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drawings/drawing1.xml" ContentType="application/vnd.openxmlformats-officedocument.drawing+xml"/>
  <Override PartName="/xl/tables/table114.xml" ContentType="application/vnd.openxmlformats-officedocument.spreadsheetml.table+xml"/>
  <Override PartName="/xl/tables/table115.xml" ContentType="application/vnd.openxmlformats-officedocument.spreadsheetml.table+xml"/>
  <Override PartName="/xl/tables/table116.xml" ContentType="application/vnd.openxmlformats-officedocument.spreadsheetml.table+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202300"/>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3" documentId="13_ncr:1_{8FABC53E-CCDA-B54D-A8F1-63B1FF6479AC}" xr6:coauthVersionLast="47" xr6:coauthVersionMax="47" xr10:uidLastSave="{1C724F17-576C-43D1-82D9-79C348117336}"/>
  <bookViews>
    <workbookView xWindow="-120" yWindow="-120" windowWidth="29040" windowHeight="15720" activeTab="1" xr2:uid="{00000000-000D-0000-FFFF-FFFF00000000}"/>
  </bookViews>
  <sheets>
    <sheet name="LISTAS" sheetId="42" state="hidden" r:id="rId1"/>
    <sheet name="PORTADA" sheetId="19" r:id="rId2"/>
    <sheet name="INSTRUCTIVO " sheetId="33" r:id="rId3"/>
    <sheet name="1. Información General" sheetId="13" r:id="rId4"/>
    <sheet name="2.Ambientes Adecuados y Seguros" sheetId="35" r:id="rId5"/>
    <sheet name="3. Alimentacion y Nutrición" sheetId="37" r:id="rId6"/>
    <sheet name="4. Mod. Atención" sheetId="34" r:id="rId7"/>
    <sheet name="5. Situaciones especiales" sheetId="40" r:id="rId8"/>
    <sheet name="6. Código Ético" sheetId="20" r:id="rId9"/>
    <sheet name="7. Talento Humano" sheetId="25" r:id="rId10"/>
    <sheet name="8. Financiero" sheetId="41" r:id="rId11"/>
    <sheet name="9. Dotación" sheetId="36" r:id="rId12"/>
    <sheet name="Tabla . Amb Adec y Seg - Áreas" sheetId="23" r:id="rId13"/>
    <sheet name="Tabla 2. Talento Humano" sheetId="28" r:id="rId14"/>
    <sheet name="Tabla 3. Evid. No_Cumplimiento" sheetId="3" r:id="rId15"/>
    <sheet name="Tabla 4. Registro Talento Human" sheetId="27" r:id="rId16"/>
    <sheet name="TEMP" sheetId="46" state="hidden" r:id="rId17"/>
    <sheet name="Condiciones NO cumplimiento" sheetId="43" r:id="rId18"/>
    <sheet name="Acta_Cierre" sheetId="44" r:id="rId19"/>
    <sheet name="Oculto " sheetId="45" state="hidden" r:id="rId20"/>
  </sheets>
  <externalReferences>
    <externalReference r:id="rId21"/>
  </externalReferences>
  <definedNames>
    <definedName name="_xlnm._FilterDatabase" localSheetId="4" hidden="1">'2.Ambientes Adecuados y Seguros'!$A$2:$G$65</definedName>
    <definedName name="_xlnm._FilterDatabase" localSheetId="5" hidden="1">'3. Alimentacion y Nutrición'!$A$2:$G$2</definedName>
    <definedName name="_xlnm._FilterDatabase" localSheetId="9" hidden="1">'7. Talento Humano'!$A$2:$J$2</definedName>
    <definedName name="_xlnm._FilterDatabase" localSheetId="10" hidden="1">'8. Financiero'!$A$2:$F$2</definedName>
    <definedName name="_xlnm._FilterDatabase" localSheetId="11" hidden="1">'9. Dotación'!$A$2:$G$4</definedName>
    <definedName name="_xlnm._FilterDatabase" localSheetId="17" hidden="1">'Condiciones NO cumplimiento'!$A$2:$G$2</definedName>
    <definedName name="_xlnm.Print_Area" localSheetId="3">'1. Información General'!$A$1:$F$39</definedName>
    <definedName name="_xlnm.Print_Area" localSheetId="4">'2.Ambientes Adecuados y Seguros'!$B$1:$E$65</definedName>
    <definedName name="_xlnm.Print_Area" localSheetId="5">'3. Alimentacion y Nutrición'!$B$1:$E$18</definedName>
    <definedName name="_xlnm.Print_Area" localSheetId="6">'4. Mod. Atención'!$B$1:$E$14</definedName>
    <definedName name="_xlnm.Print_Area" localSheetId="7">'5. Situaciones especiales'!$B$1:$E$123</definedName>
    <definedName name="_xlnm.Print_Area" localSheetId="8">'6. Código Ético'!$B$1:$E$31</definedName>
    <definedName name="_xlnm.Print_Area" localSheetId="9">'7. Talento Humano'!$B$1:$E$18</definedName>
    <definedName name="_xlnm.Print_Area" localSheetId="10">'8. Financiero'!$B$1:$E$14</definedName>
    <definedName name="_xlnm.Print_Area" localSheetId="11">'9. Dotación'!$B$1:$E$4</definedName>
    <definedName name="_xlnm.Print_Area" localSheetId="18">Acta_Cierre!$A$1:$F$48</definedName>
    <definedName name="_xlnm.Print_Area" localSheetId="17">'Condiciones NO cumplimiento'!$A$2:$G$37</definedName>
    <definedName name="_xlnm.Print_Area" localSheetId="2">'INSTRUCTIVO '!$A$1:$B$78</definedName>
    <definedName name="_xlnm.Print_Area" localSheetId="1">PORTADA!$A$1:$E$41</definedName>
    <definedName name="_xlnm.Print_Area" localSheetId="12">'Tabla . Amb Adec y Seg - Áreas'!$A$1:$H$77</definedName>
    <definedName name="_xlnm.Print_Area" localSheetId="13">'Tabla 2. Talento Humano'!$A$1:$B$12</definedName>
    <definedName name="_xlnm.Print_Area" localSheetId="14">'Tabla 3. Evid. No_Cumplimiento'!$A$1:$X$12</definedName>
    <definedName name="_xlnm.Print_Area" localSheetId="15">'Tabla 4. Registro Talento Human'!$A$1:$AS$14</definedName>
    <definedName name="_xlnm.Print_Area" localSheetId="16">TEMP!#REF!</definedName>
    <definedName name="Auditoría" localSheetId="2">#REF!</definedName>
    <definedName name="Auditoría">[1]!Acciones[Auditoría]</definedName>
    <definedName name="b" localSheetId="10">'[1]Verificables Comp. Legal'!$D$40</definedName>
    <definedName name="b" localSheetId="2">#REF!</definedName>
    <definedName name="b" localSheetId="12">'[1]Verificables Comp. Legal'!$D$40</definedName>
    <definedName name="b">'[1]Verificables Comp. Legal'!$D$40</definedName>
    <definedName name="ca" localSheetId="10">'[1]Verificables Comp. Legal'!$K$19</definedName>
    <definedName name="ca" localSheetId="2">#REF!</definedName>
    <definedName name="ca" localSheetId="12">'[1]Verificables Comp. Legal'!$K$19</definedName>
    <definedName name="ca">'[1]Verificables Comp. Legal'!$K$19</definedName>
    <definedName name="camp" localSheetId="10">'[1]Verificables Comp. Legal'!$U$16</definedName>
    <definedName name="camp" localSheetId="2">#REF!</definedName>
    <definedName name="camp" localSheetId="12">'[1]Verificables Comp. Legal'!$U$16</definedName>
    <definedName name="camp">'[1]Verificables Comp. Legal'!$U$16</definedName>
    <definedName name="cap" localSheetId="10">'[1]Verificables Comp. Legal'!$O$29</definedName>
    <definedName name="cap" localSheetId="2">#REF!</definedName>
    <definedName name="cap" localSheetId="12">'[1]Verificables Comp. Legal'!$O$29</definedName>
    <definedName name="cap">'[1]Verificables Comp. Legal'!$O$29</definedName>
    <definedName name="car" localSheetId="10">'[1]Verificables Comp. Legal'!$K$16</definedName>
    <definedName name="car" localSheetId="2">#REF!</definedName>
    <definedName name="car" localSheetId="12">'[1]Verificables Comp. Legal'!$K$16</definedName>
    <definedName name="car">'[1]Verificables Comp. Legal'!$K$16</definedName>
    <definedName name="carg" localSheetId="10">'[1]Verificables Comp. Legal'!$K$17</definedName>
    <definedName name="carg" localSheetId="2">#REF!</definedName>
    <definedName name="carg" localSheetId="12">'[1]Verificables Comp. Legal'!$K$17</definedName>
    <definedName name="carg">'[1]Verificables Comp. Legal'!$K$17</definedName>
    <definedName name="cargo" localSheetId="10">'[1]Verificables Comp. Legal'!$K$18</definedName>
    <definedName name="cargo" localSheetId="2">#REF!</definedName>
    <definedName name="cargo" localSheetId="12">'[1]Verificables Comp. Legal'!$K$18</definedName>
    <definedName name="cargo">'[1]Verificables Comp. Legal'!$K$18</definedName>
    <definedName name="cargoo" localSheetId="10">'[1]Verificables Comp. Legal'!$J$38</definedName>
    <definedName name="cargoo" localSheetId="2">#REF!</definedName>
    <definedName name="cargoo" localSheetId="12">'[1]Verificables Comp. Legal'!$J$38</definedName>
    <definedName name="cargoo">'[1]Verificables Comp. Legal'!$J$38</definedName>
    <definedName name="cargooo" localSheetId="10">'[1]Verificables Comp. Legal'!$J$37</definedName>
    <definedName name="cargooo" localSheetId="2">#REF!</definedName>
    <definedName name="cargooo" localSheetId="12">'[1]Verificables Comp. Legal'!$J$37</definedName>
    <definedName name="cargooo">'[1]Verificables Comp. Legal'!$J$37</definedName>
    <definedName name="carrr" localSheetId="10">'[1]Verificables Comp. Legal'!$J$39</definedName>
    <definedName name="carrr" localSheetId="2">#REF!</definedName>
    <definedName name="carrr" localSheetId="12">'[1]Verificables Comp. Legal'!$J$39</definedName>
    <definedName name="carrr">'[1]Verificables Comp. Legal'!$J$39</definedName>
    <definedName name="carrrr" localSheetId="10">'[1]Verificables Comp. Legal'!$J$40</definedName>
    <definedName name="carrrr" localSheetId="2">#REF!</definedName>
    <definedName name="carrrr" localSheetId="12">'[1]Verificables Comp. Legal'!$J$40</definedName>
    <definedName name="carrrr">'[1]Verificables Comp. Legal'!$J$40</definedName>
    <definedName name="codpo" localSheetId="10">'[1]Verificables Comp. Legal'!$B$34</definedName>
    <definedName name="codpo" localSheetId="2">#REF!</definedName>
    <definedName name="codpo" localSheetId="12">'[1]Verificables Comp. Legal'!$B$34</definedName>
    <definedName name="codpo">'[1]Verificables Comp. Legal'!$B$34</definedName>
    <definedName name="com" localSheetId="10">'[1]Verificables Comp. Legal'!$U$17</definedName>
    <definedName name="com" localSheetId="2">#REF!</definedName>
    <definedName name="com" localSheetId="12">'[1]Verificables Comp. Legal'!$U$17</definedName>
    <definedName name="com">'[1]Verificables Comp. Legal'!$U$17</definedName>
    <definedName name="com´p" localSheetId="10">'[1]Verificables Comp. Legal'!$U$18</definedName>
    <definedName name="com´p" localSheetId="2">#REF!</definedName>
    <definedName name="com´p" localSheetId="12">'[1]Verificables Comp. Legal'!$U$18</definedName>
    <definedName name="com´p">'[1]Verificables Comp. Legal'!$U$18</definedName>
    <definedName name="compel" localSheetId="10">'[1]Verificables Comp. Legal'!$Q$38</definedName>
    <definedName name="compel" localSheetId="2">#REF!</definedName>
    <definedName name="compel" localSheetId="12">'[1]Verificables Comp. Legal'!$Q$38</definedName>
    <definedName name="compel">'[1]Verificables Comp. Legal'!$Q$38</definedName>
    <definedName name="compen" localSheetId="10">'[1]Verificables Comp. Legal'!$Q$37</definedName>
    <definedName name="compen" localSheetId="2">#REF!</definedName>
    <definedName name="compen" localSheetId="12">'[1]Verificables Comp. Legal'!$Q$37</definedName>
    <definedName name="compen">'[1]Verificables Comp. Legal'!$Q$37</definedName>
    <definedName name="compo" localSheetId="10">'[1]Verificables Comp. Legal'!$U$19</definedName>
    <definedName name="compo" localSheetId="2">#REF!</definedName>
    <definedName name="compo" localSheetId="12">'[1]Verificables Comp. Legal'!$U$19</definedName>
    <definedName name="compo">'[1]Verificables Comp. Legal'!$U$19</definedName>
    <definedName name="comppa" localSheetId="10">'[1]Verificables Comp. Legal'!$Q$39</definedName>
    <definedName name="comppa" localSheetId="2">#REF!</definedName>
    <definedName name="comppa" localSheetId="12">'[1]Verificables Comp. Legal'!$Q$39</definedName>
    <definedName name="comppa">'[1]Verificables Comp. Legal'!$Q$39</definedName>
    <definedName name="comppar" localSheetId="10">'[1]Verificables Comp. Legal'!$Q$40</definedName>
    <definedName name="comppar" localSheetId="2">#REF!</definedName>
    <definedName name="comppar" localSheetId="12">'[1]Verificables Comp. Legal'!$Q$40</definedName>
    <definedName name="comppar">'[1]Verificables Comp. Legal'!$Q$40</definedName>
    <definedName name="correo" localSheetId="10">'[1]Verificables Comp. Legal'!$U$23</definedName>
    <definedName name="correo" localSheetId="2">#REF!</definedName>
    <definedName name="correo" localSheetId="12">'[1]Verificables Comp. Legal'!$U$23</definedName>
    <definedName name="correo">'[1]Verificables Comp. Legal'!$U$23</definedName>
    <definedName name="CPIA" localSheetId="2">#REF!</definedName>
    <definedName name="CPIA">[1]!Acciones[Auditoría]</definedName>
    <definedName name="cumple" localSheetId="12">#REF!</definedName>
    <definedName name="cumple">#REF!</definedName>
    <definedName name="cupo" localSheetId="10">'[1]Verificables Comp. Legal'!$Q$29</definedName>
    <definedName name="cupo" localSheetId="2">#REF!</definedName>
    <definedName name="cupo" localSheetId="12">'[1]Verificables Comp. Legal'!$Q$29</definedName>
    <definedName name="cupo">'[1]Verificables Comp. Legal'!$Q$29</definedName>
    <definedName name="cz" localSheetId="10">'[1]Verificables Comp. Legal'!$O$22</definedName>
    <definedName name="cz" localSheetId="2">#REF!</definedName>
    <definedName name="cz" localSheetId="12">'[1]Verificables Comp. Legal'!$O$22</definedName>
    <definedName name="cz">'[1]Verificables Comp. Legal'!$O$22</definedName>
    <definedName name="desp" localSheetId="10">'[1]Verificables Comp. Legal'!$M$30</definedName>
    <definedName name="desp" localSheetId="2">#REF!</definedName>
    <definedName name="desp" localSheetId="12">'[1]Verificables Comp. Legal'!$M$30</definedName>
    <definedName name="desp">'[1]Verificables Comp. Legal'!$M$30</definedName>
    <definedName name="dir" localSheetId="10">'[1]Verificables Comp. Legal'!$D$25</definedName>
    <definedName name="dir" localSheetId="2">#REF!</definedName>
    <definedName name="dir" localSheetId="12">'[1]Verificables Comp. Legal'!$D$25</definedName>
    <definedName name="dir">'[1]Verificables Comp. Legal'!$D$25</definedName>
    <definedName name="dirse" localSheetId="10">'[1]Verificables Comp. Legal'!$D$32</definedName>
    <definedName name="dirse" localSheetId="2">#REF!</definedName>
    <definedName name="dirse" localSheetId="12">'[1]Verificables Comp. Legal'!$D$32</definedName>
    <definedName name="dirse">'[1]Verificables Comp. Legal'!$D$32</definedName>
    <definedName name="dr" localSheetId="10">'[1]Verificables Comp. Legal'!$K$28</definedName>
    <definedName name="dr" localSheetId="2">#REF!</definedName>
    <definedName name="dr" localSheetId="12">'[1]Verificables Comp. Legal'!$K$28</definedName>
    <definedName name="dr">'[1]Verificables Comp. Legal'!$K$28</definedName>
    <definedName name="email" localSheetId="10">'[1]Verificables Comp. Legal'!$S$28</definedName>
    <definedName name="email" localSheetId="2">#REF!</definedName>
    <definedName name="email" localSheetId="12">'[1]Verificables Comp. Legal'!$S$28</definedName>
    <definedName name="email">'[1]Verificables Comp. Legal'!$S$28</definedName>
    <definedName name="fal" localSheetId="10">'[1]Verificables Comp. Legal'!$C$30</definedName>
    <definedName name="fal" localSheetId="2">#REF!</definedName>
    <definedName name="fal" localSheetId="12">'[1]Verificables Comp. Legal'!$C$30</definedName>
    <definedName name="fal">'[1]Verificables Comp. Legal'!$C$30</definedName>
    <definedName name="fecha" localSheetId="10">'[1]Verificables Comp. Legal'!$D$11</definedName>
    <definedName name="fecha" localSheetId="2">#REF!</definedName>
    <definedName name="fecha" localSheetId="12">'[1]Verificables Comp. Legal'!$D$11</definedName>
    <definedName name="fecha">'[1]Verificables Comp. Legal'!$D$11</definedName>
    <definedName name="fechaa" localSheetId="10">'[1]Verificables Comp. Legal'!$D$13</definedName>
    <definedName name="fechaa" localSheetId="2">#REF!</definedName>
    <definedName name="fechaa" localSheetId="12">'[1]Verificables Comp. Legal'!$D$13</definedName>
    <definedName name="fechaa">'[1]Verificables Comp. Legal'!$D$13</definedName>
    <definedName name="Inicial" localSheetId="2">#REF!</definedName>
    <definedName name="Inicial">[1]!Acciones[Inicial]</definedName>
    <definedName name="Inspección" localSheetId="2">#REF!</definedName>
    <definedName name="Inspección">[1]!Acciones[Inspección]</definedName>
    <definedName name="lf" localSheetId="10">'[1]Verificables Comp. Legal'!$M$26</definedName>
    <definedName name="lf" localSheetId="2">#REF!</definedName>
    <definedName name="lf" localSheetId="12">'[1]Verificables Comp. Legal'!$M$26</definedName>
    <definedName name="lf">'[1]Verificables Comp. Legal'!$M$26</definedName>
    <definedName name="m" localSheetId="10">'[1]Verificables Comp. Legal'!$D$39</definedName>
    <definedName name="m" localSheetId="2">#REF!</definedName>
    <definedName name="m" localSheetId="12">'[1]Verificables Comp. Legal'!$D$39</definedName>
    <definedName name="m">'[1]Verificables Comp. Legal'!$D$39</definedName>
    <definedName name="mun" localSheetId="10">'[1]Verificables Comp. Legal'!$O$23</definedName>
    <definedName name="mun" localSheetId="2">#REF!</definedName>
    <definedName name="mun" localSheetId="12">'[1]Verificables Comp. Legal'!$O$23</definedName>
    <definedName name="mun">'[1]Verificables Comp. Legal'!$O$23</definedName>
    <definedName name="muni" localSheetId="10">'[1]Verificables Comp. Legal'!$O$28</definedName>
    <definedName name="muni" localSheetId="2">#REF!</definedName>
    <definedName name="muni" localSheetId="12">'[1]Verificables Comp. Legal'!$O$28</definedName>
    <definedName name="muni">'[1]Verificables Comp. Legal'!$O$28</definedName>
    <definedName name="n" localSheetId="10">'[1]Verificables Comp. Legal'!$D$37</definedName>
    <definedName name="n" localSheetId="2">#REF!</definedName>
    <definedName name="n" localSheetId="12">'[1]Verificables Comp. Legal'!$D$37</definedName>
    <definedName name="n">'[1]Verificables Comp. Legal'!$D$37</definedName>
    <definedName name="nit" localSheetId="10">'[1]Verificables Comp. Legal'!$J$23</definedName>
    <definedName name="nit" localSheetId="2">#REF!</definedName>
    <definedName name="nit" localSheetId="12">'[1]Verificables Comp. Legal'!$J$23</definedName>
    <definedName name="nit">'[1]Verificables Comp. Legal'!$J$23</definedName>
    <definedName name="no" localSheetId="10">'[1]Verificables Comp. Legal'!$F$31</definedName>
    <definedName name="no" localSheetId="2">#REF!</definedName>
    <definedName name="no" localSheetId="12">'[1]Verificables Comp. Legal'!$F$31</definedName>
    <definedName name="no">'[1]Verificables Comp. Legal'!$F$31</definedName>
    <definedName name="noaplica" localSheetId="12">#REF!</definedName>
    <definedName name="noaplica">#REF!</definedName>
    <definedName name="nomb" localSheetId="10">'[1]Verificables Comp. Legal'!$D$23</definedName>
    <definedName name="nomb" localSheetId="2">#REF!</definedName>
    <definedName name="nomb" localSheetId="12">'[1]Verificables Comp. Legal'!$D$23</definedName>
    <definedName name="nomb">'[1]Verificables Comp. Legal'!$D$23</definedName>
    <definedName name="nombrep" localSheetId="10">'[1]Verificables Comp. Legal'!$D$24</definedName>
    <definedName name="nombrep" localSheetId="2">#REF!</definedName>
    <definedName name="nombrep" localSheetId="12">'[1]Verificables Comp. Legal'!$D$24</definedName>
    <definedName name="nombrep">'[1]Verificables Comp. Legal'!$D$24</definedName>
    <definedName name="nomrep" localSheetId="10">'[1]Verificables Comp. Legal'!$D$29</definedName>
    <definedName name="nomrep" localSheetId="2">#REF!</definedName>
    <definedName name="nomrep" localSheetId="12">'[1]Verificables Comp. Legal'!$D$29</definedName>
    <definedName name="nomrep">'[1]Verificables Comp. Legal'!$D$29</definedName>
    <definedName name="nomun" localSheetId="10">'[1]Verificables Comp. Legal'!$D$28</definedName>
    <definedName name="nomun" localSheetId="2">#REF!</definedName>
    <definedName name="nomun" localSheetId="12">'[1]Verificables Comp. Legal'!$D$28</definedName>
    <definedName name="nomun">'[1]Verificables Comp. Legal'!$D$28</definedName>
    <definedName name="numbe" localSheetId="10">'[1]Verificables Comp. Legal'!$S$29</definedName>
    <definedName name="numbe" localSheetId="2">#REF!</definedName>
    <definedName name="numbe" localSheetId="12">'[1]Verificables Comp. Legal'!$S$29</definedName>
    <definedName name="numbe">'[1]Verificables Comp. Legal'!$S$29</definedName>
    <definedName name="numbea" localSheetId="10">'[1]Verificables Comp. Legal'!$W$29</definedName>
    <definedName name="numbea" localSheetId="2">#REF!</definedName>
    <definedName name="numbea" localSheetId="12">'[1]Verificables Comp. Legal'!$W$29</definedName>
    <definedName name="numbea">'[1]Verificables Comp. Legal'!$W$29</definedName>
    <definedName name="numero" localSheetId="10">'[1]Verificables Comp. Legal'!$D$12</definedName>
    <definedName name="numero" localSheetId="2">#REF!</definedName>
    <definedName name="numero" localSheetId="12">'[1]Verificables Comp. Legal'!$D$12</definedName>
    <definedName name="numero">'[1]Verificables Comp. Legal'!$D$12</definedName>
    <definedName name="numid" localSheetId="10">'[1]Verificables Comp. Legal'!$O$24</definedName>
    <definedName name="numid" localSheetId="2">#REF!</definedName>
    <definedName name="numid" localSheetId="12">'[1]Verificables Comp. Legal'!$O$24</definedName>
    <definedName name="numid">'[1]Verificables Comp. Legal'!$O$24</definedName>
    <definedName name="o" localSheetId="10">'[1]Verificables Comp. Legal'!$D$38</definedName>
    <definedName name="o" localSheetId="2">#REF!</definedName>
    <definedName name="o" localSheetId="12">'[1]Verificables Comp. Legal'!$D$38</definedName>
    <definedName name="o">'[1]Verificables Comp. Legal'!$D$38</definedName>
    <definedName name="obj" localSheetId="10">'[1]Verificables Comp. Legal'!$D$14</definedName>
    <definedName name="obj" localSheetId="2">#REF!</definedName>
    <definedName name="obj" localSheetId="12">'[1]Verificables Comp. Legal'!$D$14</definedName>
    <definedName name="obj">'[1]Verificables Comp. Legal'!$D$14</definedName>
    <definedName name="piyc" localSheetId="10">'[1]Verificables Comp. Legal'!$I$35</definedName>
    <definedName name="piyc" localSheetId="2">#REF!</definedName>
    <definedName name="piyc" localSheetId="12">'[1]Verificables Comp. Legal'!$I$35</definedName>
    <definedName name="piyc">'[1]Verificables Comp. Legal'!$I$35</definedName>
    <definedName name="pj" localSheetId="10">'[1]Verificables Comp. Legal'!$D$26</definedName>
    <definedName name="pj" localSheetId="2">#REF!</definedName>
    <definedName name="pj" localSheetId="12">'[1]Verificables Comp. Legal'!$D$26</definedName>
    <definedName name="pj">'[1]Verificables Comp. Legal'!$D$26</definedName>
    <definedName name="porfe" localSheetId="10">'[1]Verificables Comp. Legal'!$D$19</definedName>
    <definedName name="porfe" localSheetId="2">#REF!</definedName>
    <definedName name="porfe" localSheetId="12">'[1]Verificables Comp. Legal'!$D$19</definedName>
    <definedName name="porfe">'[1]Verificables Comp. Legal'!$D$19</definedName>
    <definedName name="pro" localSheetId="10">'[1]Verificables Comp. Legal'!$D$17</definedName>
    <definedName name="pro" localSheetId="2">#REF!</definedName>
    <definedName name="pro" localSheetId="12">'[1]Verificables Comp. Legal'!$D$17</definedName>
    <definedName name="pro">'[1]Verificables Comp. Legal'!$D$17</definedName>
    <definedName name="prof" localSheetId="10">'[1]Verificables Comp. Legal'!$D$18</definedName>
    <definedName name="prof" localSheetId="2">#REF!</definedName>
    <definedName name="prof" localSheetId="12">'[1]Verificables Comp. Legal'!$D$18</definedName>
    <definedName name="prof">'[1]Verificables Comp. Legal'!$D$18</definedName>
    <definedName name="reg" localSheetId="10">'[1]Verificables Comp. Legal'!$D$22</definedName>
    <definedName name="reg" localSheetId="2">#REF!</definedName>
    <definedName name="reg" localSheetId="12">'[1]Verificables Comp. Legal'!$D$22</definedName>
    <definedName name="reg">'[1]Verificables Comp. Legal'!$D$22</definedName>
    <definedName name="Renovación" localSheetId="2">#REF!</definedName>
    <definedName name="Renovación">[1]!Acciones[Renovación]</definedName>
    <definedName name="respli" localSheetId="10">'[1]Verificables Comp. Legal'!$D$16</definedName>
    <definedName name="respli" localSheetId="2">#REF!</definedName>
    <definedName name="respli" localSheetId="12">'[1]Verificables Comp. Legal'!$D$16</definedName>
    <definedName name="respli">'[1]Verificables Comp. Legal'!$D$16</definedName>
    <definedName name="si" localSheetId="10">'[1]Verificables Comp. Legal'!$D$31</definedName>
    <definedName name="si" localSheetId="2">#REF!</definedName>
    <definedName name="si" localSheetId="12">'[1]Verificables Comp. Legal'!$D$31</definedName>
    <definedName name="si">'[1]Verificables Comp. Legal'!$D$31</definedName>
    <definedName name="te" localSheetId="10">'[1]Verificables Comp. Legal'!$K$29</definedName>
    <definedName name="te" localSheetId="2">#REF!</definedName>
    <definedName name="te" localSheetId="12">'[1]Verificables Comp. Legal'!$K$29</definedName>
    <definedName name="te">'[1]Verificables Comp. Legal'!$K$29</definedName>
    <definedName name="tel" localSheetId="10">'[1]Verificables Comp. Legal'!$W$24</definedName>
    <definedName name="tel" localSheetId="2">#REF!</definedName>
    <definedName name="tel" localSheetId="12">'[1]Verificables Comp. Legal'!$W$24</definedName>
    <definedName name="tel">'[1]Verificables Comp. Legal'!$W$24</definedName>
    <definedName name="telad" localSheetId="10">'[1]Verificables Comp. Legal'!$O$25</definedName>
    <definedName name="telad" localSheetId="2">#REF!</definedName>
    <definedName name="telad" localSheetId="12">'[1]Verificables Comp. Legal'!$O$25</definedName>
    <definedName name="telad">'[1]Verificables Comp. Legal'!$O$25</definedName>
    <definedName name="telun" localSheetId="10">'[1]Verificables Comp. Legal'!$W$28</definedName>
    <definedName name="telun" localSheetId="2">#REF!</definedName>
    <definedName name="telun" localSheetId="12">'[1]Verificables Comp. Legal'!$W$28</definedName>
    <definedName name="telun">'[1]Verificables Comp. Legal'!$W$28</definedName>
    <definedName name="tipo" localSheetId="10">'[1]Lista Información'!$J$5:$K$5</definedName>
    <definedName name="tipo" localSheetId="2">#REF!</definedName>
    <definedName name="tipo" localSheetId="12">'[1]Lista Información'!$J$5:$K$5</definedName>
    <definedName name="tipo">'[1]Lista Información'!$J$5:$K$5</definedName>
    <definedName name="tipoa" localSheetId="10">'[1]Verificables Comp. Legal'!$D$10</definedName>
    <definedName name="tipoa" localSheetId="2">#REF!</definedName>
    <definedName name="tipoa" localSheetId="12">'[1]Verificables Comp. Legal'!$D$10</definedName>
    <definedName name="tipoa">'[1]Verificables Comp. Legal'!$D$10</definedName>
    <definedName name="tipoa2" localSheetId="10">'[1]Verificables Comp. Legal'!$P$10</definedName>
    <definedName name="tipoa2" localSheetId="2">#REF!</definedName>
    <definedName name="tipoa2" localSheetId="12">'[1]Verificables Comp. Legal'!$P$10</definedName>
    <definedName name="tipoa2">'[1]Verificables Comp. Legal'!$P$10</definedName>
    <definedName name="_xlnm.Print_Titles" localSheetId="17">'Condiciones NO cumplimiento'!$1:$2</definedName>
    <definedName name="verificacion" localSheetId="10">'[1]Verificables Comp. Legal'!$V$12</definedName>
    <definedName name="verificacion" localSheetId="2">#REF!</definedName>
    <definedName name="verificacion" localSheetId="12">'[1]Verificables Comp. Legal'!$V$12</definedName>
    <definedName name="verificacion">'[1]Verificables Comp. Legal'!$V$12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E4" i="45" l="1"/>
  <c r="MC4" i="45"/>
  <c r="MB4" i="45"/>
  <c r="MA4" i="45"/>
  <c r="LZ4" i="45"/>
  <c r="LY4" i="45"/>
  <c r="LX4" i="45"/>
  <c r="LV4" i="45"/>
  <c r="LU4" i="45"/>
  <c r="LT4" i="45"/>
  <c r="LS4" i="45"/>
  <c r="LR4" i="45"/>
  <c r="LQ4" i="45"/>
  <c r="LP4" i="45"/>
  <c r="LN4" i="45"/>
  <c r="LM4" i="45"/>
  <c r="LL4" i="45"/>
  <c r="LK4" i="45"/>
  <c r="LJ4" i="45"/>
  <c r="LI4" i="45"/>
  <c r="LH4" i="45"/>
  <c r="LG4" i="45"/>
  <c r="LF4" i="45"/>
  <c r="LE4" i="45"/>
  <c r="LD4" i="45"/>
  <c r="LC4" i="45"/>
  <c r="LB4" i="45"/>
  <c r="LA4" i="45"/>
  <c r="KZ4" i="45"/>
  <c r="KY4" i="45"/>
  <c r="KX4" i="45"/>
  <c r="KW4" i="45"/>
  <c r="KV4" i="45"/>
  <c r="KU4" i="45"/>
  <c r="KT4" i="45"/>
  <c r="KS4" i="45"/>
  <c r="KR4" i="45"/>
  <c r="KQ4" i="45"/>
  <c r="KP4" i="45"/>
  <c r="KO4" i="45"/>
  <c r="KN4" i="45"/>
  <c r="KM4" i="45"/>
  <c r="KL4" i="45"/>
  <c r="KK4" i="45"/>
  <c r="KJ4" i="45"/>
  <c r="KI4" i="45"/>
  <c r="KH4" i="45"/>
  <c r="KG4" i="45"/>
  <c r="KF4" i="45"/>
  <c r="KE4" i="45"/>
  <c r="KD4" i="45"/>
  <c r="KC4" i="45"/>
  <c r="KB4" i="45"/>
  <c r="KA4" i="45"/>
  <c r="JZ4" i="45"/>
  <c r="JY4" i="45"/>
  <c r="JX4" i="45"/>
  <c r="JV4" i="45"/>
  <c r="JU4" i="45"/>
  <c r="JT4" i="45"/>
  <c r="JS4" i="45"/>
  <c r="JR4" i="45"/>
  <c r="JQ4" i="45"/>
  <c r="JO4" i="45"/>
  <c r="JN4" i="45"/>
  <c r="JM4" i="45"/>
  <c r="JL4" i="45"/>
  <c r="JK4" i="45"/>
  <c r="JJ4" i="45"/>
  <c r="JI4" i="45"/>
  <c r="JH4" i="45"/>
  <c r="JG4" i="45"/>
  <c r="JF4" i="45"/>
  <c r="JE4" i="45"/>
  <c r="JD4" i="45"/>
  <c r="JC4" i="45"/>
  <c r="JB4" i="45"/>
  <c r="JA4" i="45"/>
  <c r="IZ4" i="45"/>
  <c r="IY4" i="45"/>
  <c r="IX4" i="45"/>
  <c r="IW4" i="45"/>
  <c r="IV4" i="45"/>
  <c r="IU4" i="45"/>
  <c r="IT4" i="45"/>
  <c r="IS4" i="45"/>
  <c r="IR4" i="45"/>
  <c r="IQ4" i="45"/>
  <c r="IP4" i="45"/>
  <c r="IO4" i="45"/>
  <c r="IN4" i="45"/>
  <c r="IM4" i="45"/>
  <c r="IL4" i="45"/>
  <c r="IK4" i="45"/>
  <c r="IJ4" i="45"/>
  <c r="II4" i="45"/>
  <c r="IH4" i="45"/>
  <c r="IG4" i="45"/>
  <c r="IF4" i="45"/>
  <c r="IE4" i="45"/>
  <c r="ID4" i="45"/>
  <c r="IC4" i="45"/>
  <c r="IB4" i="45"/>
  <c r="IA4" i="45"/>
  <c r="HZ4" i="45"/>
  <c r="HY4" i="45"/>
  <c r="HX4" i="45"/>
  <c r="HW4" i="45"/>
  <c r="HV4" i="45"/>
  <c r="HU4" i="45"/>
  <c r="HT4" i="45"/>
  <c r="HS4" i="45"/>
  <c r="HR4" i="45"/>
  <c r="HQ4" i="45"/>
  <c r="HP4" i="45"/>
  <c r="HO4" i="45"/>
  <c r="HN4" i="45"/>
  <c r="HM4" i="45"/>
  <c r="HL4" i="45"/>
  <c r="HK4" i="45"/>
  <c r="HJ4" i="45"/>
  <c r="HI4" i="45"/>
  <c r="HH4" i="45"/>
  <c r="HG4" i="45"/>
  <c r="HF4" i="45"/>
  <c r="HE4" i="45"/>
  <c r="HD4" i="45"/>
  <c r="HC4" i="45"/>
  <c r="HB4" i="45"/>
  <c r="HA4" i="45"/>
  <c r="GZ4" i="45"/>
  <c r="GY4" i="45"/>
  <c r="GX4" i="45"/>
  <c r="GW4" i="45"/>
  <c r="GV4" i="45"/>
  <c r="GU4" i="45"/>
  <c r="GT4" i="45"/>
  <c r="GS4" i="45"/>
  <c r="GR4" i="45"/>
  <c r="GQ4" i="45"/>
  <c r="GP4" i="45"/>
  <c r="GO4" i="45"/>
  <c r="GN4" i="45"/>
  <c r="GM4" i="45"/>
  <c r="GL4" i="45"/>
  <c r="GK4" i="45"/>
  <c r="GJ4" i="45"/>
  <c r="GI4" i="45"/>
  <c r="GH4" i="45"/>
  <c r="GG4" i="45"/>
  <c r="GF4" i="45"/>
  <c r="GE4" i="45"/>
  <c r="GD4" i="45"/>
  <c r="GC4" i="45"/>
  <c r="GB4" i="45"/>
  <c r="GA4" i="45"/>
  <c r="FZ4" i="45"/>
  <c r="FY4" i="45"/>
  <c r="FX4" i="45"/>
  <c r="FW4" i="45"/>
  <c r="FV4" i="45"/>
  <c r="FU4" i="45"/>
  <c r="FT4" i="45"/>
  <c r="FS4" i="45"/>
  <c r="FR4" i="45"/>
  <c r="FQ4" i="45"/>
  <c r="FP4" i="45"/>
  <c r="FO4" i="45"/>
  <c r="FN4" i="45"/>
  <c r="FM4" i="45"/>
  <c r="FL4" i="45"/>
  <c r="FK4" i="45"/>
  <c r="FJ4" i="45"/>
  <c r="FI4" i="45"/>
  <c r="FH4" i="45"/>
  <c r="FG4" i="45"/>
  <c r="FF4" i="45"/>
  <c r="FE4" i="45"/>
  <c r="FD4" i="45"/>
  <c r="FC4" i="45"/>
  <c r="FB4" i="45"/>
  <c r="FA4" i="45"/>
  <c r="EZ4" i="45"/>
  <c r="EY4" i="45"/>
  <c r="EX4" i="45"/>
  <c r="EW4" i="45"/>
  <c r="EU4" i="45"/>
  <c r="ET4" i="45"/>
  <c r="ES4" i="45"/>
  <c r="ER4" i="45"/>
  <c r="EQ4" i="45"/>
  <c r="EO4" i="45"/>
  <c r="EN4" i="45"/>
  <c r="EM4" i="45"/>
  <c r="EL4" i="45"/>
  <c r="EK4" i="45"/>
  <c r="EJ4" i="45"/>
  <c r="EI4" i="45"/>
  <c r="EH4" i="45"/>
  <c r="EG4" i="45"/>
  <c r="EF4" i="45"/>
  <c r="EE4" i="45"/>
  <c r="ED4" i="45"/>
  <c r="EC4" i="45"/>
  <c r="EB4" i="45"/>
  <c r="EA4" i="45"/>
  <c r="DZ4" i="45"/>
  <c r="DY4" i="45"/>
  <c r="DW4" i="45"/>
  <c r="DV4" i="45"/>
  <c r="DU4" i="45"/>
  <c r="DT4" i="45"/>
  <c r="DS4" i="45"/>
  <c r="DR4" i="45"/>
  <c r="DQ4" i="45"/>
  <c r="DP4" i="45"/>
  <c r="DO4" i="45"/>
  <c r="DN4" i="45"/>
  <c r="DM4" i="45"/>
  <c r="DL4" i="45"/>
  <c r="DK4" i="45"/>
  <c r="DJ4" i="45"/>
  <c r="DI4" i="45"/>
  <c r="DH4" i="45"/>
  <c r="DG4" i="45"/>
  <c r="DF4" i="45"/>
  <c r="DE4" i="45"/>
  <c r="DD4" i="45"/>
  <c r="DC4" i="45"/>
  <c r="DB4" i="45"/>
  <c r="DA4" i="45"/>
  <c r="CZ4" i="45"/>
  <c r="CY4" i="45"/>
  <c r="CX4" i="45"/>
  <c r="CW4" i="45"/>
  <c r="CV4" i="45"/>
  <c r="CU4" i="45"/>
  <c r="CT4" i="45"/>
  <c r="CS4" i="45"/>
  <c r="CR4" i="45"/>
  <c r="CQ4" i="45"/>
  <c r="CP4" i="45"/>
  <c r="CO4" i="45"/>
  <c r="CN4" i="45"/>
  <c r="CM4" i="45"/>
  <c r="CL4" i="45"/>
  <c r="CK4" i="45"/>
  <c r="CJ4" i="45"/>
  <c r="CI4" i="45"/>
  <c r="CH4" i="45"/>
  <c r="CG4" i="45"/>
  <c r="CF4" i="45"/>
  <c r="CE4" i="45"/>
  <c r="CD4" i="45"/>
  <c r="CC4" i="45"/>
  <c r="CB4" i="45"/>
  <c r="CA4" i="45"/>
  <c r="BZ4" i="45"/>
  <c r="BY4" i="45"/>
  <c r="BX4" i="45"/>
  <c r="BW4" i="45"/>
  <c r="BV4" i="45"/>
  <c r="BU4" i="45"/>
  <c r="BT4" i="45"/>
  <c r="BS4" i="45"/>
  <c r="BR4" i="45"/>
  <c r="BQ4" i="45"/>
  <c r="BP4" i="45"/>
  <c r="BO4" i="45"/>
  <c r="BN4" i="45"/>
  <c r="BM4" i="45"/>
  <c r="BL4" i="45"/>
  <c r="BK4" i="45"/>
  <c r="BJ4" i="45"/>
  <c r="BI4" i="45"/>
  <c r="BH4" i="45"/>
  <c r="BG4" i="45"/>
  <c r="BF4" i="45"/>
  <c r="BE4" i="45"/>
  <c r="BD4" i="45"/>
  <c r="BC4" i="45"/>
  <c r="BB4" i="45"/>
  <c r="BA4" i="45"/>
  <c r="AZ4" i="45"/>
  <c r="AY4" i="45"/>
  <c r="AX4" i="45"/>
  <c r="AW4" i="45"/>
  <c r="AV4" i="45"/>
  <c r="AU4" i="45"/>
  <c r="AT4" i="45"/>
  <c r="AS4" i="45"/>
  <c r="AR4" i="45"/>
  <c r="AQ4" i="45"/>
  <c r="AP4" i="45"/>
  <c r="AO4" i="45"/>
  <c r="AT3" i="45"/>
  <c r="AS3" i="45"/>
  <c r="AR3" i="45"/>
  <c r="AQ3" i="45"/>
  <c r="AP3" i="45"/>
  <c r="AO3" i="45"/>
  <c r="AN4" i="45"/>
  <c r="AM4" i="45"/>
  <c r="AL4" i="45"/>
  <c r="AK4" i="45"/>
  <c r="AJ4" i="45"/>
  <c r="AI4" i="45"/>
  <c r="AH4" i="45"/>
  <c r="AG4" i="45"/>
  <c r="AF4" i="45"/>
  <c r="AE4" i="45"/>
  <c r="AD4" i="45"/>
  <c r="AC4" i="45"/>
  <c r="AB4" i="45"/>
  <c r="AA4" i="45"/>
  <c r="Z4" i="45"/>
  <c r="Y4" i="45"/>
  <c r="X4" i="45"/>
  <c r="W4" i="45"/>
  <c r="V4" i="45"/>
  <c r="U4" i="45"/>
  <c r="T4" i="45"/>
  <c r="S4" i="45"/>
  <c r="R4" i="45"/>
  <c r="Q4" i="45"/>
  <c r="P4" i="45"/>
  <c r="F18" i="13"/>
  <c r="D18" i="13"/>
  <c r="O4" i="45" l="1"/>
  <c r="N4" i="45"/>
  <c r="M4" i="45"/>
  <c r="L4" i="45"/>
  <c r="K4" i="45"/>
  <c r="J4" i="45"/>
  <c r="I4" i="45"/>
  <c r="H4" i="45"/>
  <c r="G4" i="45"/>
  <c r="F4" i="45"/>
  <c r="E4" i="45"/>
  <c r="D4" i="45"/>
  <c r="C4" i="45"/>
  <c r="B4" i="45"/>
  <c r="A4" i="45"/>
  <c r="H42" i="46" l="1"/>
  <c r="H33" i="46"/>
  <c r="H9" i="46"/>
  <c r="H10" i="46"/>
  <c r="B8" i="28"/>
  <c r="B7" i="28"/>
  <c r="B4" i="28"/>
  <c r="B3" i="28"/>
  <c r="B2" i="28"/>
  <c r="E3" i="36"/>
  <c r="D3" i="36"/>
  <c r="MD4" i="45" s="1"/>
  <c r="G4" i="20"/>
  <c r="G3" i="20"/>
  <c r="G99" i="40"/>
  <c r="G82" i="40"/>
  <c r="G30" i="40"/>
  <c r="G24" i="40"/>
  <c r="G17" i="40"/>
  <c r="G8" i="40"/>
  <c r="E20" i="25"/>
  <c r="D20" i="25"/>
  <c r="LO4" i="45" s="1"/>
  <c r="E16" i="25"/>
  <c r="D16" i="25"/>
  <c r="E13" i="25"/>
  <c r="D13" i="25"/>
  <c r="E9" i="25"/>
  <c r="D9" i="25"/>
  <c r="E5" i="25"/>
  <c r="D5" i="25"/>
  <c r="E3" i="25"/>
  <c r="D3" i="25"/>
  <c r="E5" i="20"/>
  <c r="D5" i="20"/>
  <c r="JW4" i="45" s="1"/>
  <c r="E4" i="20"/>
  <c r="D4" i="20"/>
  <c r="E3" i="20"/>
  <c r="D3" i="20"/>
  <c r="C34" i="46" l="1" a="1"/>
  <c r="C45" i="46" a="1"/>
  <c r="C37" i="46" a="1"/>
  <c r="G20" i="25"/>
  <c r="G5" i="20"/>
  <c r="E7" i="34"/>
  <c r="D7" i="34"/>
  <c r="EV4" i="45" s="1"/>
  <c r="G7" i="37"/>
  <c r="G12" i="37"/>
  <c r="G3" i="34"/>
  <c r="E3" i="34"/>
  <c r="D3" i="34"/>
  <c r="E17" i="37"/>
  <c r="D17" i="37"/>
  <c r="EP4" i="45" s="1"/>
  <c r="E12" i="37"/>
  <c r="D12" i="37"/>
  <c r="E7" i="37"/>
  <c r="D7" i="37"/>
  <c r="E3" i="37"/>
  <c r="D3" i="37"/>
  <c r="E62" i="35"/>
  <c r="E48" i="35"/>
  <c r="E47" i="35"/>
  <c r="D48" i="35"/>
  <c r="G48" i="35" s="1"/>
  <c r="D47" i="35"/>
  <c r="E21" i="35"/>
  <c r="E20" i="35"/>
  <c r="E19" i="35"/>
  <c r="G21" i="35"/>
  <c r="G20" i="35"/>
  <c r="D21" i="35"/>
  <c r="D20" i="35"/>
  <c r="D19" i="35"/>
  <c r="E12" i="35"/>
  <c r="D12" i="35"/>
  <c r="D6" i="35"/>
  <c r="E3" i="35"/>
  <c r="D25" i="25" l="1"/>
  <c r="D10" i="44" s="1"/>
  <c r="D26" i="25"/>
  <c r="E10" i="44" s="1"/>
  <c r="D24" i="25"/>
  <c r="C10" i="44" s="1"/>
  <c r="F10" i="44" s="1"/>
  <c r="D33" i="20"/>
  <c r="C9" i="44" s="1"/>
  <c r="F9" i="44" s="1"/>
  <c r="D35" i="20"/>
  <c r="E9" i="44" s="1"/>
  <c r="D34" i="20"/>
  <c r="D9" i="44" s="1"/>
  <c r="G7" i="34"/>
  <c r="D17" i="34" s="1"/>
  <c r="D7" i="44" s="1"/>
  <c r="C18" i="46" a="1"/>
  <c r="C14" i="46" a="1"/>
  <c r="G17" i="37"/>
  <c r="H45" i="46"/>
  <c r="H44" i="46"/>
  <c r="H41" i="46"/>
  <c r="H40" i="46"/>
  <c r="H39" i="46"/>
  <c r="H38" i="46"/>
  <c r="H37" i="46"/>
  <c r="H36" i="46"/>
  <c r="H35" i="46"/>
  <c r="H34" i="46"/>
  <c r="H32" i="46"/>
  <c r="H31" i="46"/>
  <c r="H30" i="46"/>
  <c r="H29" i="46"/>
  <c r="H28" i="46"/>
  <c r="H27" i="46"/>
  <c r="H26" i="46"/>
  <c r="H25" i="46"/>
  <c r="H24" i="46"/>
  <c r="H23" i="46"/>
  <c r="H22" i="46"/>
  <c r="H21" i="46"/>
  <c r="H19" i="46"/>
  <c r="H17" i="46"/>
  <c r="H16" i="46"/>
  <c r="H15" i="46"/>
  <c r="H13" i="46"/>
  <c r="H12" i="46"/>
  <c r="H11" i="46"/>
  <c r="H8" i="46"/>
  <c r="H7" i="46"/>
  <c r="H6" i="46"/>
  <c r="H5" i="46"/>
  <c r="H4" i="46"/>
  <c r="D167" i="42" a="1"/>
  <c r="D167" i="42" s="1"/>
  <c r="H18" i="46" l="1"/>
  <c r="D16" i="34"/>
  <c r="C7" i="44" s="1"/>
  <c r="D18" i="34"/>
  <c r="E7" i="44" s="1"/>
  <c r="H14" i="46"/>
  <c r="E167" i="42"/>
  <c r="F7" i="44" l="1"/>
  <c r="E8" i="41"/>
  <c r="D8" i="41"/>
  <c r="LW4" i="45" s="1"/>
  <c r="E3" i="41"/>
  <c r="D3" i="41"/>
  <c r="G3" i="41" s="1"/>
  <c r="E119" i="40"/>
  <c r="D119" i="40"/>
  <c r="E99" i="40"/>
  <c r="D99" i="40"/>
  <c r="E98" i="40"/>
  <c r="D98" i="40"/>
  <c r="G98" i="40" s="1"/>
  <c r="E82" i="40"/>
  <c r="D82" i="40"/>
  <c r="E81" i="40"/>
  <c r="D81" i="40"/>
  <c r="G81" i="40" s="1"/>
  <c r="E61" i="40"/>
  <c r="D61" i="40"/>
  <c r="G61" i="40" s="1"/>
  <c r="E60" i="40"/>
  <c r="D60" i="40"/>
  <c r="G60" i="40" s="1"/>
  <c r="E48" i="40"/>
  <c r="D48" i="40"/>
  <c r="G48" i="40" s="1"/>
  <c r="E36" i="40"/>
  <c r="D36" i="40"/>
  <c r="E30" i="40"/>
  <c r="D30" i="40"/>
  <c r="E24" i="40"/>
  <c r="D24" i="40"/>
  <c r="E17" i="40"/>
  <c r="D17" i="40"/>
  <c r="E8" i="40"/>
  <c r="D8" i="40"/>
  <c r="E3" i="40"/>
  <c r="D3" i="40"/>
  <c r="G3" i="40" s="1"/>
  <c r="G119" i="40" l="1"/>
  <c r="D127" i="40" s="1"/>
  <c r="E8" i="44" s="1"/>
  <c r="JP4" i="45"/>
  <c r="G8" i="41"/>
  <c r="D19" i="41" s="1"/>
  <c r="E11" i="44" s="1"/>
  <c r="C43" i="46" a="1"/>
  <c r="G36" i="40"/>
  <c r="C20" i="46" a="1"/>
  <c r="D126" i="40"/>
  <c r="D8" i="44" s="1"/>
  <c r="D125" i="40"/>
  <c r="C8" i="44" s="1"/>
  <c r="D17" i="41" l="1"/>
  <c r="C11" i="44" s="1"/>
  <c r="D18" i="41"/>
  <c r="D11" i="44" s="1"/>
  <c r="F8" i="44"/>
  <c r="H43" i="46"/>
  <c r="H20" i="46"/>
  <c r="G9" i="25"/>
  <c r="G3" i="37"/>
  <c r="D22" i="37" s="1"/>
  <c r="E6" i="44" s="1"/>
  <c r="F11" i="44" l="1"/>
  <c r="D20" i="37"/>
  <c r="C6" i="44" s="1"/>
  <c r="D21" i="37"/>
  <c r="D6" i="44" s="1"/>
  <c r="F6" i="44" l="1"/>
  <c r="G3" i="36"/>
  <c r="D62" i="35"/>
  <c r="G19" i="35"/>
  <c r="G12" i="35"/>
  <c r="E10" i="35"/>
  <c r="D10" i="35"/>
  <c r="G10" i="35" s="1"/>
  <c r="E8" i="35"/>
  <c r="D8" i="35"/>
  <c r="G8" i="35" s="1"/>
  <c r="E6" i="35"/>
  <c r="G6" i="35"/>
  <c r="D3" i="35"/>
  <c r="G62" i="35" l="1"/>
  <c r="DX4" i="45"/>
  <c r="D8" i="36"/>
  <c r="E12" i="44" s="1"/>
  <c r="D7" i="36"/>
  <c r="D12" i="44" s="1"/>
  <c r="D6" i="36"/>
  <c r="C12" i="44" s="1"/>
  <c r="F12" i="44" s="1"/>
  <c r="G3" i="35"/>
  <c r="C3" i="46" a="1"/>
  <c r="A3" i="43" s="1" a="1"/>
  <c r="G47" i="35"/>
  <c r="D67" i="35"/>
  <c r="C5" i="44" s="1"/>
  <c r="C13" i="44" l="1"/>
  <c r="H3" i="46"/>
  <c r="D69" i="35"/>
  <c r="E5" i="44" s="1"/>
  <c r="E13" i="44" s="1"/>
  <c r="D68" i="35"/>
  <c r="D5" i="44" s="1"/>
  <c r="D13" i="44" s="1"/>
  <c r="E2" i="33"/>
  <c r="B6" i="28"/>
  <c r="B5" i="28"/>
  <c r="G16" i="25"/>
  <c r="G13" i="25"/>
  <c r="G5" i="25"/>
  <c r="G3" i="25"/>
  <c r="F5" i="44" l="1"/>
  <c r="F13" i="44" s="1"/>
  <c r="F72" i="23"/>
  <c r="F71" i="23"/>
  <c r="F70" i="23"/>
  <c r="F69" i="23"/>
  <c r="F68" i="23"/>
  <c r="F67" i="23"/>
  <c r="F66" i="23"/>
  <c r="F65" i="23"/>
  <c r="F64" i="23"/>
  <c r="F63" i="23"/>
  <c r="F62" i="23"/>
  <c r="F61" i="23"/>
  <c r="F60" i="23"/>
  <c r="F59" i="23"/>
  <c r="F58" i="23"/>
  <c r="F52" i="23"/>
  <c r="F51" i="23"/>
  <c r="F50" i="23"/>
  <c r="F49" i="23"/>
  <c r="F48" i="23"/>
  <c r="F47" i="23"/>
  <c r="F46" i="23"/>
  <c r="F45" i="23"/>
  <c r="F44" i="23"/>
  <c r="F43" i="23"/>
  <c r="F42" i="23"/>
  <c r="F41" i="23"/>
  <c r="F40" i="23"/>
  <c r="F39" i="23"/>
  <c r="F38" i="23"/>
  <c r="F37" i="23"/>
  <c r="F36" i="23"/>
  <c r="F35" i="23"/>
  <c r="F34" i="23"/>
  <c r="F33" i="23"/>
  <c r="E28" i="23"/>
  <c r="G28" i="23" s="1"/>
  <c r="E27" i="23"/>
  <c r="G27" i="23" s="1"/>
  <c r="E26" i="23"/>
  <c r="G26" i="23" s="1"/>
  <c r="E25" i="23"/>
  <c r="G25" i="23" s="1"/>
  <c r="E24" i="23"/>
  <c r="G24" i="23" s="1"/>
  <c r="E23" i="23"/>
  <c r="G23" i="23" s="1"/>
  <c r="E22" i="23"/>
  <c r="G22" i="23" s="1"/>
  <c r="E21" i="23"/>
  <c r="G21" i="23" s="1"/>
  <c r="E20" i="23"/>
  <c r="G20" i="23" s="1"/>
  <c r="E19" i="23"/>
  <c r="G19" i="23" s="1"/>
  <c r="E18" i="23"/>
  <c r="G18" i="23" s="1"/>
  <c r="E17" i="23"/>
  <c r="G17" i="23" s="1"/>
  <c r="E16" i="23"/>
  <c r="G16" i="23" s="1"/>
  <c r="E15" i="23"/>
  <c r="G15" i="23" s="1"/>
  <c r="E14" i="23"/>
  <c r="G14" i="23" s="1"/>
  <c r="E13" i="23"/>
  <c r="G13" i="23" s="1"/>
  <c r="E12" i="23"/>
  <c r="G12" i="23" s="1"/>
  <c r="E11" i="23"/>
  <c r="G11" i="23" s="1"/>
  <c r="E10" i="23"/>
  <c r="G10" i="23" s="1"/>
  <c r="E9" i="23"/>
  <c r="G9" i="23" s="1"/>
  <c r="G8" i="23"/>
  <c r="E8" i="23"/>
  <c r="E7" i="23"/>
  <c r="G7" i="23" s="1"/>
  <c r="E6" i="23"/>
  <c r="G6" i="23" s="1"/>
  <c r="E5" i="23"/>
  <c r="G5" i="23" s="1"/>
  <c r="E4" i="23"/>
  <c r="G4" i="2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<sst xmlns="http://schemas.openxmlformats.org/spreadsheetml/2006/main" count="3854" uniqueCount="2478">
  <si>
    <t>INSTRUCTIVO PARA DILIGENCIAR EL INSTRUMENTO DE VERIFICACION DE LAS CONDICIONES DE PRESTACION DEL SERVICIO - APOYO POST INSTITUCIONAL</t>
  </si>
  <si>
    <t>ÍTEM</t>
  </si>
  <si>
    <t>DESCRIPCIÓN</t>
  </si>
  <si>
    <t>INFORMACIÓN GENERAL</t>
  </si>
  <si>
    <t>1. Información de la Institución</t>
  </si>
  <si>
    <t>Nombre de la Institución</t>
  </si>
  <si>
    <t>Registre el nombre de la institución exactamente como aparece en la Licencia de Funcionamiento</t>
  </si>
  <si>
    <t>NIT</t>
  </si>
  <si>
    <t>Registre el Número de Identificación Tributaria -NIT- de la institución exactamente como aparece en la Registro Único Tributario RUT</t>
  </si>
  <si>
    <t>Dirección de la Sede Administrativa</t>
  </si>
  <si>
    <t>Registre la dirección de la sede administrativa de la institución exactamente como aparece en la Licencia de Funcionamiento.</t>
  </si>
  <si>
    <t>Teléfono o Celular</t>
  </si>
  <si>
    <t>Registre el número de célular que el representante legal indica como número de contacto de la institución.</t>
  </si>
  <si>
    <t>Departamento de la sede administrativa</t>
  </si>
  <si>
    <t>Seleccione de lista desplegable el departamento de la sede administrativa de la institución exactamente como aparece en la Licencia de Funcionamiento</t>
  </si>
  <si>
    <t>Municipio o Ciudad de la sede administrativa</t>
  </si>
  <si>
    <t>Seleccione de lista desplegable el municipio de la sede administrativa de la institución exactamente como aparece en la Licencia de Funcionamiento</t>
  </si>
  <si>
    <t>Número de Personería Jurídica</t>
  </si>
  <si>
    <t>Registre el número de personería jurídica de la institución.</t>
  </si>
  <si>
    <t>Entidad que otorgó la Personería Jurídica</t>
  </si>
  <si>
    <t>Registre el nombre de la entidad que expidió la Personería Jurídica.</t>
  </si>
  <si>
    <t>Número de Licencia de Funcionamiento (Si aplica)</t>
  </si>
  <si>
    <t>Registre el número de Licencia de Funcionamiento de la institución en caso de que no aplica coloque N/A</t>
  </si>
  <si>
    <t>Servicio autorizado en la Licencia de Funcionamiento (Si aplica)</t>
  </si>
  <si>
    <t>Registre el nombre del servicio autorizado en la Licencia de Funcionamiento en caso de que no aplica coloque N/A</t>
  </si>
  <si>
    <t>Nombre y Apellidos del Representante Legal</t>
  </si>
  <si>
    <t>Registre nombres y apellidos completos del representante legal exactamente como aparece en la Licencia de Funcionamiento</t>
  </si>
  <si>
    <t>Tipo de Documento</t>
  </si>
  <si>
    <t>Seleccione de lista desplegable el tipo de documento del representante legal</t>
  </si>
  <si>
    <t>Número</t>
  </si>
  <si>
    <t>Registre el número de documento del representante legal</t>
  </si>
  <si>
    <t>Correo Electrónico de notificación</t>
  </si>
  <si>
    <t>Registre el correo electrónico que el representante legal indica como correo de notificación de la institución.</t>
  </si>
  <si>
    <t>1.1 Sede/Unidad Operativa 1-2</t>
  </si>
  <si>
    <t>Nombre de la Sede Operativa</t>
  </si>
  <si>
    <t>zona urbana o rural</t>
  </si>
  <si>
    <t>Registre la zona exactamente como aparece en Licencia de Funcionamiento</t>
  </si>
  <si>
    <t>Departamento de la sede operativa</t>
  </si>
  <si>
    <t>Seleccione de lista desplegable el departamento de la sede operativa de la institución exactamente como aparece en la Licencia de Funcionamiento</t>
  </si>
  <si>
    <t>Municipio o Ciudad de la sede operativa</t>
  </si>
  <si>
    <t>Seleccione de lista desplegable el municipio de la sede operativa de la institución exactamente como aparece en la Licencia de Funcionamiento</t>
  </si>
  <si>
    <t>Dirección de la Sede / Unidad</t>
  </si>
  <si>
    <t>Registre la dirección de la sede operativa de la institución exactamente como aparece en la Licencia de Funcionamiento.</t>
  </si>
  <si>
    <t>Registre el número de teléfono o célular que el representante legal indica como número de contacto de la unidad operativa.</t>
  </si>
  <si>
    <t>Cupos asignados a la Sede</t>
  </si>
  <si>
    <t>Registre el número de cupos asignados en la Licencia de Funcionamiento.</t>
  </si>
  <si>
    <t>Cupos Atendidos en la Visita</t>
  </si>
  <si>
    <t>Registre el número de cupos atendidos que observa en la visita.</t>
  </si>
  <si>
    <t>Nombre del Responsable del servicio</t>
  </si>
  <si>
    <t>Registre nombres y apellidos completos del responsable que atiende el servicio al momento de la visita.</t>
  </si>
  <si>
    <t>Celular</t>
  </si>
  <si>
    <t>Registre el número de celular del responsable que atiende el servicio al momento de la visita.</t>
  </si>
  <si>
    <t>Seleccione de lista desplegable del responsable que atiende el servicio al momento de la visita.</t>
  </si>
  <si>
    <t>Registre el número de documentodel responsable que atiende el servicio al momento de la visita.</t>
  </si>
  <si>
    <t>Correo Electrónico</t>
  </si>
  <si>
    <t>Registre el correo electrónico que el responsable que atiende el servicio al momento de la visita indica como correo de notificación de la unidad de servicio.</t>
  </si>
  <si>
    <t>2. Información General de la Visita</t>
  </si>
  <si>
    <t>Tipo de Visita</t>
  </si>
  <si>
    <t>Seleccione de la lista desplegable si la visita es de Inspección o es de Vigilancia.</t>
  </si>
  <si>
    <t>Fecha de Inicio Visita</t>
  </si>
  <si>
    <t>Registre día/mes/año</t>
  </si>
  <si>
    <t>Hora de inicio Visita</t>
  </si>
  <si>
    <t>Registre hora en formato 12 horas.</t>
  </si>
  <si>
    <t>Proceso</t>
  </si>
  <si>
    <t>Seleccione de la lista desplegable el proceso</t>
  </si>
  <si>
    <t>Dirección / Subdirección</t>
  </si>
  <si>
    <t>Seleccione de la lista desplegable la Dirección o Subdirección organizacional del ICBF correspondiente.</t>
  </si>
  <si>
    <t>Población-Licencia de Funcionamiento</t>
  </si>
  <si>
    <t>Seleccione la población aprobada la Licencia de Funcionamiento.</t>
  </si>
  <si>
    <t>Población atendida</t>
  </si>
  <si>
    <t>Seleccione la población encontrada al momento de la visita, puede elegir más de una opción de acuerdo con lo encontrado.</t>
  </si>
  <si>
    <t>Modalidad</t>
  </si>
  <si>
    <t>Seleccione de lista desplegable la modalidad de servicio.</t>
  </si>
  <si>
    <t>Servicio</t>
  </si>
  <si>
    <t>Seleccione de lista desplegable el servicio.</t>
  </si>
  <si>
    <t>3. Información del Contrato</t>
  </si>
  <si>
    <t>Regional</t>
  </si>
  <si>
    <t>Seleccione de la lista desplegable la Dirección Regional del contrato.</t>
  </si>
  <si>
    <t>Centro Zonal</t>
  </si>
  <si>
    <t>Seleccione de la lista desplegable el Centro Zonal del contrato.</t>
  </si>
  <si>
    <t>Número del Contrato</t>
  </si>
  <si>
    <t>Registre exactamente el número del contrato.</t>
  </si>
  <si>
    <t>Fecha de Inicio Contrato</t>
  </si>
  <si>
    <t>Registre la fecha de inicio del contrato día/mes/año</t>
  </si>
  <si>
    <t>Fecha Final Contrato</t>
  </si>
  <si>
    <t>Registre la fecha final del contrato día/mes/año</t>
  </si>
  <si>
    <t>Supervisor del Contrato</t>
  </si>
  <si>
    <t>Registre los nombres y apellidos del supervisor del contrato</t>
  </si>
  <si>
    <t>Cargo del supervisor del contrato</t>
  </si>
  <si>
    <t>Registre el cargo del supervisor del contrato</t>
  </si>
  <si>
    <t>Correo Electrónico del supervisor</t>
  </si>
  <si>
    <t>Registre el correo electrónico institucional del supervisor del contrato</t>
  </si>
  <si>
    <t>Cupos del Contrato</t>
  </si>
  <si>
    <t>Registre el número de cupos del contrato aprobados.</t>
  </si>
  <si>
    <t>Cupos Activos</t>
  </si>
  <si>
    <t>Registre el número de cupos asignados a la institución.</t>
  </si>
  <si>
    <t>Registre el número de cupos atendidos en el momento de la visita.</t>
  </si>
  <si>
    <t>COMPONENTES</t>
  </si>
  <si>
    <t>Responsable del Registro</t>
  </si>
  <si>
    <t>Rol responsable del diligenciamiento del verificable:</t>
  </si>
  <si>
    <t>ING / ARQ: Ingeniero (a) o Arquitecto (a)</t>
  </si>
  <si>
    <t>ND / ING AL: Nutricionista Dietista o Ingeniero (a) de Alimentos</t>
  </si>
  <si>
    <t>PSIC / TS: Psicologo (a) o Trabajador (a) Social</t>
  </si>
  <si>
    <t>CONT / ADM: Contador (a) o Administrador (a)</t>
  </si>
  <si>
    <t>No.</t>
  </si>
  <si>
    <t>Número de la condición de calidad o del verificable de la condición.</t>
  </si>
  <si>
    <t>Seleccione la opción (cumple, no cumple, no aplica)</t>
  </si>
  <si>
    <t>Las condiciones de calidad de los componentes se entenderán como cumplidos únicamente cuando la totalidad de los elementos verificables hayan sido marcados como "cumplidos" o "no aplica". En caso de que uno (1) solo de los verificables no sea cumplido, la condición se considerará como "no cumplida" en su integridad.
La condición de calidad será evaluada automáticamente de acuerdo con el resultado de la evaluación de los verificables.
La opción "No aplica" se habilita exclusivamente para aquellos verificables cuya naturaleza lo justifica.
Para los verificables evaluados por muestreo, si al menos uno (1) de los casos seleccionados no cumple con el criterio establecido, se calificará el verificable como “no cumple”.</t>
  </si>
  <si>
    <t>Situación encontrada</t>
  </si>
  <si>
    <t>Registre la descripción específica de la situación que soporta la selección del  "no cumple" del verificable, asegúrese que la descripción da cuenta del dónde pasó, qué pasó, cuándo pasó a quién le pasó-si da a lugar y registre si se documenta con foto, video u otra evidencia documental.
Registre la descripción específica que soporta la situación de la selección del "No aplica" del verificable.</t>
  </si>
  <si>
    <t>4. Modelo de Atención</t>
  </si>
  <si>
    <t xml:space="preserve">En observación de la atención, diálogos con los  adolescentes, jóvenes, familias, el talento humano y contrastado con el anexo de historia de atención se evidencia que:
</t>
  </si>
  <si>
    <t xml:space="preserve">Este enunciado tiene  los siguientes propósitos generales y aplica para el componente del Modelo de Atención y el anexo de Situaciones especiales :
a. Escuchar y tener en cuenta la voz de los adolescentes y jóvenes acorde con el enfoques de derechos, pedagógico, etario, diferencial, restaurativo y de inclusión social
b. Escuchar y tener en cuenta la voz de las familias y/o red vincular.
c. Identificar que los adolescentes, jóvenes, familias y/o red vincular conocen el propósito del servicio en el cual se encuentran.
d. Identificar la gestión y/o articulación con la autoridad judicial/administrativa y con el SNBF en los casos que sea requerido.
e. Identificar la trazabilidad del proceso de atención. (Que la información corresponde al adolescente o jóven, su familia o red vincular, con su proceso, que las actuaciones se realizan en los tiempos establecidos, que se realiza el registro ordenado en el anexo de la historia de atención, entre otros).
f. Incluir demás situaciones que el adolescente o jóven, su familia o red vincular y/o el talento humano manifieste en los diálogos.
</t>
  </si>
  <si>
    <t>4.1.1 La Institución cuenta con el Proyecto de Atención Institucional,  digital o físico y aprobada.</t>
  </si>
  <si>
    <t>El Proyecto de Atención Institucional,  es aprobado por el área que le corresponda asi: 
a. Para otorgamiento es la Oficina de Inspección, Vigilancia y Control y Calidad de Servicios 
b. Para renovación / actualización es por la Regional grupo de Asistencia Técnica - Protección</t>
  </si>
  <si>
    <t>4.1.3. a .  Es pertinente y coherente para la población atendida</t>
  </si>
  <si>
    <t>Se entenderá que las acciones del Proyecto de Atención Institucional - PAI son pertinentes y coherentes cuando coincida: lo observado, lo manifestado por los adolescentes y jóvenes, familias o red vincular y talento humano, los soportes de implementación presentados por el operador, con la población atendida al momento de la acción de inspección y vigilancia.</t>
  </si>
  <si>
    <t>4.1.3. b. Documenta acciones y atenciones desarrolladas en el trabajo cotidiano con los adolescentes y jóvenes  basados en los enfoques de derechos, pedagógico, etario, diferencial, restaurativo y de inclusión social.</t>
  </si>
  <si>
    <r>
      <t>Se entenderá que las acciones del Proyecto de Atención Institucional - PAI  son implementadas en los enfoques de derechos, pedagógico, etario, diferencial, restaurativo y de inclusión social cuando coincida lo observado, lo manifestado por los adolescentes, familias o red vincular y talento humano, los soportes de implementación presentados por el operador, con la población atendida al momento de la acción de inspección y vigilancia. Para mayor comprensión tener en cuenta lo siguiente:
(i) Enfoque Derechos (protección integral, igualdad y no discriminación, interés superior, acción sin daño): se reconoce como sujeto de derechos y actor social,  así como su capacidad de participar activamente en las decisiones que lo afectan, prohibición taxativa de ser sometido a maltratos, tratos crueles, inhumanos o degradantes.
(ii) Enfoque pedagógico: los adolescentes son sujeto de evolución y construcción, las acciones están encaminadas a movilizar su responsabilidad sobre el hecho que lo vincula al SRPA y las consecuencias para la víctima, la comunidad, su familia y para sí mismo, facilitando y fomentando espacios para que el adolescente pueda reparar los daños derivados de sus actos.</t>
    </r>
    <r>
      <rPr>
        <u/>
        <sz val="11"/>
        <color theme="1"/>
        <rFont val="Aptos Narrow"/>
        <family val="2"/>
        <scheme val="minor"/>
      </rPr>
      <t xml:space="preserve">
</t>
    </r>
    <r>
      <rPr>
        <sz val="11"/>
        <color theme="1"/>
        <rFont val="Aptos Narrow"/>
        <family val="2"/>
        <scheme val="minor"/>
      </rPr>
      <t xml:space="preserve">(iii) Enfoque etario: que responda de manera específica a las necesidades de cada grupo poblacional.
(iv) Enfoque Diferencial: implementando acciones afirmativas respecto a las categorías de discapacidad, migración, ruralidad y campesinado, étnico (incluye la Recuperación de las tradiciones y prácticas culturales propias de los niños, niñas, adolescentes y mayores de 18 años con pertenencia), género, orientación sexual diversa.
(v)Enfoque restaurativo:  se enmarca en el desarrollo de capacidades restaurativas y sentimientos, actitudes, conocimientos y valores como el respeto, solidaridad, compasión, la cooperación, la empatía.
***Práctica restaurativa: permite generar condiciones de intercambio, dialogo y reparación, dinamizando la responsabilidad y mejorando las relaciones establecidas con las partes que se han visto afectadas por un delito o por una situación
(vi)Enfoque de inclusión social: se orienta a viabilizar los recursos educativos, culturales, espirituales y ocupacionales que les permitan a los adolescentes y jóvenes ser y sentirse parte de una sociedad, de una comunidad y de una familia más humana e incluyente.  </t>
    </r>
  </si>
  <si>
    <t>4.1.3.c. desarrollo de acciones basadas en los principios y marco normativo del modelo de atención:  Desarrollo humano;  Carácter pedagógico-restaurativo;  Participación y ciudadanía</t>
  </si>
  <si>
    <t xml:space="preserve">Se entenderá que las acciones del  Proyecto de Atención Institucional - PAI y el proceso de atención  responden al modelo cuando coincida lo observado, lo manifestado por los adolescentes y jóvenes, familias o red vincular y talento humano, los soportes de implementación presentados por el operador, con la población atendida al momento de la acción de inspección y vigilancia.
Para mayor comprensión tener en cuenta lo siguiente:
(i) Desarrollo humano: se entenderá como la promoción de las capacidades, las realizaciones y derechos humanos.
(i) Carácter pedagógico-restaurativo: implica contar con escenarios, estrategias de formación y prácticas concretas orientadas a promover la reflexividad, incentivar procesos de resignificación interna, fortalecer su capacidad resiliente, potenciar su autonomía y revitalizar las redes familiares y comunitarias; expresado en la intervención permite al adolescente o joven vinculado al SRPA asumir la responsabilidad subjetiva de sus conductas y las consecuencias de las mismas y avanzar con la búsqueda de alternativas para manejar la convivencia y resolver los conflictos desde el reconocimiento mutuo como sujetos de derechos (formación ciudadana); se debe tener en cuenta la formación en convivencia, el respeto por los sentimientos del otro, el apoyar a los otros en el ejercicio de sus derechos.
(iii) Participación y ciudadanía: se debe garantizar que los adolescentes cuenten con espacios de diálogo, que conozcan y puedan manifestar sus opiniones frente al Modelo de Atención, que puedan participar el manejo del ambiente de conflictividad de los servicios de atención y contar con mecanismos eficientes para potenciar su participación protagónica en todas las decisiones que los afecten. En la atención grupal, se tiene también un escenario privilegiado de participación para la escucha de sus opiniones, la expresión de sus sentimientos, la autorregulación y la regulación colectiva, y la aceptación la diferencia y la diversidad de los otros. </t>
  </si>
  <si>
    <t>4.1.3. d. desarrollo de acciones por niveles (individual, familiar, grupal y contextual), componentes y fases del modelo de atención</t>
  </si>
  <si>
    <t xml:space="preserve">Se entenderá que las acciones del  Proyecto de Atención Institucional - PAI y el proceso de atención  responden al modelo cuando coincida lo observado, lo manifestado por los adolescentes y jóvenes, familias o red vincular y talento humano, los soportes de implementación presentados por el operador, con la población atendida al momento de la acción de inspección y vigilancia.
Para mayor comprensión tener en cuenta lo siguiente:
Niveles:
(i) Individual: atención del adolescente o joven
(ii) Familiar: atención a la familia y/o red vincular de apoyo
(iii) Grupal: pares, grupos, colectivos, entre otros.
(iv) Contextual: incluye espacios los entornos cercanos al adolescente donde se desenvuelve la vida cotidiana, los espacios sociales, como escenarios deportivos, cultuales, recreativos, educativos, religiosos y formativos.
Componentes
(i) Trascendencia y sentido de vida:  requiere la sensibilización de los adolescentes frente a su forma de relación con la vida y con los otros seres humanos, potenciando factores de resiliencia personal y familiar.
(ii) Fortalecimiento de vínculos: se centra en el análisis de las redes vinculares del adolescente y joven y de las maneras como las conductas determinan cambios en los significantes afectivos.
(iii)Capacidad restaurativa: Parte de sensibilizarlos para que aprendan a ponerse en el lugar del otro desarrollando la empatía, para que sean conscientes de cómo sus conductas afectan las relaciones con otros y lesionan la ley, para que logren asumir la responsabilidad personal y social enfrentando las consecuencias de sus actos. 
(iv) Autonomía desde lo pedagógico:  él y la adolescente o joven se conoce y se siente capaz de hacerse responsable de sí mismo, volviéndose independiente de otros, lo cual se refleja en sus particulares formas de ser, estar y hacer en el mundo.  
Fases
(i) Aceptación y acogida
(ii) Permanencia
</t>
  </si>
  <si>
    <t>6. Código de Ética</t>
  </si>
  <si>
    <t>6.1.13. Negación en la provisión de dotación personal y/o institucional (cama, colchón, ropa de cama, vestuario, elementos de aseo o material pedagógico).</t>
  </si>
  <si>
    <t>El resultado de este verificable de estar en concordancia con el resultado con las condiciones de calidad del componente 8. de dotación.</t>
  </si>
  <si>
    <t>Tabla 2. Talento Humano</t>
  </si>
  <si>
    <t>Cantidad de usuarios del servicio</t>
  </si>
  <si>
    <t>Registre la cantidad de usuarios que encuentra en el servicio. La tabla calculará automáticamente el personal requerido de acuerdo con el Manual Operativo.</t>
  </si>
  <si>
    <t>ACTA DE CIERRE</t>
  </si>
  <si>
    <t>PARRAFO INTRODUCTORIO</t>
  </si>
  <si>
    <t>Registre hora en formato 12 horas.
Registre día/mes/año</t>
  </si>
  <si>
    <t xml:space="preserve">ACCIONES INMEDIATAS Y/O SITUACIONES A INFORMAR </t>
  </si>
  <si>
    <t>En caso de que se hayan realizado acciones inmediatas, registre la descripción específica de la situación.
Enumere las situaciones a informar y a quienes se dirige la misma.</t>
  </si>
  <si>
    <t>PRONUNCIAMIENTO DE LA INSTITUCIÓN FRENTE AL DESARROLLO DE LA VISITA</t>
  </si>
  <si>
    <t>Registre el pronunciamiento expresado por el Representante Legal o por la persona que atienda la visita, exactamente en los términos en que sea manifestado</t>
  </si>
  <si>
    <t xml:space="preserve">1. INFORMACIÓN DE LA INSTITUCIÓN </t>
  </si>
  <si>
    <t xml:space="preserve">Nombre de la Institución </t>
  </si>
  <si>
    <t>Servicio  autorizado en la Licencia de Funcionamiento (Si aplica)</t>
  </si>
  <si>
    <t>1.1. SEDE / UNIDAD OPERATIVA 1</t>
  </si>
  <si>
    <t>Ubicación</t>
  </si>
  <si>
    <t>PROTECCION</t>
  </si>
  <si>
    <t>SISTEMA DE RESPONSABIIDAD PENAL PARA ADOLESCENTES - SRPA</t>
  </si>
  <si>
    <t>Población Licencia de Funcionamiento</t>
  </si>
  <si>
    <t>Población Encontrada</t>
  </si>
  <si>
    <t>Tabla de Rangos de Edad del Ministerio de Salud y Protección Social:</t>
  </si>
  <si>
    <t>Marca la casilla encontrada</t>
  </si>
  <si>
    <t>Etapa de la Vida</t>
  </si>
  <si>
    <t>Rango de Edad</t>
  </si>
  <si>
    <t>Primera Infancia</t>
  </si>
  <si>
    <t>0-5 años</t>
  </si>
  <si>
    <t>Infancia</t>
  </si>
  <si>
    <t>6-11 años</t>
  </si>
  <si>
    <t>Adolescencia</t>
  </si>
  <si>
    <t>12-18 años</t>
  </si>
  <si>
    <t>Juventud</t>
  </si>
  <si>
    <t>14-26 años</t>
  </si>
  <si>
    <t>Adultez</t>
  </si>
  <si>
    <t>27-59 años</t>
  </si>
  <si>
    <t>Persona Mayor</t>
  </si>
  <si>
    <t>60 años o más</t>
  </si>
  <si>
    <t>MODALIDADES ALTERNATIVAS AL PROCESO JUDICIAL SRPA - RESTABLECIMIENTO EN ADMINISTRACIÓN DE JUSTICIA RAJ</t>
  </si>
  <si>
    <t>APOYO POST- INSTITUCIONAL</t>
  </si>
  <si>
    <t>4. INFORMACIÓN DEL CONTRATO</t>
  </si>
  <si>
    <t>Portada</t>
  </si>
  <si>
    <t>2. COMPONENTE AMBIENTES ADECUADOS Y SEGUROS</t>
  </si>
  <si>
    <t>RESPONSABLE DEL REGISTRO</t>
  </si>
  <si>
    <t xml:space="preserve">No. </t>
  </si>
  <si>
    <t xml:space="preserve">CONDICIONES DE CALIDAD Y VERIFICABLES </t>
  </si>
  <si>
    <t>SELECCIONE LA OPCIÓN (CUMPLE, NO CUMPLE, NO APLICA)</t>
  </si>
  <si>
    <t>SITUACIÓN ENCONTRADA</t>
  </si>
  <si>
    <t xml:space="preserve">NORMATIVIDAD </t>
  </si>
  <si>
    <t>2.1</t>
  </si>
  <si>
    <t>Cuenta con un Plan de Emergencias documentado e implementado.</t>
  </si>
  <si>
    <t>MANUAL OPERATIVO DE MEDIDAS COMPLEMENTARIAS Y ALTERNATIVAS AL PROCESO JUDICIAL SRPA - RESTABLECIMIENTO EN ADMINISTRACION DE JUSTICIA RAJ  MO2.PP Versión 4 del 25/07/2024. Pág. (4)
LINEAMIENTO TÉCNICO MODELO DE ATENCIÓN PARA ADOLESCENTES Y JÓVENES EN CONFLICTO CON LA LEYSRPA LM15.P versión 4 del 06/03/2020
2.2.1. Actuaciones en situaciones de emergencia (incendios, terremotos, inundaciones), pág. (180 - 181)
LINEAMIENTO TÉCNICO MODELO DE ATENCIÓN PARA ADOLESCENTES Y JÓVENES EN CONFLICTO CON LA LEY SRPA LM15.P versión 4 del 06/03/2020.
2.2.1.1 Código de Ética. Pág. (161 a 163)</t>
  </si>
  <si>
    <t>ING / ARQ</t>
  </si>
  <si>
    <t>2.1.1</t>
  </si>
  <si>
    <t xml:space="preserve">Cuenta con un Plan de Emergencias documentado en función del espacio donde se presta el servicio y este se encuentra socializado a todos con los participantes del servicio. </t>
  </si>
  <si>
    <t>MANUAL OPERATIVO DE MEDIDAS COMPLEMENTARIAS Y ALTERNATIVAS AL PROCESO JUDICIAL SRPA - RESTABLECIMIENTO EN ADMINISTRACION DE JUSTICIA RAJ  MO2.PP Versión 4 del 25/07/2024. Pág. (4)
LINEAMIENTO TÉCNICO MODELO DE ATENCIÓN PARA ADOLESCENTES Y JÓVENES EN CONFLICTO CON LA LEYSRPA LM15.P versión 4 del 06/03/2020
2.2.1. Actuaciones en situaciones de emergencia (incendios, terremotos, inundaciones), pág. (180 - 181)</t>
  </si>
  <si>
    <t>2.1.2</t>
  </si>
  <si>
    <r>
      <t xml:space="preserve">Cuenta con los soportes de realización de simulacros en los cuales se haga participe a toda la población del servicio. 
</t>
    </r>
    <r>
      <rPr>
        <b/>
        <sz val="11"/>
        <color theme="1"/>
        <rFont val="Arial"/>
        <family val="2"/>
      </rPr>
      <t>Nota 1:</t>
    </r>
    <r>
      <rPr>
        <sz val="11"/>
        <color theme="1"/>
        <rFont val="Arial"/>
        <family val="2"/>
      </rPr>
      <t xml:space="preserve"> Verificar que cuente de manera anual con mínimo dos simulacros.
</t>
    </r>
    <r>
      <rPr>
        <b/>
        <sz val="11"/>
        <color theme="1"/>
        <rFont val="Arial"/>
        <family val="2"/>
      </rPr>
      <t>Nota 2:</t>
    </r>
    <r>
      <rPr>
        <sz val="11"/>
        <color theme="1"/>
        <rFont val="Arial"/>
        <family val="2"/>
      </rPr>
      <t xml:space="preserve"> El registro de los simulacros deberá contener la siguiente información: el número de participantes, tiempo de respuesta ante la emergencia, resultados, plan de acción y mejora.</t>
    </r>
  </si>
  <si>
    <t>2.2</t>
  </si>
  <si>
    <t>Cuenta con el certificado del cumplimiento de las normas de seguridad de la piscina. Si el inmueble cuenta con piscina.</t>
  </si>
  <si>
    <t>MANUAL OPERATIVO DE MEDIDAS COMPLEMENTARIAS Y ALTERNATIVAS AL PROCESO JUDICIAL SRPA - RESTABLECIMIENTO EN ADMINISTRACION DE JUSTICIA RAJ  MO2.PP Versión 4 del 25/07/2024. pág. (62)
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5.1. CONDICIONES LOCATIVAS
Tabla No. 1 CONDICIONES LOCATIVAS, pág. (6 - 7)
LINEAMIENTO TÉCNICO MODELO DE ATENCIÓN PARA ADOLESCENTES Y JÓVENES EN CONFLICTO CON LA LEY SRPA LM15.P versión 4 del 06/03/2020.
2.2.1.1 Código de Ética. Pág. (161 a 163)</t>
  </si>
  <si>
    <t>2.2.1</t>
  </si>
  <si>
    <t>En caso de que el inmueble cuente con piscina y esta vaya a ser utilizada por los usuarios, se cuenta con el documento expedido por la autoridad competente que certifique el cumplimiento de las normas de seguridad reglamentarias.</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</si>
  <si>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5.1. CONDICIONES LOCATIVAS
Tabla No. 1 CONDICIONES LOCATIVAS, pág. (6 - 7)
Para piscinas:
Ley 1209 del 2008.
Decreto 2171 del 2009  
Resolución 4113 del 2012
Decreto 554 de 2015</t>
  </si>
  <si>
    <t>2.3</t>
  </si>
  <si>
    <t>Cuenta con el concepto sanitario favorable si el inmueble cuenta con piscina y es del uso de los usuarios.</t>
  </si>
  <si>
    <t>2.3.1</t>
  </si>
  <si>
    <t>En caso de que el inmueble cuente con piscina y esta sea utilizada por los usuarios, se cuenta con el concepto sanitario favorable expedido por la autoridad sanitaria competente.</t>
  </si>
  <si>
    <t>2.4</t>
  </si>
  <si>
    <t>Cuenta con concepto sanitario favorable del inmueble.</t>
  </si>
  <si>
    <t>MANUAL OPERATIVO DE MEDIDAS COMPLEMENTARIAS Y ALTERNATIVAS AL PROCESO JUDICIAL SRPA - RESTABLECIMIENTO EN ADMINISTRACION DE JUSTICIA RAJ  MO2.PP Versión 4 del 25/07/2024. pág. (62)
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pág. (6)
LINEAMIENTO TÉCNICO MODELO DE ATENCIÓN PARA ADOLESCENTES Y JÓVENES EN CONFLICTO CON LA LEY SRPA LM15.P versión 4 del 06/03/2020.
2.2.1.1 Código de Ética. Pág. (161 a 163)</t>
  </si>
  <si>
    <t>2.4.1</t>
  </si>
  <si>
    <t>El inmueble cuenta con el concepto sanitario favorable expedido por la autoridad de salud competente.</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</si>
  <si>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pág. (6)</t>
  </si>
  <si>
    <t>2.5</t>
  </si>
  <si>
    <t>Cumple con las condiciones generales de infraestructura para la prestación del servicio.</t>
  </si>
  <si>
    <t>MANUAL OPERATIVO DE MEDIDAS COMPLEMENTARIAS Y ALTERNATIVAS AL PROCESO JUDICIAL SRPA - RESTABLECIMIENTO EN ADMINISTRACION DE JUSTICIA RAJ  MO2.PP Versión 4 del 25/07/2024. pág. (62)
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pág. 6.
LINEAMIENTO TÉCNICO MODELO DE ATENCIÓN PARA ADOLESCENTES Y JÓVENES EN CONFLICTO CON LA LEY SRPA LM15.P versión 4 del 06/03/2020.
2.2.1.1 Código de Ética. Pág. (161 a 163)</t>
  </si>
  <si>
    <t>2.5.1</t>
  </si>
  <si>
    <t>La infraestructura cuenta con abastecimiento de agua potable.</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</si>
  <si>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pág. (6)</t>
  </si>
  <si>
    <t>2.5.2</t>
  </si>
  <si>
    <t>La infraestructura cuenta con sistema de eliminación de aguas residuales.</t>
  </si>
  <si>
    <t>2.5.3</t>
  </si>
  <si>
    <r>
      <t xml:space="preserve">La infraestructura cuenta con el servicio de gas (natural o propano).
</t>
    </r>
    <r>
      <rPr>
        <b/>
        <sz val="11"/>
        <rFont val="Arial"/>
        <family val="2"/>
      </rPr>
      <t xml:space="preserve">Nota: </t>
    </r>
    <r>
      <rPr>
        <sz val="11"/>
        <rFont val="Arial"/>
        <family val="2"/>
      </rPr>
      <t>No aplica cuando el servicio de alimentación es tercerizado en su totalidad.</t>
    </r>
  </si>
  <si>
    <t>2.5.4</t>
  </si>
  <si>
    <t>La infraestructura cuenta con energía eléctrica.</t>
  </si>
  <si>
    <t>2.5.5</t>
  </si>
  <si>
    <t>Cuenta con sistema de comunicación (internet, telefonía fija y móvil).</t>
  </si>
  <si>
    <t>2.5.6</t>
  </si>
  <si>
    <t>El inmueble garantiza la accesibilidad para personas con discapacidad en forma gradual, ajustada a las características de la institución y a la demanda que pueden hacer las personas en condición de discapacidad como usuarios, funcionarios y administrativos.</t>
  </si>
  <si>
    <t>2.6</t>
  </si>
  <si>
    <t>Cuenta con las condiciones locativas adecuadas para la prestación del servicio.</t>
  </si>
  <si>
    <t>MANUAL OPERATIVO DE MEDIDAS COMPLEMENTARIAS Y ALTERNATIVAS AL PROCESO JUDICIAL SRPA - RESTABLECIMIENTO EN ADMINISTRACION DE JUSTICIA RAJ  MO2.PP Versión 4 del 25/07/2024. pág. (62)
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
LINEAMIENTO TÉCNICO MODELO DE ATENCIÓN PARA ADOLESCENTES Y JÓVENES EN CONFLICTO CON LA LEY SRPA LM15.P versión 4 del 06/03/2020.
2.2.1.1 Código de Ética. Pág. (161 a 163)</t>
  </si>
  <si>
    <t>2.6.1</t>
  </si>
  <si>
    <t>El inmueble cuenta con todos los espacios limpios y libres de residuos.</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</si>
  <si>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t>
  </si>
  <si>
    <t>2.6.2</t>
  </si>
  <si>
    <r>
      <t xml:space="preserve">El inmueble se encuentra libre de goteras
</t>
    </r>
    <r>
      <rPr>
        <b/>
        <sz val="11"/>
        <rFont val="Arial"/>
        <family val="2"/>
      </rPr>
      <t>Nota:</t>
    </r>
    <r>
      <rPr>
        <sz val="11"/>
        <rFont val="Arial"/>
        <family val="2"/>
      </rPr>
      <t xml:space="preserve"> En caso de tenerlas, cuenta con fechas a realizar el mantenimiento</t>
    </r>
  </si>
  <si>
    <t>2.6.3</t>
  </si>
  <si>
    <t>El inmueble se encuentra libre de grietas</t>
  </si>
  <si>
    <t>2.6.4</t>
  </si>
  <si>
    <r>
      <t xml:space="preserve">El inmueble cuenta con ventanas limpias, seguras y sin vidrios rotos.
</t>
    </r>
    <r>
      <rPr>
        <b/>
        <sz val="11"/>
        <rFont val="Arial"/>
        <family val="2"/>
      </rPr>
      <t xml:space="preserve">Nota: </t>
    </r>
    <r>
      <rPr>
        <sz val="11"/>
        <rFont val="Arial"/>
        <family val="2"/>
      </rPr>
      <t>ventanas sin fisuras/astillas; herrajes y cerrojos operativos; marcos no obstruidos; sin riesgos (bordes cortantes/elementos sueltos/filtraciones)</t>
    </r>
  </si>
  <si>
    <t>2.6.5</t>
  </si>
  <si>
    <r>
      <t xml:space="preserve">Las puertas son seguras y cuentan con buen mantenimiento.
</t>
    </r>
    <r>
      <rPr>
        <b/>
        <sz val="11"/>
        <rFont val="Arial"/>
        <family val="2"/>
      </rPr>
      <t>Nota:</t>
    </r>
    <r>
      <rPr>
        <sz val="11"/>
        <rFont val="Arial"/>
        <family val="2"/>
      </rPr>
      <t xml:space="preserve"> sin ningún tipo de deterioro, libres de oxido, sin roturas, sin astillas, marcos fijos, sin desprendimientos de material.</t>
    </r>
  </si>
  <si>
    <t>2.6.6</t>
  </si>
  <si>
    <t>El inmueble se encuentra libre de humedad.</t>
  </si>
  <si>
    <t>2.6.7</t>
  </si>
  <si>
    <r>
      <t xml:space="preserve">Los pisos del inmueble son antideslizantes y están libres de cualquier grieta.
</t>
    </r>
    <r>
      <rPr>
        <b/>
        <sz val="11"/>
        <rFont val="Arial"/>
        <family val="2"/>
      </rPr>
      <t xml:space="preserve">Nota: </t>
    </r>
    <r>
      <rPr>
        <sz val="11"/>
        <rFont val="Arial"/>
        <family val="2"/>
      </rPr>
      <t>material antideslizante o con recubrimiento que tenga el mismo efecto.</t>
    </r>
  </si>
  <si>
    <t>2.6.8</t>
  </si>
  <si>
    <r>
      <t xml:space="preserve">El inmueble cuenta con ventilación e iluminación natural.
</t>
    </r>
    <r>
      <rPr>
        <b/>
        <sz val="11"/>
        <rFont val="Arial"/>
        <family val="2"/>
      </rPr>
      <t xml:space="preserve">Nota: </t>
    </r>
    <r>
      <rPr>
        <sz val="11"/>
        <rFont val="Arial"/>
        <family val="2"/>
      </rPr>
      <t xml:space="preserve">Se validara ventilación e iluminación artificial. </t>
    </r>
  </si>
  <si>
    <t>2.6.9</t>
  </si>
  <si>
    <t>No se perciben olores fuertes o desagradables en el inmueble.</t>
  </si>
  <si>
    <t>2.6.10</t>
  </si>
  <si>
    <t>Los baños del inmueble cuentan con un sistema de agua funcional y con ventilación (natural o artificial).</t>
  </si>
  <si>
    <t>2.6.11</t>
  </si>
  <si>
    <r>
      <t xml:space="preserve">Cuenta con los sanitarios en perfecto estado
</t>
    </r>
    <r>
      <rPr>
        <b/>
        <sz val="11"/>
        <rFont val="Arial"/>
        <family val="2"/>
      </rPr>
      <t>Nota:</t>
    </r>
    <r>
      <rPr>
        <sz val="11"/>
        <rFont val="Arial"/>
        <family val="2"/>
      </rPr>
      <t xml:space="preserve"> que fluya el agua, sin obstrucciones, sin fisuras, sin piezas sueltas o incompletas, sin óxido, sin desportillados y sin sarro.</t>
    </r>
  </si>
  <si>
    <t>2.6.12</t>
  </si>
  <si>
    <t>Todos los bombillos son ahorradores de energía.</t>
  </si>
  <si>
    <t>2.6.13</t>
  </si>
  <si>
    <t>El inmueble cuenta con señalización de acuerdo con la normatividad vigente.</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</si>
  <si>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
Para señalización:
NTC 1700 "Higiene  y Seguridad. Medidas de Seguridad en Edificaciones.  Medios de Evacuación".
numeral 4.8 señalización de salidas. numeral 4.9.2.12 Señalización de los medios de evacuación.
numeral 4.9.3.3 ocupaciones Penales.
NTC 1461 “Higiene y Seguridad. Colores y Señales de Seguridad”
Memorando Radicado No: 202520200000027653</t>
  </si>
  <si>
    <t>2.6.14</t>
  </si>
  <si>
    <r>
      <t xml:space="preserve">Las escaleras cuentan con cintas antideslizantes, pasamanos o barandas no escalables.
</t>
    </r>
    <r>
      <rPr>
        <b/>
        <sz val="11"/>
        <rFont val="Arial"/>
        <family val="2"/>
      </rPr>
      <t>Nota:</t>
    </r>
    <r>
      <rPr>
        <sz val="11"/>
        <rFont val="Arial"/>
        <family val="2"/>
      </rPr>
      <t xml:space="preserve"> Se verificará pasamanos en ambos lados.</t>
    </r>
  </si>
  <si>
    <t>2.6.15</t>
  </si>
  <si>
    <t>Si el inmueble presenta balcones estos cuentan con protección.</t>
  </si>
  <si>
    <t>2.6.16</t>
  </si>
  <si>
    <t>Si el inmueble cuenta con aljibes, albercas y depósitos de agua o piscina cuentan con protección.</t>
  </si>
  <si>
    <t xml:space="preserve">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
Para piscinas:
Ley 1209 del 2008.
Decreto 2171 del 2009  
Resolución 4113 del 2012
Decreto 554 de 2015
</t>
  </si>
  <si>
    <t>2.6.17</t>
  </si>
  <si>
    <t>Si se cuenta con piscina, esta se encuentra de acuerdo con la normatividad vigente, entre ellas:
• Cerramiento al o en el estanque o estructura similar de piscina
• Alarma de agua o detector de inmersión
• Normas de uso. 
• Dos flotadores circulares con cuerda y un bastón con gancho.
• Señalizar de forma visible con claridad la profundidad máxima de la piscina, deberá ser marcadas en tres (3) partes indicando la profundidad mínima, la máxima y la intermedia.
• Un botiquín de primeros auxilios con material para curaciones.
• Servicio las veinticuatro (24) horas del día en el sitio de la piscina un teléfono o citófono para llamadas de emergencia.
• Contar con cubiertas antientrampamientos.</t>
  </si>
  <si>
    <t>2.6.18</t>
  </si>
  <si>
    <t xml:space="preserve">Las tomas eléctricas cuentan con tapas protectoras, cableado fijado adecuadamente, sin enchufes o tornillos sueltos, sin cables pelados o expuestos al calor o la humedad. </t>
  </si>
  <si>
    <t>2.6.19</t>
  </si>
  <si>
    <r>
      <t xml:space="preserve">Las cubiertas o techos con cielos rasos seguros y sin riesgos.
</t>
    </r>
    <r>
      <rPr>
        <b/>
        <sz val="11"/>
        <rFont val="Arial"/>
        <family val="2"/>
      </rPr>
      <t>Nota:</t>
    </r>
    <r>
      <rPr>
        <sz val="11"/>
        <rFont val="Arial"/>
        <family val="2"/>
      </rPr>
      <t xml:space="preserve"> sin pandeo, fisuras, roturas, desprendimientos, sin riesgo de colapso o caída.</t>
    </r>
  </si>
  <si>
    <t>2.6.20</t>
  </si>
  <si>
    <t xml:space="preserve">Los medicamentos están almacenados en espacios destinados de acuerdo a las normas vigentes establecidas con seguridad para el acceso de personal no autorizado. Fuera del alcance de los adolescentes y jóvenes. </t>
  </si>
  <si>
    <t>2.6.21</t>
  </si>
  <si>
    <r>
      <t xml:space="preserve">El inmueble cuenta con un espacio para el almacenamiento de sustancias químicas y/o tóxicas usadas durante las actividades de mantenimiento, limpieza y desinfección.
</t>
    </r>
    <r>
      <rPr>
        <b/>
        <sz val="11"/>
        <rFont val="Arial"/>
        <family val="2"/>
      </rPr>
      <t>Nota:</t>
    </r>
    <r>
      <rPr>
        <sz val="11"/>
        <rFont val="Arial"/>
        <family val="2"/>
      </rPr>
      <t xml:space="preserve"> Se debe contar con el respectivo kit antiderrames (cuando aplique).</t>
    </r>
  </si>
  <si>
    <t>2.6.22</t>
  </si>
  <si>
    <t>Los extintores cuentan con carga vigente y están ubicados conforme a la normatividad vigente.</t>
  </si>
  <si>
    <t xml:space="preserve">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
Para extintores:
Resolución 2400 de  1979  en  los artículos  220  y  221,  así  mismo  en  la  NTC 2885 en el acápite 1.6.2.
</t>
  </si>
  <si>
    <t>2.6.23</t>
  </si>
  <si>
    <t>El inmueble cuenta con ambientación o decoración agradable y cálida para la acogida y atención de los usuarios.</t>
  </si>
  <si>
    <t>2.6.24</t>
  </si>
  <si>
    <t>Los dormitorios, baños y espacios de atención están libres de cámaras de vigilancia.</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</si>
  <si>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
Para el uso de cámaras:
Concepto jurídico No. 29 del 2017, Oficina Asesora Jurídica.</t>
  </si>
  <si>
    <t>2.6.25</t>
  </si>
  <si>
    <r>
      <t xml:space="preserve">Cuenta con aviso de atención que indique la prestación del Servicio Público de Bienestar Familiar, ubicado en la fachada principal del inmueble.
</t>
    </r>
    <r>
      <rPr>
        <b/>
        <sz val="11"/>
        <rFont val="Arial"/>
        <family val="2"/>
      </rPr>
      <t>Nota:</t>
    </r>
    <r>
      <rPr>
        <sz val="11"/>
        <rFont val="Arial"/>
        <family val="2"/>
      </rPr>
      <t xml:space="preserve"> El aviso no debe hacer referencia a modalidad ni población.</t>
    </r>
  </si>
  <si>
    <t>Click</t>
  </si>
  <si>
    <t>2.7</t>
  </si>
  <si>
    <t>Cuenta con las áreas y espacios adecuados en la infraestructura para la atención de usuarios por jornadas o intervenciones.</t>
  </si>
  <si>
    <t>MANUAL OPERATIVO DE MEDIDAS COMPLEMENTARIAS Y ALTERNATIVAS AL PROCESO JUDICIAL SRPA - RESTABLECIMIENTO EN ADMINISTRACION DE JUSTICIA RAJ  MO2.PP Versión 4 del 25/07/2024. pág. (62)
Guía de estándares de calidad para modalidades de medidas y sanciones del proceso judicial-SRPA y modalidades complementarias y alternativas al proceso judicial SRPA restablecimiento en administración de justicia - RAJ [G1.M1.P] Versión 1del 03/07/2024.
numeral 5.1.2. pág. (9-10) y Tabla No. 3 pág. (11-13)</t>
  </si>
  <si>
    <t>2.7.1</t>
  </si>
  <si>
    <r>
      <t xml:space="preserve">La infraestructura cuenta con un espacio administrativo de oficinas multifunción con seguridad para el acceso de personal no autorizado.
</t>
    </r>
    <r>
      <rPr>
        <b/>
        <sz val="11"/>
        <rFont val="Arial"/>
        <family val="2"/>
      </rPr>
      <t>Nota:</t>
    </r>
    <r>
      <rPr>
        <sz val="11"/>
        <rFont val="Arial"/>
        <family val="2"/>
      </rPr>
      <t xml:space="preserve"> La multifunción hace referencia a espacios como la coordinación, auxiliar administrativo, apoyo SIG, entre otros.</t>
    </r>
  </si>
  <si>
    <t>Guía de estándares de calidad para modalidades de medidas y sanciones del proceso judicial-SRPA y modalidades complementarias y alternativas al proceso judicial SRPA restablecimiento en administración de justicia - RAJ [G1.M1.P] Versión 1del 03/07/2024.
numeral 5.1.2. pág. (9-10) y tabla No. 3, pág. (11 - 13)</t>
  </si>
  <si>
    <t>2.7.2</t>
  </si>
  <si>
    <r>
      <t xml:space="preserve">La infraestructura cuenta con salón múltiple.
</t>
    </r>
    <r>
      <rPr>
        <b/>
        <sz val="11"/>
        <rFont val="Arial"/>
        <family val="2"/>
      </rPr>
      <t>Nota:</t>
    </r>
    <r>
      <rPr>
        <sz val="11"/>
        <rFont val="Arial"/>
        <family val="2"/>
      </rPr>
      <t xml:space="preserve"> Puede no estar en la sede sino ser un espacio comunitario.</t>
    </r>
  </si>
  <si>
    <t>2.7.3</t>
  </si>
  <si>
    <t>La infraestructura cuenta con cuarto o área de archivo de anexos de la historia de atención.</t>
  </si>
  <si>
    <t>2.7.4</t>
  </si>
  <si>
    <r>
      <t xml:space="preserve">La infraestructura cuenta con espacios de atención individual y familiar 
</t>
    </r>
    <r>
      <rPr>
        <b/>
        <sz val="11"/>
        <rFont val="Arial"/>
        <family val="2"/>
      </rPr>
      <t>Nota:</t>
    </r>
    <r>
      <rPr>
        <sz val="11"/>
        <rFont val="Arial"/>
        <family val="2"/>
      </rPr>
      <t xml:space="preserve"> Corresponde a espacios para atención en psicología, trabajador social/profesional en desarrollo familiar, entre otros.</t>
    </r>
  </si>
  <si>
    <t>2.7.5</t>
  </si>
  <si>
    <t>La infraestructura cuenta con un punto ecológico</t>
  </si>
  <si>
    <t>Guía de estándares de calidad para modalidades de medidas y sanciones del proceso judicial-SRPA y modalidades complementarias y alternativas al proceso judicial SRPA restablecimiento en administración de justicia - RAJ [G1.M1.P] Versión 1del 03/07/2024.
numeral 5.1.2. pág. (9-10)</t>
  </si>
  <si>
    <t>2.7.6</t>
  </si>
  <si>
    <r>
      <t>La infraestructura cuenta con espacio para disposición de basuras de acuerdo con la normativa vigente:</t>
    </r>
    <r>
      <rPr>
        <sz val="11"/>
        <rFont val="Arial"/>
        <family val="2"/>
      </rPr>
      <t xml:space="preserve">
a. cuenta con canecas marcadas y por color para la separación de residuos según norma vigente.
b. los acabados del área de manejo de residuos sólidos permiten su fácil limpieza y desinfección.
c. cuenta con ventilación tales como rejillas o ventanas.
d. cuenta con un sistema de prevención y control de incendios, como extintores y suministro cercano de agua y drenaje.
e. barreras que impidan el acceso y proliferación de vectores y el ingreso de animales domésticos.</t>
    </r>
  </si>
  <si>
    <t>Guía de estándares de calidad para modalidades de medidas y sanciones del proceso judicial-SRPA y modalidades complementarias y alternativas al proceso judicial SRPA restablecimiento en administración de justicia - RAJ [G1.M1.P] Versión 1del 03/07/2024.
numeral 5.1.2. pág. (9-10) y tabla No. 3, pág. (11 - 13)
Para espacio de residuos, la norma vigente:
Decreto 1077 del 26/05/2015, ARTÍCULO 2.3.2.2.2.2.19. Sistemas de almacenamiento colectivo de residuos sólidos.
Para código de colores de canecas, la norma vigente: 
Resolución 2184 de 2019</t>
  </si>
  <si>
    <t>2.7.7</t>
  </si>
  <si>
    <r>
      <t>La infraestructura  cuenta con servicios sanitarios (pueden ser unisex, estar ubicados dentro o contiguos a los espacios de uso de los adolescentes, jóvenes y familia), como mínimo se requiere</t>
    </r>
    <r>
      <rPr>
        <sz val="11"/>
        <rFont val="Arial"/>
        <family val="2"/>
      </rPr>
      <t xml:space="preserve">:
a. </t>
    </r>
    <r>
      <rPr>
        <b/>
        <sz val="11"/>
        <rFont val="Arial"/>
        <family val="2"/>
      </rPr>
      <t>un (1)</t>
    </r>
    <r>
      <rPr>
        <sz val="11"/>
        <rFont val="Arial"/>
        <family val="2"/>
      </rPr>
      <t xml:space="preserve"> sanitario por cada </t>
    </r>
    <r>
      <rPr>
        <b/>
        <sz val="11"/>
        <rFont val="Arial"/>
        <family val="2"/>
      </rPr>
      <t>quince (15)</t>
    </r>
    <r>
      <rPr>
        <sz val="11"/>
        <rFont val="Arial"/>
        <family val="2"/>
      </rPr>
      <t xml:space="preserve"> adolescentes, jóvenes y familia.
b.</t>
    </r>
    <r>
      <rPr>
        <b/>
        <sz val="11"/>
        <rFont val="Arial"/>
        <family val="2"/>
      </rPr>
      <t xml:space="preserve"> un (1)</t>
    </r>
    <r>
      <rPr>
        <sz val="11"/>
        <rFont val="Arial"/>
        <family val="2"/>
      </rPr>
      <t xml:space="preserve"> orinal por cada </t>
    </r>
    <r>
      <rPr>
        <b/>
        <sz val="11"/>
        <rFont val="Arial"/>
        <family val="2"/>
      </rPr>
      <t>quince (15)</t>
    </r>
    <r>
      <rPr>
        <sz val="11"/>
        <rFont val="Arial"/>
        <family val="2"/>
      </rPr>
      <t xml:space="preserve"> adolescentes, jóvenes y familia (en caso de no contar, se debe garantizar </t>
    </r>
    <r>
      <rPr>
        <b/>
        <sz val="11"/>
        <rFont val="Arial"/>
        <family val="2"/>
      </rPr>
      <t>dos (2)</t>
    </r>
    <r>
      <rPr>
        <sz val="11"/>
        <rFont val="Arial"/>
        <family val="2"/>
      </rPr>
      <t xml:space="preserve"> sanitarios por cada </t>
    </r>
    <r>
      <rPr>
        <b/>
        <sz val="11"/>
        <rFont val="Arial"/>
        <family val="2"/>
      </rPr>
      <t>10</t>
    </r>
    <r>
      <rPr>
        <sz val="11"/>
        <rFont val="Arial"/>
        <family val="2"/>
      </rPr>
      <t xml:space="preserve"> adolescentes, jóvenes y familia).
c. </t>
    </r>
    <r>
      <rPr>
        <b/>
        <sz val="11"/>
        <rFont val="Arial"/>
        <family val="2"/>
      </rPr>
      <t>un (1)</t>
    </r>
    <r>
      <rPr>
        <sz val="11"/>
        <rFont val="Arial"/>
        <family val="2"/>
      </rPr>
      <t xml:space="preserve"> lavamanos por cada </t>
    </r>
    <r>
      <rPr>
        <b/>
        <sz val="11"/>
        <rFont val="Arial"/>
        <family val="2"/>
      </rPr>
      <t>quince (15)</t>
    </r>
    <r>
      <rPr>
        <sz val="11"/>
        <rFont val="Arial"/>
        <family val="2"/>
      </rPr>
      <t xml:space="preserve"> adolescentes, jóvenes y familia.</t>
    </r>
  </si>
  <si>
    <t xml:space="preserve">Guía de estándares de calidad para modalidades de medidas y sanciones del proceso judicial-SRPA y modalidades complementarias y alternativas al proceso judicial SRPA restablecimiento en administración de justicia - RAJ [G1.M1.P] Versión 1del 03/07/2024.
numeral 5.1.2. pág. (9-10)
</t>
  </si>
  <si>
    <t>2.7.8</t>
  </si>
  <si>
    <t>Se garantiza el suministro permanente de agua potable y alcantarillado en los baños.</t>
  </si>
  <si>
    <t>2.7.9</t>
  </si>
  <si>
    <t>Los baños se encuentran limpios en óptimo estado de aseo.</t>
  </si>
  <si>
    <t>2.7.10</t>
  </si>
  <si>
    <t>Los enchapes de piso a techo y aparatos sanitarios no presentan roturas ni grietas</t>
  </si>
  <si>
    <t>2.7.11</t>
  </si>
  <si>
    <t>Los baños cuentan con puertas que garantice la intimidad de los usuarios, pero permitiendo la visibilidad y control en las unidades sanitarias.</t>
  </si>
  <si>
    <t>2.7.12</t>
  </si>
  <si>
    <t>Los baños cuentan con adecuada iluminación y ventilación.</t>
  </si>
  <si>
    <t>2.7.13</t>
  </si>
  <si>
    <t>Los baños no generan riesgo, en atención a la prevención del daño antijurídico. (prevenir el riesgo de suicidio, lesiones por quemaduras, abuso sexual, lesiones o muertes por riñas, entre otros).</t>
  </si>
  <si>
    <t>2.8</t>
  </si>
  <si>
    <t>Cuenta con la dotación institucional necesaria en los diferentes espacios de la infraestructura para garantizar la adecuada funcionalidad del servicio.</t>
  </si>
  <si>
    <t>MANUAL OPERATIVO DE MEDIDAS COMPLEMENTARIAS Y ALTERNATIVAS AL PROCESO JUDICIAL SRPA - RESTABLECIMIENTO EN ADMINISTRACION DE JUSTICIA RAJ  MO2.PP Versión 4 del 25/07/2024. pág. (62)
Guía de estándares de calidad para modalidades de medidas y sanciones del proceso judicial-SRPA y modalidades complementarias y alternativas al proceso judicial SRPA restablecimiento en administración de justicia - RAJ [G1.M1.P] Versión 1del 03/07/2024. pág. (11 a 13)</t>
  </si>
  <si>
    <t>2.8.1</t>
  </si>
  <si>
    <r>
      <t xml:space="preserve">La zona administrativa cuenta con la dotación requerida:
a. un botiquín, debidamente etiquetado, señalizado, de fácil acceso y con elementos según norma vigente:
b. un computador .
c. una impresora.
d. un teléfono celular.
e. contar con conexión a internet.
f. un archivador (según capacidad de atención).
g. un escritorio con una silla, y para oficinas que atiendan público (mínimo 3 sillas).
h. área de archivo con manejo de protocolos de confidencialidad.
i. ventilador o aire acondicionado cuando el clima lo requiera.
</t>
    </r>
    <r>
      <rPr>
        <b/>
        <sz val="11"/>
        <rFont val="Arial"/>
        <family val="2"/>
      </rPr>
      <t>Nota:</t>
    </r>
    <r>
      <rPr>
        <sz val="11"/>
        <rFont val="Arial"/>
        <family val="2"/>
      </rPr>
      <t xml:space="preserve"> Para elementos del botiquín puede tomarse de referencia el Botiquín Tipo A Resolución 705 de 2007.</t>
    </r>
  </si>
  <si>
    <t>Guía de estándares de calidad para modalidades de medidas y sanciones del proceso judicial-SRPA y modalidades complementarias y alternativas al proceso judicial SRPA restablecimiento en administración de justicia - RAJ [G1.M1.P] Versión 1del 03/07/2024. pág. (11 a 15)</t>
  </si>
  <si>
    <t>2.8.2</t>
  </si>
  <si>
    <t>Espacio para atención pedagógica, psicosocial, orientación o de gestión cuenta con la siguiente dotación requerida:
a. computador (según necesidad de atención).
b. un archivador.
c. una mesa o escritorio por cubículo para la atención psicosocial.
d. dos sillas.</t>
  </si>
  <si>
    <t>Guía de estándares de calidad para modalidades de medidas y sanciones del proceso judicial-SRPA y modalidades complementarias y alternativas al proceso judicial SRPA restablecimiento en administración de justicia - RAJ [G1.M1.P] Versión 1del 03/07/2024. pág. (11 a 13)</t>
  </si>
  <si>
    <t>2.8.3</t>
  </si>
  <si>
    <t>Cuentan con Herramientas TIC según la modalidad y capacidad de atención.</t>
  </si>
  <si>
    <t>Cantidad de Condiciones que CUMPLE</t>
  </si>
  <si>
    <t>Cantidad de Condiciones que NO CUMPLE CONDICIÓN</t>
  </si>
  <si>
    <t>Cantidad de Condiciones que NO APLICA</t>
  </si>
  <si>
    <t>3. COMPONENTE ALIMENTACION Y NUTRICIÓN</t>
  </si>
  <si>
    <t>3.1</t>
  </si>
  <si>
    <t>Manual operativo de medidas complementarias y alternativas al proceso judicial SRPA - Restablecimiento en Administración de Justicia RAJ.. Versión 4 del 25/07/2024.  
Pág. 62.
Guía para el impulso a la soberanía alimentaria por el derecho humano a la alimentación adecuada en las modalidades y servicios del ICBF. G36.PP. Versión 2 del 30/12/2025.
4.5. COMPLEMENTACIÓN ALIMENTARIA CON CALIDAD
Pág. 69-70</t>
  </si>
  <si>
    <t>ND / ING AL</t>
  </si>
  <si>
    <t>3.1.1</t>
  </si>
  <si>
    <t>3.2</t>
  </si>
  <si>
    <t>Implementa el ciclo de menús de acuerdo con la minuta patrón, teniendo en cuenta las prácticas culturales de alimentación y de consumo, de acuerdo con el Modelo de Enfoque Diferencial de Derechos - MEDD</t>
  </si>
  <si>
    <t>3.1.3</t>
  </si>
  <si>
    <t xml:space="preserve">Guía para el impulso a la soberanía alimentaria por el derecho humano a la alimentación adecuada en las modalidades y servicios del ICBF. Versión 2 del 30/12/2025.
4.5. Complementación Alimentaria con Calidad.
4.5.2. Formatos de control y seguimiento para la planeación de la complementación alimentaria 
Tabla 3 Aplicación de formatos del servicio de alimentos y presentación al ICBF.
Pág.  62. </t>
  </si>
  <si>
    <t xml:space="preserve">Guía para el impulso a la soberanía alimentaria por el derecho humano a la alimentación adecuada en las modalidades y servicios del ICBF. Versión 2 del 30/12/2025.
4.5. Complementación Alimentaria con Calidad.
4.5.3.3. Ración lista para el consumo – RLC (Refrigerios no industrializados)
Pág.  57. </t>
  </si>
  <si>
    <t>Guía para el impulso a la soberanía alimentaria por el derecho humano a la alimentación adecuada en las modalidades y servicios del ICBF. G36.PP. Versión 2 del 30/12/2025.
4.5.4. Calidad e inocuidad en los alimentos, condiciones básicas de higiene en la preparación y manufactura de alimentos (BPM).
4.5.4.5. Requisitos del servicio de alimentos.
Pág.  87-89</t>
  </si>
  <si>
    <t>3.2.1</t>
  </si>
  <si>
    <t>3.2.2</t>
  </si>
  <si>
    <t>3.2.4</t>
  </si>
  <si>
    <t>Cuenta con soportes de control y verificación de la implementación de los procedimientos correspondientes a cada uno de los programas del Plan de Saneamiento Básico.
Nota: Solicitar el certificado de lavado de tanques y el control químico, en caso de que estos se encuentren contemplados en el PSB.</t>
  </si>
  <si>
    <t>3.3</t>
  </si>
  <si>
    <t xml:space="preserve">Implementa las Buenas Prácticas de Manufactura (BPM) en los procesos con alimentos. </t>
  </si>
  <si>
    <t xml:space="preserve">Guía para el impulso a la soberanía alimentaria por el derecho humano a la alimentación adecuada en las modalidades y servicios del ICBF.  G36.PP. Versión 2 del 30/12/2025.
4.5.4.5.  Requisitos del servicio de alimentos
Pág.81-83
Guía orientadora para la estrategia del abastecimiento alimentario. Versión 1 del 16/01/2025.
4.3 Cadena de suministro.
4.3.3 RECEPCIÓN Y VERIFICACIÓN DE ALIMENTOS Y/O PRODUCTOS 
Pág. 19-20
4.3.4 Almacenamiento
Pág.21-24
</t>
  </si>
  <si>
    <t>En observación de la atención se evidencia que:</t>
  </si>
  <si>
    <t>3.3.1</t>
  </si>
  <si>
    <r>
      <t xml:space="preserve">Implementa las Buenas Prácticas de Manufactura en el proceso de </t>
    </r>
    <r>
      <rPr>
        <b/>
        <sz val="11"/>
        <color theme="1"/>
        <rFont val="Arial"/>
        <family val="2"/>
      </rPr>
      <t>Recepción de materias primas</t>
    </r>
    <r>
      <rPr>
        <sz val="11"/>
        <color theme="1"/>
        <rFont val="Arial"/>
        <family val="2"/>
      </rPr>
      <t xml:space="preserve"> e insumos para el suministro de la complementación alimentaria
Notas:
1. La recepción se realiza en un lugar limpio y protegido de la contaminación ambiental.
2. El horario de recibo no interfiere con la distribución de alimentos.
3.El manipulador de alimentos conoce y verifica el cumplimiento de los criterios mínimos de aceptación para cada grupo de alimentos y cuenta con registros de rechazos, en caso que aplique.
4. El manipulador que recibe los alimentos conoce las cantidades y presentaciones de los alimentos adquiridos, definidas para el cumplimiento al ciclo de menús aprobado.
</t>
    </r>
  </si>
  <si>
    <t xml:space="preserve">Guía para el impulso a la soberanía alimentaria por el derecho humano a la alimentación adecuada en las modalidades y servicios del ICBF.  G36.PP. Versión 2 del 30/12/2025.
4.5.4.5.  Requisitos del servicio de alimentos
Pág.81-83
Guía orientadora para la estrategia del abastecimiento alimentario. Versión 1 del 16/01/2025.
4.3 Cadena de suministro.
4.3.3 RECEPCIÓN Y VERIFICACIÓN DE ALIMENTOS Y/O PRODUCTOS 
Pág. 19-20
</t>
  </si>
  <si>
    <t>3.3.2</t>
  </si>
  <si>
    <t xml:space="preserve">Guía para el impulso a la soberanía alimentaria por el derecho humano a la alimentación adecuada en las modalidades y servicios del ICBF.  G36.PP. Versión 2 del 30/12/2025.
4.5.4.5.  Requisitos del servicio de alimentos
Pág.81-83
Guía orientadora para la estrategia del abastecimiento alimentario. Versión 1 del 16/01/2025.
4.3 Cadena de suministro.
4.3.4 Almacenamiento
Pág.21-24
</t>
  </si>
  <si>
    <t>3.3.3</t>
  </si>
  <si>
    <r>
      <rPr>
        <sz val="11"/>
        <color theme="1"/>
        <rFont val="Arial"/>
        <family val="2"/>
      </rPr>
      <t xml:space="preserve">Implementa las Buenas Prácticas de Manufactura en la </t>
    </r>
    <r>
      <rPr>
        <b/>
        <sz val="11"/>
        <color theme="1"/>
        <rFont val="Arial"/>
        <family val="2"/>
      </rPr>
      <t xml:space="preserve">distribución de alimentos 
Notas
</t>
    </r>
    <r>
      <rPr>
        <sz val="11"/>
        <color theme="1"/>
        <rFont val="Arial"/>
        <family val="2"/>
      </rPr>
      <t>1.</t>
    </r>
    <r>
      <rPr>
        <b/>
        <sz val="11"/>
        <color theme="1"/>
        <rFont val="Arial"/>
        <family val="2"/>
      </rPr>
      <t xml:space="preserve"> </t>
    </r>
    <r>
      <rPr>
        <sz val="11"/>
        <color theme="1"/>
        <rFont val="Arial"/>
        <family val="2"/>
      </rPr>
      <t xml:space="preserve">Se sirven y se distribuyen los alimentos a los en las áreas destinadas.
2. Los alimentos son servidos con utensilios adecuados en calidad y cantidad según el tipo de alimento, evitando el contacto directo con las manos. </t>
    </r>
  </si>
  <si>
    <t xml:space="preserve">Guía para el impulso a la soberanía alimentaria por el derecho humano a la alimentación adecuada en las modalidades y servicios del ICBF.  G36.PP. Versión 2 del 30/12/2025.
4.5.4.5.  Requisitos del servicio de alimentos
Pág.82-83
</t>
  </si>
  <si>
    <t>3.4</t>
  </si>
  <si>
    <t>Implementa el Programa de Selección y Evaluación de Proveedores.</t>
  </si>
  <si>
    <t xml:space="preserve">Guía orientadora para la estrategia del abastecimiento alimentario. Versión 1 del 16/01/2025.
</t>
  </si>
  <si>
    <t>3.4.1</t>
  </si>
  <si>
    <t xml:space="preserve">Guía orientadora para la estrategia del abastecimiento alimentario. G38.PP.  Versión 1 del 16/01/2025.
4.3.2 Evaluación y Selección de Proveedores - Compra de  Alimentos.
4.3.2.1 Programa de Selección y Evaluación de Proveedores.  
Pág. 16-17.
</t>
  </si>
  <si>
    <t xml:space="preserve">4. COMPONENTE MODELO DE ATENCIÓN </t>
  </si>
  <si>
    <t xml:space="preserve">SITUACIÓN ENCONTRADA DEL NO CUMPLE </t>
  </si>
  <si>
    <t>4.1.</t>
  </si>
  <si>
    <t>Cuenta y desarrolla el Proyecto de Atención Institucional - PAI</t>
  </si>
  <si>
    <t>LINEAMIENTO TÉCNICO MODELO DE ATENCIÓN PARA ADOLESCENTES Y JÓVENES EN CONFLICTO CON LA LEY SRPA, versión 4 del 6/03/2020 Págs. 20 a la 119 y  la 171 y la 173. 
RESOLUCIÓN 7998 del 27 de diciembre de 2023 por la cual se adopta el Modelo de Enfoque Diferencial de Derechos del Instituto Colombiano de Bienestar Familiar, se derogan las resoluciones 9313 de 2016 y 1264 de 2017 y se dictan otras disposiciones. MODELO ENFOQUE DIFERENCIAL DE DERECHOS, versión 2 del 28/12/2023.  Alcance.
MANUAL OPERATIVO DE MEDIDAS COMPLEMENTARIAS Y ALTERNATIVAS AL PROCESO JUDICIAL SRPA – RESTABLECIMIENTO EN ADMINISTRACION DE JUSTICIA RAJ aprobado mediante Resolución No.3111 del 10 de julio de 2024
2.6. Estrategia de fortalecimiento a la inclusión social
2.6.1. Apoyo Post – Institucional pág.59,60,61
LINEAMIENTO DE ATENCIÓN PARA EL DESARROLLO Y FORTALECIMIENTO DE LOS PROYECTOS DE VIDA, DE LOS NIÑOS, NIÑAS, ADOLESCENTES Y JÓVENES ATENDIDOS EN LOS SERVICIOS DE PROTECCIÓN DEL  ICBF, versión 3 del 25/09/2020 Aprobado mediante Resolución No. 5110 de 25 de septiembre de 2020
7.1.1.2. Responsabilidad Penal para Adolescentes. Pág. 42
GUIA PARA LA PARTICIPACION Y EL EJERCICIO DE CIUDADANIA DE LOS ADOLESCENTES Y JOVENES DEL SRPA, versión 1 del 29/12/2017
3.2. Participación con las Familias. Págs. 4,5,6
3.3. Participación con la Comunidad. Págs. 6,7,8,9.</t>
  </si>
  <si>
    <t>PSIC / TS</t>
  </si>
  <si>
    <t>4.1.1.</t>
  </si>
  <si>
    <t>La Institución cuenta con el Proyecto de Atención Institucional,  digital o físico y aprobada.</t>
  </si>
  <si>
    <t xml:space="preserve">LINEAMIENTO TÉCNICO MODELO DE ATENCIÓN PARA ADOLESCENTES Y JÓVENES EN CONFLICTO CON LA LEY SRPA, versión 4 del 6/03/2020
2.2.1.2 Proyecto de Atención Institucional PAI </t>
  </si>
  <si>
    <t>4.1.2</t>
  </si>
  <si>
    <t>La Institución cuenta con los soportes en digital o físico que permitan evidenciar el desarrollo del Proyecto de Atención Institucional</t>
  </si>
  <si>
    <t>4.1.3.</t>
  </si>
  <si>
    <t>En observación de la atención, diálogos con los adolescentes, jóvenes, familias o red vincular de apoyo, el talento humano y registros documentales, se evidencia que las acciones desarrolladas por la Institución en la implementación del Proyecto de Atención Institucional - PAI:
a. Son pertinentes y coherentes para la población atendida.
b. Son desarrolladas en el trabajo cotidiano con los adolescentes y jóvenes  basados en los enfoques de derechos, pedagógico, etario, diferencial, restaurativo y de inclusión social.
c. Están basadas en los principios y en el marco normativo del modelo de atención:  Desarrollo humano;  Carácter pedagógico-restaurativo;  Participación y ciudadanía
d.Se establecen por niveles (individual, familiar, grupal y contextual), componentes y fases del modelo de atención
e. Tienen un cronograma visible y actualizado que incluye las actividades y tareas formativas proyectadas en el PAI.</t>
  </si>
  <si>
    <t>LINEAMIENTO TÉCNICO MODELO DE ATENCIÓN PARA ADOLESCENTES Y JÓVENES EN CONFLICTO CON LA LEY SRPA, versión 4 del 6/03/2020
1.1.1. Enfoques. págs. 20 a la 76.
1.1.2. Principios  Pág.76 a 90
1.2  Marco normativo. Pág. 90 a 101
2.1. Estructura. Págs.102 al 119
2.2.1.2 Proyecto de Atención Institucional PAI. Cronograma. Pág.171, 173
RESOLUCIÓN 7998 del 27 de diciembre de 2023 por la cual se adopta el Modelo de Enfoque Diferencial de Derechos del Instituto Colombiano de Bienestar Familiar, se derogan las resoluciones 9313 de 2016 y 1264 de 2017 y se dictan otras disposiciones.
MODELO ENFOQUE DIFERENCIAL DE DERECHOS, versión 2 del 28/12/2023.  Alcance.
MANUAL OPERATIVO DE MEDIDAS COMPLEMENTARIAS Y ALTERNATIVAS AL PROCESO JUDICIAL SRPA – RESTABLECIMIENTO EN ADMINISTRACION DE JUSTICIA RAJ aprobado mediante Resolución No.3111 del 10 de julio de 2024
2.6. Estrategia de fortalecimiento a la inclusión social
2.6.1. Apoyo Post – Institucional pág.59,60,61
LINEAMIENTO DE ATENCIÓN PARA EL DESARROLLO Y FORTALECIMIENTO DE LOS PROYECTOS DE VIDA, DE LOS NIÑOS, NIÑAS, ADOLESCENTES Y JÓVENES ATENDIDOS EN LOS SERVICIOS DE PROTECCIÓN DEL  ICBF, versión 3 del 25/09/2020 Aprobado mediante Resolución No. 5110 de 25 de septiembre de 2020
7.1.1.2. Responsabilidad Penal para Adolescentes. Pág. 42
GUIA PARA LA PARTICIPACION Y EL EJERCICIO DE CIUDADANIA DE LOS ADOLESCENTES Y JOVENES DEL SRPA, versión 1 del 29/12/2017
3.2. Participación con las Familias. Págs. 4,5,6
3.3. Participación con la Comunidad. Págs. 6,7,8,9.</t>
  </si>
  <si>
    <t>4.2</t>
  </si>
  <si>
    <t>Cuenta e implementa la atención acorde con los criterios establecidos en los documentos técnicos.</t>
  </si>
  <si>
    <t xml:space="preserve">
MANUAL OPERATIVO DE MEDIDAS COMPLEMENTARIAS Y ALTERNATIVAS AL PROCESO JUDICIAL SRPA – RESTABLECIMIENTO EN ADMINISTRACION DE JUSTICIA RAJ aprobado mediante Resolución No.3111 del 10 de julio de 2024
1.3.1 Aplicación del Modelo de Atención. Págs.10, 11
2.6.2. Centro de Integración Social  </t>
  </si>
  <si>
    <t>En observación de la atención, diálogos con los adolescentes, jóvenes, familias, el talento humano y contrastado con el anexo de historia de atención se evidencia que:</t>
  </si>
  <si>
    <t/>
  </si>
  <si>
    <t>4.2.1</t>
  </si>
  <si>
    <t>MANUAL OPERATIVO DE MEDIDAS COMPLEMENTARIAS Y ALTERNATIVAS AL PROCESO JUDICIAL SRPA – RESTABLECIMIENTO EN ADMINISTRACION DE JUSTICIA RAJ aprobado mediante Resolución No.3111 del 10 de julio de 2024
2.6. Estrategia de fortalecimiento a la inclusión social
2.6.1. Apoyo Post – Institucional pág.59,60,61
INSTRUCTIVO PARA LA ELABORACIÓN DE LOS INFORMES DEL PROCESO DE ATENCIÓN EN LAS MODALIDADES QUE ATIENDEN MEDIDAS Y SANCIONES DEL PROCESO JUDICIAL SRPA Y EN LAS MEDIDAS COMPLEMENTARIAS Y ALTERNATIVAS AL PROCESO JUDICIAL SRPA- RESTABLECIMIENTO EN LA ADMINISTRACIÓN DE JUSTICIA - RAJ .Versión 2 del 01/07/2022. Formatos para la presentación de informes del proceso de atención. Pág. 5,6</t>
  </si>
  <si>
    <t>4.2.2</t>
  </si>
  <si>
    <t xml:space="preserve">MANUAL OPERATIVO DE MEDIDAS COMPLEMENTARIAS Y ALTERNATIVAS AL PROCESO JUDICIAL SRPA – RESTABLECIMIENTO EN ADMINISTRACION DE JUSTICIA RAJ aprobado mediante Resolución No.3111 del 10 de julio de 2024
2.6. Estrategia de fortalecimiento a la inclusión social
2.6.1. Apoyo Post – Institucional </t>
  </si>
  <si>
    <t>4.2.3</t>
  </si>
  <si>
    <t>Desarrolla acciones de gestión para:
a. la continuidad en la formación para el trabajo, el empleo y emprendimiento
b. promover espacios de participación y ejercicio de la ciudadanía tanto en el servicio, como en los contextos de su entorno social. 
c. generar espacios de comunicación para el desarrollo de la incidencia política
d. con entidades territoriales cuando se requiera para acceso o vinculación a servicios y / o estrategias que faciliten inclusión social</t>
  </si>
  <si>
    <t>4.2.4</t>
  </si>
  <si>
    <t>Formula el Plan de Atención Individual, el cual:
a. Se remite a la autoridad competente(Judicial y/o administrativa) a los 30 días calendario 
b. Se elabora por parte de los profesionales del operador pedagógico, con la participación del adolescente o joven y su familia o red vincular de apoyo.
c. Retoma conceptos iniciales por área y concepto inicial integral 
d. Precisa los logros esperados para cada adolescente o joven, estableciendo objetivos y actividades orientadas al cumplimiento de la finalidad del SRPA.
Nota: Se retoma el informe de egreso de la modalidad en la que estuvo ubicado para actualizar y continuar el plan de atención individual</t>
  </si>
  <si>
    <t>LINEAMIENTO TÉCNICO DEL MODELO DE ATENCIÓN PARA ADOLESCENTES Y JÓVENES  EN CONFLICTO CON LA LEY  SRPA.versión 4 del 6/03/2020. 
C. Plan de Atención Individual. Págs 136 y 137.
MANUAL OPERATIVO DE MEDIDAS COMPLEMENTARIAS Y ALTERNATIVAS AL PROCESO JUDICIAL SRPA – RESTABLECIMIENTO EN ADMINISTRACION DE JUSTICIA RAJ aprobado mediante Resolución No.3111 del 10 de julio de 2024
2.6. Estrategia de fortalecimiento a la inclusión social
2.6.1. Apoyo Post – Institucional 
INSTRUCTIVO PARA LA ELABORACIÓN DE LOS INFORMES DEL PROCESO DE ATENCIÓN EN LAS MODALIDADES QUE ATIENDEN MEDIDAS Y SANCIONES DEL PROCESO JUDICIAL SRPA Y EN LAS MEDIDAS COMPLEMENTARIAS Y ALTERNATIVAS AL PROCESO JUDICIAL SRPA- RESTABLECIMIENTO EN LA ADMINISTRACIÓN DE JUSTICIA - RAJ .Versión 2 del 01/07/2022. Formatos para la presentación de informes del proceso de atención. Pág 3,4,5,6</t>
  </si>
  <si>
    <t>4.2.5</t>
  </si>
  <si>
    <t>LINEAMIENTO TÉCNICO MODELO DE ATENCIÓN PARA ADOLESCENTES Y JÓVENES EN CONFLICTO CON LA LEY SRPA, versión 4 del 6/03/2020.
2.2.1.4. Anexo historia de atención. Pàg.176.
MANUAL OPERATIVO DE MEDIDAS COMPLEMENTARIAS Y ALTERNATIVAS AL PROCESO JUDICIAL SRPA – RESTABLECIMIENTO EN ADMINISTRACION DE JUSTICIA RAJ aprobado mediante Resolución No.3111 del 10 de julio de 2024
2.6. Estrategia de fortalecimiento a la inclusión social
2.6.1. Apoyo Post – Institucional 
INSTRUCTIVO PARA LA ELABORACIÓN DE LOS INFORMES DEL PROCESO DE ATENCIÓN EN LAS MODALIDADES QUE ATIENDEN MEDIDAS Y SANCIONES DEL PROCESO JUDICIAL SRPA Y EN LAS MEDIDAS COMPLEMENTARIAS Y ALTERNATIVAS AL PROCESO JUDICIAL SRPA- RESTABLECIMIENTO EN LA ADMINISTRACIÓN DE JUSTICIA - RAJ .Versión 2 del 01/07/2022. Formatos para la presentación de informes del proceso de atención. Pág. 3,4,5,6</t>
  </si>
  <si>
    <t>4.2.6</t>
  </si>
  <si>
    <t>MANUAL OPERATIVO DE MEDIDAS COMPLEMENTARIAS Y ALTERNATIVAS AL PROCESO JUDICIAL SRPA – RESTABLECIMIENTO EN ADMINISTRACION DE JUSTICIA RAJ aprobado mediante Resolución No.3111 del 10 de julio de 2024
2.6. Estrategia de fortalecimiento a la inclusión social
2.6.1. Apoyo Post – Institucional 
INSTRUCTIVO PARA LA ELABORACIÓN DE LOS INFORMES DEL PROCESO DE ATENCIÓN EN LAS MODALIDADES QUE ATIENDEN MEDIDAS Y SANCIONES DEL PROCESO JUDICIAL SRPA Y EN LAS MEDIDAS COMPLEMENTARIAS Y ALTERNATIVAS AL PROCESO JUDICIAL SRPA- RESTABLECIMIENTO EN LA ADMINISTRACIÓN DE JUSTICIA - RAJ .Versión 2 del 01/07/2022. Formatos para la presentación de informes del proceso de atención. Pág. 3,4,5,6</t>
  </si>
  <si>
    <t>CONT / ADM / ECON</t>
  </si>
  <si>
    <t>5. SITUACIONES ESPECIALES</t>
  </si>
  <si>
    <t xml:space="preserve">No </t>
  </si>
  <si>
    <t>SITUACIONES A VERIFICAR</t>
  </si>
  <si>
    <t>CUMPLE/NO CUMPLE</t>
  </si>
  <si>
    <r>
      <t xml:space="preserve">NORMATIVA
</t>
    </r>
    <r>
      <rPr>
        <sz val="12"/>
        <rFont val="Aptos Narrow"/>
        <family val="2"/>
        <scheme val="minor"/>
      </rPr>
      <t>(Coloque la Normativa así: Nombre del documento, código, Versión, Fecha, Numeral-Literal-Título, Página)</t>
    </r>
  </si>
  <si>
    <t>5.1</t>
  </si>
  <si>
    <t>LINEAMIENTO TÉCNICO MODELO DE ATENCIÓN PARA ADOLESCENTES Y JÓVENES EN CONFLICTO CON LA LEY SRPA, versión 4 del 6/03/2020
2.2.1.7 Situación especial por fallecimiento de un adolescente o joven mientras está cobijado por alguno de los servicios del SRPA. Pág.. 181</t>
  </si>
  <si>
    <t>5.1.3</t>
  </si>
  <si>
    <r>
      <t>Da aviso a la autoridad administrativa a cargo del caso vía telefónica de forma urgente e inmediata, en caso de</t>
    </r>
    <r>
      <rPr>
        <b/>
        <sz val="12"/>
        <color rgb="FF000000"/>
        <rFont val="Aptos Narrow"/>
        <family val="2"/>
        <scheme val="minor"/>
      </rPr>
      <t xml:space="preserve"> fallecimiento</t>
    </r>
    <r>
      <rPr>
        <sz val="12"/>
        <color rgb="FF000000"/>
        <rFont val="Aptos Narrow"/>
        <family val="2"/>
        <scheme val="minor"/>
      </rPr>
      <t xml:space="preserve"> de un adolescente o joven.</t>
    </r>
  </si>
  <si>
    <t>Comunica al día hábil siguiente al defensor de familia los hechos y circunstancias en los cuales se produjo el fallecimiento del adolescente o joven, anexando el resumen de la historia clínica y la epicrisis (en caso de haber sido hospitalizado).</t>
  </si>
  <si>
    <t>LINEAMIENTO TÉCNICO MODELO DE ATENCIÓN PARA ADOLESCENTES Y JÓVENES EN CONFLICTO CON LA LEY SRPA, versión 4 del 6/03/2020
2.2.1.7 Situación especial por fallecimiento de un adolescente o joven mientras está cobijado por alguno de los servicios del SRPA. Pág.. 182</t>
  </si>
  <si>
    <t>En el anexo de historia de atención se encuentra la constancia emitida por la Fiscalía sobre la determinación o no de abrir la investigación por homicidio.</t>
  </si>
  <si>
    <t>5.2</t>
  </si>
  <si>
    <t>LINEAMIENTO TÉCNICO MODELO DE ATENCIÓN PARA ADOLESCENTES Y JÓVENES EN CONFLICTO CON LA LEY SRPA, versión 4 del 6/03/2020
Eventos de evasión Individual y múltiple. Pág.. 182</t>
  </si>
  <si>
    <t>En observación de la atención y diálogo con el  adolescente, joven, familias y/o colaboradores así como en los documentos aportados se evidencia:</t>
  </si>
  <si>
    <t>5.2.1</t>
  </si>
  <si>
    <r>
      <t xml:space="preserve">En el anexo de historia de atención registra la constancia e informe de egreso rendido al Juez y a la autoridad administrativa de forma inmediata para los casos de </t>
    </r>
    <r>
      <rPr>
        <b/>
        <sz val="12"/>
        <color rgb="FF000000"/>
        <rFont val="Aptos Narrow"/>
        <family val="2"/>
        <scheme val="minor"/>
      </rPr>
      <t>evasión individual y múltiple.</t>
    </r>
  </si>
  <si>
    <t>5.2.2</t>
  </si>
  <si>
    <t>En el anexo de historia de atención se encuentra la información y solicitud a la Policía Nacional para la búsqueda inmediata en casos de evasión individual y múltiple.</t>
  </si>
  <si>
    <t>5.2.3</t>
  </si>
  <si>
    <t>Solicitan la presencia de la Defensoría de familia, Defensoría del Pueblo, Procuraduría General de la Nación, el supervisor de contrato y un delegado del ente territorial correspondiente (Alcaldía, Gobernación), para los casos de evasión masiva con alteración del orden público.</t>
  </si>
  <si>
    <t>5.2.4</t>
  </si>
  <si>
    <t>Cuentan con solicitud de reunión de emergencia con los representantes del comité de convivencia y atención a emergencias, de acuerdo a la gravedad de los hechos.</t>
  </si>
  <si>
    <t>5.2.5</t>
  </si>
  <si>
    <t>Se realiza abordaje individual por parte del equipo responsable del caso, diseña el plan para reintegro e informa a la autoridad competente, en caso de regreso voluntario del adolescente o joven.</t>
  </si>
  <si>
    <t>LINEAMIENTO TÉCNICO MODELO DE ATENCIÓN PARA ADOLESCENTES Y JÓVENES EN CONFLICTO CON LA LEY SRPA, versión 4 del 6/03/2020
Eventos de evasión Individual y múltiple. Pág.. 183</t>
  </si>
  <si>
    <t>5.2.6</t>
  </si>
  <si>
    <t>Se establecen compromisos, en caso de regreso voluntario del adolescente o joven en compañía de su familia.</t>
  </si>
  <si>
    <t>LINEAMIENTO TÉCNICO MODELO DE ATENCIÓN PARA ADOLESCENTES Y JÓVENES EN CONFLICTO CON LA LEY SRPA, versión 4 del 6/03/2020
Eventos de evasión Individual y múltiple. Pág.. 184</t>
  </si>
  <si>
    <t>5.2.7</t>
  </si>
  <si>
    <t>Realiza la atención individual de los casos de regresos masivos.</t>
  </si>
  <si>
    <t>5.3</t>
  </si>
  <si>
    <t>5.3.1</t>
  </si>
  <si>
    <t>5.3.2</t>
  </si>
  <si>
    <t>Determina el estado emocional y actitudinal de los involucrados en las situaciones de agresión y se realiza el encuentro de análisis y mediación para favorecer su proceso de atención pedagógico y restaurativo.</t>
  </si>
  <si>
    <t>5.3.3</t>
  </si>
  <si>
    <t>Realiza un encuentro grupal con los demás adolescentes y jóvenes que participaron indirectamente o fueron testigos de la agresión, estableciendo conclusiones, estrategias y acuerdos que permitan la convivencia, el respeto y la restauración</t>
  </si>
  <si>
    <t>5.3.4</t>
  </si>
  <si>
    <t xml:space="preserve">Informa a la autoridad administrativa y a la autoridad judicial competente, en situaciones de agresión que permanecen activas o se prevee la ocurrencia de nuevas agresiones entre los implicados. </t>
  </si>
  <si>
    <t>5.3.5</t>
  </si>
  <si>
    <t>Realiza reunión entre el coordinador responsable del servicio y el empleado, consigna en la historia laboral de la persona implicada en situaciones de agresión que vinculen a una figura de autoridad de la institución y  determina si lo requiere, ser apartado de las actividades directas.</t>
  </si>
  <si>
    <t>5.4</t>
  </si>
  <si>
    <t>LINEAMIENTO TÉCNICO MODELO DE ATENCIÓN PARA ADOLESCENTES Y JÓVENES EN CONFLICTO CON LA LEY SRPA, versión 4 del 6/03/2020
El Amotinamiento. Pág.186</t>
  </si>
  <si>
    <t>5.4.1</t>
  </si>
  <si>
    <t>5.4.3</t>
  </si>
  <si>
    <t>Informa a las entidades de prevención y atención de riesgos, en caso de amotinamiento y que paralelamente se esté dando un evento de incendio o inundación.</t>
  </si>
  <si>
    <t>5.4.4</t>
  </si>
  <si>
    <t>Promueven espacios de diálogo independiente con los adolescentes y jóvenes que dieron origen a la situación de amotinamiento.</t>
  </si>
  <si>
    <t>LINEAMIENTO TÉCNICO MODELO DE ATENCIÓN PARA ADOLESCENTES Y JÓVENES EN CONFLICTO CON LA LEY SRPA, versión 4 del 6/03/2020
El Amotinamiento. Pág.187</t>
  </si>
  <si>
    <t>Informa a la supervisión de contrato, autoridad administrativa y autoridad judicial competentes sobre el amotinamiento.</t>
  </si>
  <si>
    <t>5.5</t>
  </si>
  <si>
    <t>LINEAMIENTO TÉCNICO MODELO DE ATENCIÓN PARA ADOLESCENTES Y JÓVENES EN CONFLICTO CON LA LEY SRPA, versión 4 del 6/03/2020
Gestiones sobre las situaciones que afectan la convivencia. Pág.187</t>
  </si>
  <si>
    <t>5.5.1</t>
  </si>
  <si>
    <r>
      <t xml:space="preserve">Avisa de inmediato a la Policía de Infancia y Adolescencia y a la familia del adolescente, ante </t>
    </r>
    <r>
      <rPr>
        <b/>
        <sz val="12"/>
        <color rgb="FF000000"/>
        <rFont val="Aptos Narrow"/>
        <family val="2"/>
        <scheme val="minor"/>
      </rPr>
      <t>situaciones que afectan la convivencia.</t>
    </r>
  </si>
  <si>
    <t>5.5.2</t>
  </si>
  <si>
    <t>Informa por escrito de forma inmediata a la autoridad judicial, autoridad administrativa competente, al líder SRPA de la Regional y al supervisor de contrato, ante situaciones que afectan la convivencia.</t>
  </si>
  <si>
    <t>5.5.3</t>
  </si>
  <si>
    <t>Registra la novedad e informa de eventos de alteración de disciplina, ante situaciones que afectan la convivencia</t>
  </si>
  <si>
    <t>5.5.4</t>
  </si>
  <si>
    <t>Registran las acciones desarrolladas ante la ocurrencia de situaciones que afectan la convivencia en el anexo de historia de atención del adolescente y/o joven.</t>
  </si>
  <si>
    <t>5.6</t>
  </si>
  <si>
    <t>5.6.1</t>
  </si>
  <si>
    <t>5.6.2</t>
  </si>
  <si>
    <t>5.6.3</t>
  </si>
  <si>
    <t>5.6.4</t>
  </si>
  <si>
    <t>5.7</t>
  </si>
  <si>
    <t>5.7.1</t>
  </si>
  <si>
    <t>5.7.2</t>
  </si>
  <si>
    <t>5.8</t>
  </si>
  <si>
    <t>5.8.1</t>
  </si>
  <si>
    <t>5.8.2</t>
  </si>
  <si>
    <t>5.8.3</t>
  </si>
  <si>
    <t>5.8.4</t>
  </si>
  <si>
    <t>5.8.5</t>
  </si>
  <si>
    <t>5.8.6</t>
  </si>
  <si>
    <t>5.8.7</t>
  </si>
  <si>
    <t>5.8.8</t>
  </si>
  <si>
    <t>5.8.9</t>
  </si>
  <si>
    <t>5.8.10</t>
  </si>
  <si>
    <t>5.8.11</t>
  </si>
  <si>
    <t>5.8.12</t>
  </si>
  <si>
    <t>5.8.13</t>
  </si>
  <si>
    <t>5.9</t>
  </si>
  <si>
    <t>5.9.1</t>
  </si>
  <si>
    <t>5.9.2</t>
  </si>
  <si>
    <t>5.9.3</t>
  </si>
  <si>
    <t>5.9.4</t>
  </si>
  <si>
    <t>5.10</t>
  </si>
  <si>
    <t>5.10.1</t>
  </si>
  <si>
    <t>5.11</t>
  </si>
  <si>
    <t>5.11.1</t>
  </si>
  <si>
    <t>6. CÓDIGO DE ÉTICA</t>
  </si>
  <si>
    <t>6.1</t>
  </si>
  <si>
    <t>Dispone, conoce e implementa el código ético del ICBF, estableciendo condiciones y garantías para propiciar la protección de los niños, niñas, adolescentes y jóvenes durante su atención en la modalidad.</t>
  </si>
  <si>
    <t>Ley 2089 de 2021
Ley 1098 de 2006
LINEAMIENTO TÉCNICO MODELO DE ATENCIÓN PARA ADOLESCENTES Y JÓVENES EN CONFLICTO CON LA LEY SRPA, versión 4 del 6/03/2020.
2.2.1.1 Código de Ética. Pág. 161 a 163</t>
  </si>
  <si>
    <t>6.1.1</t>
  </si>
  <si>
    <t>La institución cuenta con el código ético de acuerdo con lo establecido por el ICBF:
a. Publicado en un lugar visible de la sede operativa.
b. Socializado con los adolescentes, los(as) profesionales, familiares, redes de apoyo  (Este último cuando aplique).</t>
  </si>
  <si>
    <t>6.1.2</t>
  </si>
  <si>
    <t>Se garantiza la integridad en la prestación del servicio, El Código de Ética se encuentra integrado de manera vinculante en el Reglamento Interno de Trabajo; este se socializo de manera obligatoria en la etapa de inducción y constituye un criterio fundamental en el seguimiento y evaluación del desempeño del talento humano de los operadores pedagógicos.</t>
  </si>
  <si>
    <r>
      <t xml:space="preserve">En observación de la atención y diálogo con el adolescente, joven, familias y/o talento humano y contrastado con los soportes presentados por el operador </t>
    </r>
    <r>
      <rPr>
        <b/>
        <sz val="11"/>
        <rFont val="Aptos Narrow"/>
        <family val="2"/>
        <scheme val="minor"/>
      </rPr>
      <t>no</t>
    </r>
    <r>
      <rPr>
        <sz val="11"/>
        <rFont val="Aptos Narrow"/>
        <family val="2"/>
        <scheme val="minor"/>
      </rPr>
      <t xml:space="preserve"> se identifica:</t>
    </r>
  </si>
  <si>
    <t>6.1.3</t>
  </si>
  <si>
    <t>La provocación o motivación de la renuncia del adolescente - mediante la firma de documento, a derechos fundamentales (salud, educación, recreación, etc.) que el servicio está en obligación de gestionar y/o garantizar.</t>
  </si>
  <si>
    <t>Ley 2089 de 2021
Ley 1098 de 2006
LINEAMIENTO TÉCNICO MODELO DE ATENCIÓN PARA ADOLESCENTES Y JÓVENES EN CONFLICTO CON LA LEY SRPA, versión 4 del 06/03/2020
2.2.1.1 Código de Ética. Pág. 161 a 163</t>
  </si>
  <si>
    <t>6.1.4</t>
  </si>
  <si>
    <t>La imposición de castigos, que atenten contra la integridad física o mental y el libre desarrollo de la personalidad de los adolescentes vinculados al SRPA.</t>
  </si>
  <si>
    <t>6.1.5</t>
  </si>
  <si>
    <t>La ocurrencia de presuntos actos de discriminación por raza, sexo, orientación sexual, condición física, mental o religiosa.</t>
  </si>
  <si>
    <t>6.1.6</t>
  </si>
  <si>
    <t>La ocurrencia de presuntos castigos físicos, maltrato psicológico o algún tipo de abuso hacia el adolescente por parte del personal del programa.</t>
  </si>
  <si>
    <t>6.1.7</t>
  </si>
  <si>
    <t>Negligencia en el cuidado del adolescente por parte de los educadores o equipos contratados por el operador.</t>
  </si>
  <si>
    <t>6.1.8</t>
  </si>
  <si>
    <t>Privación de alimentos o retardo en los horarios de comida</t>
  </si>
  <si>
    <t>6.1.9</t>
  </si>
  <si>
    <t>Negociación de derechos básicos como baño diario, alimentación en horarios, utilización de comedor,  práctica deportiva, hora de sol, entre otros, por comportamientos no aceptados por parte del talento humano.</t>
  </si>
  <si>
    <t>Ley 2089 de 2021
Ley 1098 de 2006
LINEAMIENTO TÉCNICO MODELO DE ATENCIÓN PARA ADOLESCENTES Y JÓVENES EN CONFLICTO CON LA LEY SRPA, versión 4 del 06/03/2020
2.2.1.1 Código de Ética. Pág. 161 a 163</t>
  </si>
  <si>
    <t>6.1.10</t>
  </si>
  <si>
    <t>Privación del suministro de medicamentos prescritos por profesionales de la medicina o alguna de sus especialidades.</t>
  </si>
  <si>
    <t>Ley 2089 de 2021
Ley 1098 de 2006
LINEAMIENTO TÉCNICO MODELO DE ATENCIÓN PARA ADOLESCENTES Y JÓVENES EN CONFLICTO CON LA LEY SRPA, versión 4 del 06/03/2020
2.2.1.1 Código de Ética. Pág. 162</t>
  </si>
  <si>
    <t>6.1.11</t>
  </si>
  <si>
    <t>Uso de medicamentos cuya fecha de vencimiento se haya cumplido.</t>
  </si>
  <si>
    <t>6.1.12</t>
  </si>
  <si>
    <t>Suministro de medicamentos sin formulación por parte de profesional médico autorizado.</t>
  </si>
  <si>
    <t>6.1.13</t>
  </si>
  <si>
    <t>Negación en la provisión de dotación personal y/o institucional (cama, colchón, ropa de cama, vestuario, elementos de aseo o material pedagógico).</t>
  </si>
  <si>
    <t>6.1.14</t>
  </si>
  <si>
    <t>La  utilización de cuartos de aislamiento, celdas de castigo o cuartos de reflexión.</t>
  </si>
  <si>
    <t>6.1.15</t>
  </si>
  <si>
    <t>La exclusión de los programas de formación académica o de capacitación</t>
  </si>
  <si>
    <t>6.1.16</t>
  </si>
  <si>
    <t>La negación del derecho a las visitas o de la comunicación con la familia, siempre y cuando esta participe y sea apoyo en el proceso</t>
  </si>
  <si>
    <t>6.1.17</t>
  </si>
  <si>
    <t>La permisividad frente actos de maltrato o abuso, entre los adolescentes y jóvenes.</t>
  </si>
  <si>
    <t>6.1.18</t>
  </si>
  <si>
    <t>La toma medidas de aislamiento con los adolescentes o jóvenes</t>
  </si>
  <si>
    <t>6.1.19</t>
  </si>
  <si>
    <t>La amenaza o la utilización de elementos que produzcan daño físico contra la integridad del adolescente por parte de educadores, profesionales y/o colaboradores del programa, como bolillos, pistola de descarga eléctrica, macanas etc.</t>
  </si>
  <si>
    <t>6.1.20</t>
  </si>
  <si>
    <t>La presunta omisión deliberada de acciones de denuncia y comunicación ante las autoridades competentes de actos de maltrato o abuso sexual hacia los adolescentes. 
Nota. Esta omisión adquiere mayor gravedad en caso de que el agresor sea una persona vinculada al programa.</t>
  </si>
  <si>
    <t>6.1.21</t>
  </si>
  <si>
    <t>La  presunta utilización de los adolescentes con fines de explotación económica y en trabajos que atenten contra su salud física, emocional o su integridad personal.</t>
  </si>
  <si>
    <t>6.1.22</t>
  </si>
  <si>
    <t>Permitir el egreso del servicio o suspender la atención del adolescente del programa sin que medie orden de autoridad judicial competente. Para los casos en servicios privativos de libertad, el permitir salidas parciales, transitorias o traslados sin orden de la autoridad judicial competente.</t>
  </si>
  <si>
    <t>6.1.23</t>
  </si>
  <si>
    <t>Ocultar a la autoridad judicial y administrativa, información sobre los adolescentes y jóvenes, considerada relevante para la evolución del proceso judicial o de restablecimiento de derechos según sea el caso</t>
  </si>
  <si>
    <t>6.1.24</t>
  </si>
  <si>
    <t>Cualquier situación que a juicio de las autoridades judiciales y administrativas, sea contraria al interés superior de los adolescentes vinculados al Sistema de Responsabilidad Penal para Adolescentes.</t>
  </si>
  <si>
    <t>6.1.25</t>
  </si>
  <si>
    <t>Las puertas de las áreas destinados a la atención de usuarios no presenten fijaciones como tuercas, tornillos u otros dispositivos que obstaculicen la evacuación durante una emergencia</t>
  </si>
  <si>
    <t>7. COMPONENTE TALENTO HUMANO</t>
  </si>
  <si>
    <t>7.1.</t>
  </si>
  <si>
    <t>Cumple con el personal de talento humano requerido de acuerdo con el manual operativo de la modalidad y cupos contratados, aprobada por la supervisión de contrato</t>
  </si>
  <si>
    <t xml:space="preserve">MANUAL OPERATIVO DE MEDIDAS COMPLEMENTARIAS Y ALTERNATIVAS AL PROCESO JUDICIAL SRPA - RESTABLECIMIENTO EN ADMINISTRACION DE JUSTICIA RAJ. Versión 4. 25/07/2024. Pág. 69
GUÍA OPERATIVA PARA EL FORTALECIMIENTO A LA INCLUSIÓN SOCIAL EN EL SRPA. Versión 1 18/09/2024. . Pág. 15
</t>
  </si>
  <si>
    <t>7.1.1</t>
  </si>
  <si>
    <r>
      <t xml:space="preserve">Cumple con el personal requerido de acuerdo con la Tabla de Talento Humano en la modalidad.
</t>
    </r>
    <r>
      <rPr>
        <b/>
        <sz val="11"/>
        <rFont val="Arial"/>
        <family val="2"/>
      </rPr>
      <t xml:space="preserve">Nota: </t>
    </r>
    <r>
      <rPr>
        <sz val="11"/>
        <rFont val="Arial"/>
        <family val="2"/>
      </rPr>
      <t>Verifique a través de observación la existencia del personal.</t>
    </r>
  </si>
  <si>
    <t>7.2</t>
  </si>
  <si>
    <t>Cuenta con manual de funciones que permita identificar las funciones u obligaciones de cada uno de los perfiles establecidos para la modalidad.</t>
  </si>
  <si>
    <t xml:space="preserve">"GUIA DE REQUISITOS DEL TALENTO HUMANO EN LAS MODALIDADES DE ATENCION PARA MEDIDAS Y SANCIONES DEL PROCESO JUDICIAL-SRPA- Y MEDIDAS
COMPLEMENTARIAS DE RESTABLECIMIENTO EN ADMINISTRACION DE JUSTICIA Versión 1. 09/03/2020 Pag 3 - 22
GUÍA DE REQUISITOS LEGALES Y FINANCIEROS PARA OPERADORES DE MODALIDADES DEL SISTEMA DE RESPONSABILIDAD PENAL ADOLESCENTE - SRPA Versión 1. 8/10/2020 Pag 9, 10
</t>
  </si>
  <si>
    <t>7.2.1</t>
  </si>
  <si>
    <t>Cuenta con manual que contenga las obligaciones y funciones de los perfiles del talento humano vinculado para la modalidad o servicio</t>
  </si>
  <si>
    <t xml:space="preserve">GUIA DE REQUISITOS DEL TALENTO HUMANO EN LAS MODALIDADES DE ATENCION PARA MEDIDAS Y SANCIONES DEL PROCESO JUDICIAL-SRPA- Y MEDIDAS
COMPLEMENTARIAS DE RESTABLECIMIENTO EN ADMINISTRACION DE JUSTICIA Versión 1. 09/03/2020 Pag 3 - 22
GUÍA DE REQUISITOS LEGALES Y FINANCIEROS PARA OPERADORES DE MODALIDADES DEL SISTEMA DE RESPONSABILIDAD PENAL ADOLESCENTE - SRPA Versión 1. 8/10/2020 Pag 9, 10
</t>
  </si>
  <si>
    <t>7.2.2</t>
  </si>
  <si>
    <t>El personal cuenta con el perfil requerido de acuerdo con la Modalidad o Servicio.
Nota: En entrevista con el talento humano verifique su formación y experiencia:
¿Qué formación tienes, en qué has trabajado, qué experiencia tienes?
En observación: ¿Se evidencia organización y claridad en los roles durante la jornada?</t>
  </si>
  <si>
    <t>7.2.3</t>
  </si>
  <si>
    <t>El personal cumple con las funciones para las cuales fue contratado.
Nota: Evalúe si el personal conoce sus funciones, aplicando las siguientes preguntas orientadoras, de acuerdo con la muestra:
¿Conoce el Manual de Funciones? 
¿Dónde lo encuentra?
¿Cuáles son sus responsabilidades específicas?</t>
  </si>
  <si>
    <t>"GUIA DE REQUISITOS DEL TALENTO HUMANO EN LAS MODALIDADES DE ATENCION PARA MEDIDAS Y SANCIONES DEL PROCESO JUDICIAL-SRPA- Y MEDIDAS
COMPLEMENTARIAS DE RESTABLECIMIENTO EN ADMINISTRACION DE JUSTICIA Versión 1. 09/03/2020 Pag 3 - 22
GUÍA DE REQUISITOS LEGALES Y FINANCIEROS PARA OPERADORES DE MODALIDADES DEL SISTEMA DE RESPONSABILIDAD PENAL ADOLESCENTE - SRPA Versión 1. 8/10/2020 Pag 9, 10
"</t>
  </si>
  <si>
    <t>7.3</t>
  </si>
  <si>
    <t>Cuenta e implementa con un plan de selección del talento humano, basado en criterios de idoneidad profesional, evaluación de competencias y verificación de antecedentes.</t>
  </si>
  <si>
    <t>GUÍA DE REQUISITOS LEGALES Y FINANCIEROS PARA OPERADORES DE MODALIDADES DEL SISTEMA DE RESPONSABILIDAD PENAL ADOLESCENTE - SRPA  Versión 1. 8/10/2020 Pag 9, 10</t>
  </si>
  <si>
    <t>7.3.1</t>
  </si>
  <si>
    <t>Cuenta con un plan documentado para la selección del talento humano</t>
  </si>
  <si>
    <t>"""GUIA DE REQUISITOS DEL TALENTO HUMANO EN LAS MODALIDADES DE ATENCION PARA MEDIDAS Y SANCIONES DEL PROCESO JUDICIAL-SRPA- Y MEDIDAS
COMPLEMENTARIAS DE RESTABLECIMIENTO EN ADMINISTRACION DE JUSTICIA Versión 1. 09/03/2020 Pag 3 - 22
GUÍA DE REQUISITOS LEGALES Y FINANCIEROS PARA OPERADORES DE MODALIDADES DEL SISTEMA DE RESPONSABILIDAD PENAL ADOLESCENTE - SRPA Versión 1. 8/10/2020 Pag 9, 10
"""</t>
  </si>
  <si>
    <t>7.3.2</t>
  </si>
  <si>
    <r>
      <rPr>
        <sz val="11"/>
        <color rgb="FF000000"/>
        <rFont val="Arial"/>
        <family val="2"/>
      </rPr>
      <t xml:space="preserve">Cuenta con archivo físico y/o digital del talento humano vinculado con la hoja de vida y los soportes de identificación, formación académica de la hoja de vida, certificaciones de experiencia laboral de la hoja vida, antecedentes fiscales, disciplinarios, judiciales, medidas correctivas y cumplimiento de
requisitos en cuanto a seguridad social.
</t>
    </r>
    <r>
      <rPr>
        <b/>
        <sz val="11"/>
        <color rgb="FF000000"/>
        <rFont val="Arial"/>
        <family val="2"/>
      </rPr>
      <t xml:space="preserve"> 
Nota 1:</t>
    </r>
    <r>
      <rPr>
        <sz val="11"/>
        <color rgb="FF000000"/>
        <rFont val="Arial"/>
        <family val="2"/>
      </rPr>
      <t xml:space="preserve"> No se podrá vincular talento humano que tenga antecedentes fiscales, disciplinarios ni judiciales (en Justicia Ordinaria y en el ejercicio de Justicia Propia para el caso de Pueblos indígenas). Verificar cada 3 meses, durante la vinculación en la modalidad.
</t>
    </r>
    <r>
      <rPr>
        <b/>
        <sz val="11"/>
        <color rgb="FF000000"/>
        <rFont val="Arial"/>
        <family val="2"/>
      </rPr>
      <t>Nota 2:</t>
    </r>
    <r>
      <rPr>
        <sz val="11"/>
        <color rgb="FF000000"/>
        <rFont val="Arial"/>
        <family val="2"/>
      </rPr>
      <t xml:space="preserve"> Verificar que la institución haya realizado la validación de antecedentes del talento humano, como requisito previo a su incorporación.
</t>
    </r>
    <r>
      <rPr>
        <b/>
        <sz val="11"/>
        <color rgb="FF000000"/>
        <rFont val="Arial"/>
        <family val="2"/>
      </rPr>
      <t>Nota 3:</t>
    </r>
    <r>
      <rPr>
        <sz val="11"/>
        <color rgb="FF000000"/>
        <rFont val="Arial"/>
        <family val="2"/>
      </rPr>
      <t xml:space="preserve"> Solicitar la verificación de los antecedes judiciales en las páginas oficiales de la muestra seleccionada.</t>
    </r>
  </si>
  <si>
    <t>7.3.3</t>
  </si>
  <si>
    <t>Se cuenta con los soportes documentales de los resultados de la evaluación de los requisitos establecidos para la selección del talento humano, en concordancia con el perfil del cargo.</t>
  </si>
  <si>
    <t>7.4</t>
  </si>
  <si>
    <t>Cumple con la verificación del cumplimiento de lo establecido en la Ley 1918 de 2018, modificada por la Ley 2375 de 2024, referente a la consulta del registro de inhabilidades por delitos sexuales cometidos contra personas menores de edad.</t>
  </si>
  <si>
    <t>Ley 1918 de 2018, modificada por la Ley 2375 de 2024</t>
  </si>
  <si>
    <t>7.4.1</t>
  </si>
  <si>
    <r>
      <t>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t>
    </r>
    <r>
      <rPr>
        <b/>
        <sz val="11"/>
        <color theme="1"/>
        <rFont val="Arial"/>
        <family val="2"/>
      </rPr>
      <t xml:space="preserve">.
Nota 1: </t>
    </r>
    <r>
      <rPr>
        <b/>
        <u/>
        <sz val="11"/>
        <color theme="1"/>
        <rFont val="Arial"/>
        <family val="2"/>
      </rPr>
      <t xml:space="preserve">No se podrá vincular a quienes se encuentren inhabilitados por delitos contra la libertad, integridad y formación sexuales contra las niñas, los niños y los adolescentes, de acuerdo con lo establecido decreto 753 del 30 de abril de 2019. </t>
    </r>
    <r>
      <rPr>
        <sz val="11"/>
        <color theme="1"/>
        <rFont val="Arial"/>
        <family val="2"/>
      </rPr>
      <t xml:space="preserve">
</t>
    </r>
    <r>
      <rPr>
        <b/>
        <sz val="11"/>
        <color theme="1"/>
        <rFont val="Arial"/>
        <family val="2"/>
      </rPr>
      <t>Nota 2:</t>
    </r>
    <r>
      <rPr>
        <sz val="11"/>
        <color theme="1"/>
        <rFont val="Arial"/>
        <family val="2"/>
      </rPr>
      <t xml:space="preserve"> Verificar que la institución haya realizado la validación de antecedentes del talento humano, como requisito previo a su incorporación.</t>
    </r>
  </si>
  <si>
    <t>7.4.2</t>
  </si>
  <si>
    <r>
      <t xml:space="preserve">Cuenta con los soportes de verificación de consulta del registro de inhabilidades por delitos sexuales cometidos contra personas menores de edad, cada </t>
    </r>
    <r>
      <rPr>
        <b/>
        <u/>
        <sz val="11"/>
        <color theme="1"/>
        <rFont val="Arial"/>
        <family val="2"/>
      </rPr>
      <t>cuatro (4) meses</t>
    </r>
    <r>
      <rPr>
        <sz val="11"/>
        <color theme="1"/>
        <rFont val="Arial"/>
        <family val="2"/>
      </rPr>
      <t xml:space="preserve"> del talento humano, en cumplimiento de lo establecido en la Ley 1918 de 2018, modificada por la Ley 2375 de 2024.
</t>
    </r>
    <r>
      <rPr>
        <b/>
        <sz val="11"/>
        <color theme="1"/>
        <rFont val="Arial"/>
        <family val="2"/>
      </rPr>
      <t>Nota:</t>
    </r>
    <r>
      <rPr>
        <sz val="11"/>
        <color theme="1"/>
        <rFont val="Arial"/>
        <family val="2"/>
      </rPr>
      <t xml:space="preserve"> Solicitar la verificación de inhabilidades por delitos sexuales cometidos contra personas menores de edad de la muestra seleccionada, en la página oficial.</t>
    </r>
  </si>
  <si>
    <t>7.5</t>
  </si>
  <si>
    <t>Documenta e implementa un proceso de inducción, formación y capacitación continua del talento humano.</t>
  </si>
  <si>
    <t>7.5.1</t>
  </si>
  <si>
    <t>Cuenta con un plan de inducción, formación y capacitación, dirigido al talento humano, que incorpora las temáticas definidas en los lineamientos, manuales operativos y guías del ICBF para los servicios de atención a Adolescentes y jóvenes del SRPA, Código de ética.</t>
  </si>
  <si>
    <t>"GUIA DE REQUISITOS DEL TALENTO HUMANO EN LAS MODALIDADES DE ATENCION PARA MEDIDAS Y SANCIONES DEL PROCESO JUDICIAL-SRPA- Y MEDIDAS COMPLEMENTARIAS DE RESTABLECIMIENTO EN ADMINISTRACION DE JUSTICIA. Versión 1.  09/03/2020.  Pag 1 – 21
GUÍA DE REQUISITOS LEGALES Y FINANCIEROS PARA OPERADORES DE MODALIDADES DEL SISTEMA DE RESPONSABILIDAD PENAL ADOLESCENTE - SRPA 08/10/2020 Versión 1 Pág.  9, 10
"</t>
  </si>
  <si>
    <t>7.5.2</t>
  </si>
  <si>
    <t>Cuenta con los soportes que evidencian la implementación del plan de inducción, formación y capacitación que podrán incluir: cronograma de actividades, actas de socialización con listado de asistencia, registros audiovisuales (fotográficos y/o fílmicos), y demás documentos que certifiquen la capacitación del personal.</t>
  </si>
  <si>
    <t>7.5.3</t>
  </si>
  <si>
    <t>En entrevista con el talento humano de la muestra y contrastado con los soportes del verificable 5.5.2 verifique el conocimiento adquirido de acuerdo con el plan de inducción, formación y cualificación.</t>
  </si>
  <si>
    <t>7.6</t>
  </si>
  <si>
    <t xml:space="preserve">Vincula el talento humano bajo una modalidad de Contratación legal vigente, que cumpla con las formalidades plenas segun lo estipulado por la ley laboral y civil </t>
  </si>
  <si>
    <t xml:space="preserve">-	MANUAL OPERATIVO DE MEDIDAS COMPLEMENTARIAS Y ALTERNATIVAS AL PROCESO JUDICIAL SRPA - RESTABLECIMIENTO EN ADMINISTRACION DE JUSTICIA RAJ 25/07/2024 Versión . Pág. 58-64
-	GUIA DE REQUISITOS DEL TALENTO HUMANO EN LAS MODALIDADES DE ATENCION PARA MEDIDAS Y SANCIONES DEL PROCESO JUDICIAL-SRPA- Y MEDIDAS COMPLEMENTARIAS DE RESTABLECIMIENTO EN ADMINISTRACION DE JUSTICIA Versión 1. 09/03/2020 Pag 3 - 22
</t>
  </si>
  <si>
    <t>7.6.1</t>
  </si>
  <si>
    <r>
      <t xml:space="preserve">El talento humano se vincula bajo una modalidad de contratación legal vigente.
</t>
    </r>
    <r>
      <rPr>
        <b/>
        <sz val="11"/>
        <color rgb="FF000000"/>
        <rFont val="Arial"/>
        <family val="2"/>
      </rPr>
      <t xml:space="preserve">Nota: </t>
    </r>
    <r>
      <rPr>
        <sz val="11"/>
        <color rgb="FF000000"/>
        <rFont val="Arial"/>
        <family val="2"/>
      </rPr>
      <t>Este verificable se revisará por muestreo a través de la observación de los contratos y el dialógo con el Talento Humano.</t>
    </r>
  </si>
  <si>
    <t>7.6.2</t>
  </si>
  <si>
    <r>
      <t xml:space="preserve">El talento humano cuenta con afiliación y pago oportuno de los aportes al Sistema General de Seguridad Social (salud, pensión y riesgos laborales) desde el primer día de vinculación.
</t>
    </r>
    <r>
      <rPr>
        <b/>
        <sz val="11"/>
        <color rgb="FF000000"/>
        <rFont val="Arial"/>
        <family val="2"/>
      </rPr>
      <t xml:space="preserve">Nota: </t>
    </r>
    <r>
      <rPr>
        <sz val="11"/>
        <color rgb="FF000000"/>
        <rFont val="Arial"/>
        <family val="2"/>
      </rPr>
      <t>Este verificable se revisará a través de la consulta de pago de la seguridad social de la muestra y el dialógo con el Talento Humano.</t>
    </r>
  </si>
  <si>
    <t>8. COMPONENTE FINANCIERO</t>
  </si>
  <si>
    <t>8.1</t>
  </si>
  <si>
    <t>8.1.1</t>
  </si>
  <si>
    <t>8.1.2</t>
  </si>
  <si>
    <t>8.1.3</t>
  </si>
  <si>
    <t>8.2</t>
  </si>
  <si>
    <t>MANUAL OPERATIVO DE LAS MODALIDADES QUE ATIENDEN Y SANCIONES DEL PROCESO JUDICIAL - SPRA GUÍA DE REQUISITOS LEGALES Y FINANCIEROS PARA 
OPERADORES DE MODALIDADES DEL SISTEMA DE RESPONSABILIDAD PENAL ADOLESCENTE - SRPA Version 4 del 25 de julio de 2024 Pag 101  y 102
GUÍA DE REQUISITOS LEGALES Y FINANCIEROS PARA OPERADORES DE MODALIDADES DEL SISTEMA DE RESPONSABILIDAD PENAL ADOLESCENTE - SRPA  Versión 1 8 de octubre de 2020 Pag 7 y 8</t>
  </si>
  <si>
    <t>8.2.1</t>
  </si>
  <si>
    <t>GUÍA DE REQUISITOS LEGALES Y FINANCIEROS PARA OPERADORES DE MODALIDADES DEL SISTEMA DE RESPONSABILIDAD PENAL ADOLESCENTE - SRPA  Versión 1 8 de octubre de 2020 Pag 8 y 9</t>
  </si>
  <si>
    <t>8.2.2</t>
  </si>
  <si>
    <t>GUÍA DE REQUISITOS LEGALES Y FINANCIEROS PARA OPERADORES DE MODALIDADES DEL SISTEMA DE RESPONSABILIDAD PENAL ADOLESCENTE - SRPA  Versión 1 8 de octubre de 2020 Pag 10, 11, 12, 13, 14, 15, 16 y 17</t>
  </si>
  <si>
    <t>8.2.3</t>
  </si>
  <si>
    <t>8.2.4</t>
  </si>
  <si>
    <t>8.2.5</t>
  </si>
  <si>
    <t>8.2.6</t>
  </si>
  <si>
    <t>MANUAL OPERATIVO DE MEDIDAS COMPLEMENTARIAS Y ALTERNATIVAS AL PROCESO JUDICIAL SRPA - RESTABLECIMIENTO EN ADMINISTRACION DE JUSTICIA RAJ  MO2.PP Versión 4 del 25/07/2024. pág. (63)
Tabla 30. Dotación de aseo e higiene personal Apoyo Post Institucional</t>
  </si>
  <si>
    <t>9. COMPONENTE DOTACIÓN</t>
  </si>
  <si>
    <t>9.1</t>
  </si>
  <si>
    <t>Cuenta con los elementos de dotación de aseo para la atención de los usuarios conforme a las particularidades del servicio.</t>
  </si>
  <si>
    <t>MANUAL OPERATIVO DE MEDIDAS COMPLEMENTARIAS Y ALTERNATIVAS AL PROCESO JUDICIAL SRPA - RESTABLECIMIENTO EN ADMINISTRACION DE JUSTICIA RAJ  MO2.PP Versión 4 del 25/07/2024. pág. (63)
LINEAMIENTO TÉCNICO MODELO DE ATENCIÓN PARA ADOLESCENTES Y JÓVENES EN CONFLICTO CON LA LEY SRPA, versión 4 del 06/03/2020
2.2.1.1 Código de Ética. Pág. (161 a 163)</t>
  </si>
  <si>
    <t>9.1.1</t>
  </si>
  <si>
    <t>Se garantiza la disponibilidad permanente de los elementos de aseo según la necesidad:
a. Jabón líquido.
b. Papel higiénico.
c. Toallas de papel.
d. Elementos de bioseguridad, cuando se necesiten y conforme a las indicaciones de la autoridad sanitaria.</t>
  </si>
  <si>
    <t>DORMITORIOS O ALOJAMIENTOS</t>
  </si>
  <si>
    <t>Denominación del Dormitorio o Alojamiento</t>
  </si>
  <si>
    <t>Área (m²)</t>
  </si>
  <si>
    <t>Índice  (m²/persona)</t>
  </si>
  <si>
    <t xml:space="preserve">Capacidad máxima 
(Área / Índice)
</t>
  </si>
  <si>
    <t>No. Personas ubicadas</t>
  </si>
  <si>
    <t>Cumple - No cumple - No aplica</t>
  </si>
  <si>
    <t>observaciones</t>
  </si>
  <si>
    <t>AULAS</t>
  </si>
  <si>
    <t>Aula</t>
  </si>
  <si>
    <t>Índice
(m²/persona)</t>
  </si>
  <si>
    <t>Capacidad máxima 
(Área / Índice)</t>
  </si>
  <si>
    <t>TALLERES</t>
  </si>
  <si>
    <t>Taller</t>
  </si>
  <si>
    <t>NO APLICA</t>
  </si>
  <si>
    <r>
      <rPr>
        <b/>
        <sz val="11"/>
        <rFont val="Arial"/>
        <family val="2"/>
      </rPr>
      <t>Nota:</t>
    </r>
    <r>
      <rPr>
        <sz val="11"/>
        <rFont val="Arial"/>
        <family val="2"/>
      </rPr>
      <t xml:space="preserve"> Adicionar las filas que se requieran en caso de ser necesario.</t>
    </r>
  </si>
  <si>
    <t>PERFIL</t>
  </si>
  <si>
    <t>PERSONAL REQUERIDO POR USUARIOS DE LA MODALIDAD</t>
  </si>
  <si>
    <t>Coordinador</t>
  </si>
  <si>
    <t>Auxiliar Administrativo</t>
  </si>
  <si>
    <t>Apoyo SIG</t>
  </si>
  <si>
    <t>Psicologo (a)</t>
  </si>
  <si>
    <t xml:space="preserve">Trabajador (a) Social / Profesional en Desarrollo Familiar </t>
  </si>
  <si>
    <t>Gestor Institucional</t>
  </si>
  <si>
    <t>Cantidad de usuarios del servicio
* Corresponde al # cupo CONTRATADOS al momento de la VI</t>
  </si>
  <si>
    <t>MUESTRA DE ANEXOS DE HISTORIA DE ATENCIÓN EVIDENCIA DE NO CUMPLIMIENTO</t>
  </si>
  <si>
    <t>Nombres y apellidos</t>
  </si>
  <si>
    <t>Fecha de ingreso</t>
  </si>
  <si>
    <t>Edad</t>
  </si>
  <si>
    <t>Orden judicial u orden de ubicación</t>
  </si>
  <si>
    <t>Documento de identidad</t>
  </si>
  <si>
    <t>Libreta militar</t>
  </si>
  <si>
    <t>Género con el que se identifica</t>
  </si>
  <si>
    <t>Discapacidad</t>
  </si>
  <si>
    <t>Pertenencia étnica</t>
  </si>
  <si>
    <t>Migrante</t>
  </si>
  <si>
    <t>Vinculado al sistema educativo</t>
  </si>
  <si>
    <t>Grado / Curso /Taller</t>
  </si>
  <si>
    <t xml:space="preserve">Conceptos iniciales
</t>
  </si>
  <si>
    <t xml:space="preserve">Concepto integral
</t>
  </si>
  <si>
    <t>Plan de Atención Individual
(a los 20 días calendario)</t>
  </si>
  <si>
    <t>Informe de seguimiento
(cada 3 meses calendario - registrar los dos últimos)</t>
  </si>
  <si>
    <t xml:space="preserve">Estudio de caso
(revisar que sea mínimo 1 vez al año)
</t>
  </si>
  <si>
    <t>Informe de egreso
(5 días hábiles a partir del egreso)</t>
  </si>
  <si>
    <t>Observaciones</t>
  </si>
  <si>
    <t>Psicología</t>
  </si>
  <si>
    <t>Trabajo social</t>
  </si>
  <si>
    <t>Pedagogía</t>
  </si>
  <si>
    <t>Educación</t>
  </si>
  <si>
    <t>Elaboración</t>
  </si>
  <si>
    <t>TI/CC- Número</t>
  </si>
  <si>
    <t>Si/No</t>
  </si>
  <si>
    <t xml:space="preserve">11 / xx /panadería/ </t>
  </si>
  <si>
    <t>Fecha</t>
  </si>
  <si>
    <t>N°</t>
  </si>
  <si>
    <t>Nombre</t>
  </si>
  <si>
    <t>Profesión</t>
  </si>
  <si>
    <t>Cargo que desempeña</t>
  </si>
  <si>
    <t>Tiempo de Experiencia</t>
  </si>
  <si>
    <t>Tipo de Contrato</t>
  </si>
  <si>
    <t>Fecha Fin Contrato</t>
  </si>
  <si>
    <t>Salario / Honorario asignado</t>
  </si>
  <si>
    <t xml:space="preserve">Ingreso Base de Cotización </t>
  </si>
  <si>
    <t xml:space="preserve">Hoja de vida </t>
  </si>
  <si>
    <t>Consulta de Inhabilidades por delitos sexuales cometidos contra menores de 18 años (Ley 1918 de 2018 y Decreto 753 del 30 de abril de 2019)</t>
  </si>
  <si>
    <t>Certificado sobre Antecedentes Judiciales (Policía Nacional)</t>
  </si>
  <si>
    <t>Certificación de Antecedentes Disciplinarios (Procuraduría)</t>
  </si>
  <si>
    <t>Certificado de Responsables Fiscales (Contraloría)</t>
  </si>
  <si>
    <t>Certificado de Medidas Correctivas</t>
  </si>
  <si>
    <t>Certificaciones académicas</t>
  </si>
  <si>
    <t>Certificaciones de experiencia laboral</t>
  </si>
  <si>
    <t>Contrato vigente con la Institución</t>
  </si>
  <si>
    <t xml:space="preserve">Tarjeta profesional </t>
  </si>
  <si>
    <t>Inscripción en Rethus
(Solo profesiones del sector salud)</t>
  </si>
  <si>
    <t>Evidencia de inducción para el cargo</t>
  </si>
  <si>
    <t>Soportes de afiliación al SGSSS y ARL</t>
  </si>
  <si>
    <t>Código de Ética</t>
  </si>
  <si>
    <t xml:space="preserve">Curso de Derechos Humanos  </t>
  </si>
  <si>
    <t>SI</t>
  </si>
  <si>
    <t>NO</t>
  </si>
  <si>
    <t>N/A</t>
  </si>
  <si>
    <r>
      <rPr>
        <b/>
        <sz val="12"/>
        <color theme="1"/>
        <rFont val="Arial"/>
        <family val="2"/>
      </rPr>
      <t xml:space="preserve">Nota: </t>
    </r>
    <r>
      <rPr>
        <sz val="12"/>
        <color theme="1"/>
        <rFont val="Arial"/>
        <family val="2"/>
      </rPr>
      <t>Una vez establecida la muestra a evaluar, digite el nombre de cada persona seleccionada y registre la totalidad de la información verificada. Asegúrese de no dejar campos sin diligenciar.</t>
    </r>
  </si>
  <si>
    <t>2. INFORMACIÓN GENERAL DE LA VISITA</t>
  </si>
  <si>
    <t>Cuenta e implementa acciones en caso de Fallecimiento</t>
  </si>
  <si>
    <t>En los documentos aportados se evidencia:</t>
  </si>
  <si>
    <t>5.1.1</t>
  </si>
  <si>
    <t>5.1.2</t>
  </si>
  <si>
    <t>Cuenta e Implementa acciones en caso de evasión individual y múltiple</t>
  </si>
  <si>
    <t>Cuenta e Implementa acciones en caso de situaciones de agresión</t>
  </si>
  <si>
    <t>5.4.2</t>
  </si>
  <si>
    <t>Cuenta e Implementa acciones en caso de situaciones que afectan la convivencia</t>
  </si>
  <si>
    <t>Cuenta e Implementa acciones en caso de separación de grupo</t>
  </si>
  <si>
    <t>Cuenta con el ciclo de menús, analisis de contenido nutricional y  lista de intercambios de alimentos documentado.
1. Los regrigerios del ciclo de menús tienen un enfoque cultural,son acordes a los hábitos alimentarios de la población participante del servicio y están disponibles en el territorio.
2. Los documentos cuentan con el visto bueno del nutricionista del Centro Zonal o Dirección Regional del ICBF.
3. Para servicios que funcionan una vez a la semana, una vez cada quince días o una vez al mes, deben diseñarse un ciclo de 4 menús.
4. El ciclo de menús está publicado en el área de consumo de alimentos.</t>
  </si>
  <si>
    <t>Se entrega la totalidad de componentes del refrigerio según lo establecido en la minuta patron.</t>
  </si>
  <si>
    <t>Implementa modificaciones o ajustes razonables conforme Modelo de Enfoque Diferencial de Derechos. (cuando aplique)</t>
  </si>
  <si>
    <t>Cuenta e Implementa el Plan de Saneamiento Básico en coherencia con la particularidad del servicio.</t>
  </si>
  <si>
    <r>
      <rPr>
        <sz val="11"/>
        <rFont val="Arial"/>
        <family val="2"/>
      </rPr>
      <t>Cuenta con el PSB documentado con los cuatro programas (control de plagas, limpieza y desinfección, manejo de residuos sólidos y líquidos y agua segura)</t>
    </r>
    <r>
      <rPr>
        <strike/>
        <sz val="11"/>
        <color rgb="FFFF0000"/>
        <rFont val="Arial"/>
        <family val="2"/>
      </rPr>
      <t xml:space="preserve">
</t>
    </r>
    <r>
      <rPr>
        <b/>
        <sz val="11"/>
        <color theme="1"/>
        <rFont val="Arial"/>
        <family val="2"/>
      </rPr>
      <t xml:space="preserve">
Nota: </t>
    </r>
    <r>
      <rPr>
        <sz val="11"/>
        <color theme="1"/>
        <rFont val="Arial"/>
        <family val="2"/>
      </rPr>
      <t>Aporta soporte de concertación en caso de atender comunidades étnicas (si aplica).</t>
    </r>
  </si>
  <si>
    <t>En observación de la atención se evidencia que los contenedores o recipientes usados para materiales no comestibles y desechos son a prueba de fugas, de material impermeable, de fácil limpieza, están debidamente identificados y en lo posible, provistos de tapa hermética.</t>
  </si>
  <si>
    <r>
      <t xml:space="preserve">A través del dialogo con el talento humano, demuestran conocimiento en relación al Plan de Saneamiento Básico.
</t>
    </r>
    <r>
      <rPr>
        <b/>
        <sz val="11"/>
        <color theme="1"/>
        <rFont val="Arial"/>
        <family val="2"/>
      </rPr>
      <t>Nota</t>
    </r>
    <r>
      <rPr>
        <sz val="11"/>
        <color theme="1"/>
        <rFont val="Arial"/>
        <family val="2"/>
      </rPr>
      <t xml:space="preserve">: Los soportes de capacitación podrían ser actas, listados de asistencia, registros fotográficos, etc
</t>
    </r>
  </si>
  <si>
    <r>
      <rPr>
        <sz val="11"/>
        <rFont val="Arial"/>
        <family val="2"/>
      </rPr>
      <t xml:space="preserve">Implementa las Buenas Prácticas de Manufactura en el </t>
    </r>
    <r>
      <rPr>
        <b/>
        <sz val="11"/>
        <rFont val="Arial"/>
        <family val="2"/>
      </rPr>
      <t>almacenamiento</t>
    </r>
    <r>
      <rPr>
        <sz val="11"/>
        <rFont val="Arial"/>
        <family val="2"/>
      </rPr>
      <t xml:space="preserve"> de alimentos
Notas:
1. El área destinado para el almacenamiento de materia prima esta ubicado en un lugar alejado de focos de insalubridad.
2. Los alimentos estan separados de las paredes, pisos y techos y estan señañizados y rotulados.
3. No se observan productos vencidos o en mal estado.
4. Los plaguicidas, detergentes, desinfectantes y otras sustancias peligrosas se encuentran alejados de los alimentos y adecuadamente rotulados.
5. Cumple con los  criterios mínimos para el almacenamiento de alimentos secos, fríos, verduras y frutas y leche y productos lácteos.
6. Cuenta con  registro de entradas y salidas de las materias primas (Kardex de alimentos)</t>
    </r>
    <r>
      <rPr>
        <strike/>
        <sz val="11"/>
        <color rgb="FFFF0000"/>
        <rFont val="Arial"/>
        <family val="2"/>
      </rPr>
      <t xml:space="preserve">
</t>
    </r>
  </si>
  <si>
    <t>Lleva la contabilidad conforme a las Normas de Información Financiera (NIIF) y demás normas contables vigentes en Colombia.</t>
  </si>
  <si>
    <t>GUÍA DE REQUISITOS LEGALES Y FINANCIEROS PARAOPERADORES DE MODALIDADES DEL SISTEMA DE RESPONSABILIDAD PENAL ADOLESCENTE - SRPA  Versión 1 8 de octubre de 2020 Pag 7, 8 y 9</t>
  </si>
  <si>
    <t>Cuenta con un Manual de Políticas  Contables.</t>
  </si>
  <si>
    <t>GUÍA DE REQUISITOS LEGALES Y FINANCIEROS PARA OPERADORES DE MODALIDADES DEL SISTEMA DE RESPONSABILIDAD PENAL ADOLESCENTE - SRPA  Versión 1 8 de octubre de 2020 Pag 7, 8 y 9</t>
  </si>
  <si>
    <t>Cuenta con el reconocimiento contable de los ingresos, gastos, activos y pasivos en los estados financieros se realiza de conformidad con sus políticas contables alineadas a las Normas de Información Financiera vigentes en Colombia.</t>
  </si>
  <si>
    <t>Cuenta con el Registro Único Tributario - RUT.</t>
  </si>
  <si>
    <t>8.1.4</t>
  </si>
  <si>
    <t>Estados financieros completos del último año fiscal aprobados por el órgano máximo de administración.</t>
  </si>
  <si>
    <t>Lleva la contabilidad desagregada por centro de costos.</t>
  </si>
  <si>
    <t>Cuenta con un balance de prueba por centro de costos.</t>
  </si>
  <si>
    <t xml:space="preserve">Cuenta con evidencia de que los recursos financieros han sido utilizados para garantizar la adecuada alimentación de los niños, niñas y adolescentes.
</t>
  </si>
  <si>
    <t xml:space="preserve">Cuenta con evidencia documentada del pago oportuno de los salarios y honorarios del talento humano, así como de los aportes realizados al Sistema General de Seguridad Social (salud, pensión, riesgos laborales y parafiscales), conforme a los términos legales.
</t>
  </si>
  <si>
    <t>GUÍA DE REQUISITOS LEGALES Y FINANCIEROS PARA OPERADORES DE MODALIDADES DEL SISTEMA DE RESPONSABILIDAD PENAL ADOLESCENTE - SRPA  Versión 1 8 de octubre de 2020 Pag 9, 10</t>
  </si>
  <si>
    <t>Cuenta con la evidencia de los recursos financieros que han sido utilizados en dotación de dormitorio, dotación personal, dotación de aseo e higiene personal, dotacion ludico y deportivo, dotación escolar, deportivo de acuerdo con la edad de la población, dotación de menaje alimentación, de emergencia y botiquin.</t>
  </si>
  <si>
    <t>GUÍA DE REQUISITOS LEGALES Y FINANCIEROS PARA OPERADORES DE MODALIDADES DEL SISTEMA DE RESPONSABILIDAD PENAL ADOLESCENTE - SRPA  Versión 1 8 de octubre de 2020 Pag 10, 11, 12, 13, 14, 15,</t>
  </si>
  <si>
    <t xml:space="preserve">Cuenta con la evidencia de los recursos financieros para el deesarrollo del Centro de interes - Artes </t>
  </si>
  <si>
    <t>GUÍA DE REQUISITOS LEGALES Y FINANCIEROS PARA OPERADORES DE MODALIDADES DEL SISTEMA DE RESPONSABILIDAD PENAL ADOLESCENTE - SRPA  Versión 1 8 de octubre de 2020 Pag 15 y 16</t>
  </si>
  <si>
    <r>
      <t xml:space="preserve">Realiza el abordaje de los adolescentes o jóvenes implicados en las </t>
    </r>
    <r>
      <rPr>
        <b/>
        <sz val="12"/>
        <color rgb="FF000000"/>
        <rFont val="Aptos Narrow"/>
        <family val="2"/>
        <scheme val="minor"/>
      </rPr>
      <t>situaciones de agresión</t>
    </r>
    <r>
      <rPr>
        <sz val="12"/>
        <color rgb="FF000000"/>
        <rFont val="Aptos Narrow"/>
        <family val="2"/>
        <scheme val="minor"/>
      </rPr>
      <t xml:space="preserve"> conforme a las indicaciones de la guía de intervención en crisis.</t>
    </r>
  </si>
  <si>
    <t>LINEAMIENTO TÉCNICO MODELO DE ATENCIÓN PARA ADOLESCENTES Y JÓVENES EN CONFLICTO CON LA LEY SRPA, versión 4 del 6/03/2020
Agresiones físicas (peleas, riñas, lesiones) entre adolescentes y jóvenes. Págs.. 184, 185</t>
  </si>
  <si>
    <t>LINEAMIENTO TÉCNICO MODELO DE ATENCIÓN PARA ADOLESCENTES Y JÓVENES EN CONFLICTO CON LA LEY SRPA, versión 4 del 6/03/2020
Agresiones físicas (peleas, riñas, lesiones) entre adolescentes y jóvenes. Pàg.185</t>
  </si>
  <si>
    <t>LINEAMIENTO TÉCNICO MODELO DE ATENCIÓN PARA ADOLESCENTES Y JÓVENES EN CONFLICTO CON LA LEY SRPA, versión 4 del 6/03/2020
Agresiones físicas (peleas, riñas, lesiones) entre adolescentes y jóvenes. Pàgs.185, 186</t>
  </si>
  <si>
    <t>Informan de manera inmediata a la Policía de Infancia y Adolescencia en caso de amotinamiento.</t>
  </si>
  <si>
    <t>Cuenta e Implementa acciones para la atención en crisis.</t>
  </si>
  <si>
    <t>PROTOCOLO INTERVENCIÓN EN CRISIS PARA SERVICIOS DE RESTABLECIMIENTO EN ADMINISTRACIÓN DE JUSTICIA . 09/03/2020. Versión  1.  
4. Desarrollo. Págs. 7, 9
PROTOCOLO DE INTERVENCIÓN EN CRISIS PARA LAS MODALIDADES DE ATENCIÓN DEL SRPA, versión 2 del 02/03/2026, 5.4.2. 5.1. Atención en crisis en adolescentes y jóvenes del SRPA. .   Pág.10-23;   5.4.7. Recomendaciones para la Activación de la Ruta de Atención en Salud Mental en Casos de Emergencia Pág.45-60</t>
  </si>
  <si>
    <t>Que todo el talento humano está formado y capacitado en:
a. primeros auxilios psicológicos
b.  discernir sobre necesidades de atención, 
c. formación en detección de riesgos en salud e identificación de alteraciones que requieran de valoración en salud prioritaria 
d. conocimiento de cómo realizar la activación del sistema de respuesta de emergencia</t>
  </si>
  <si>
    <t xml:space="preserve">
PROTOCOLO DE INTERVENCIÓN EN CRISIS PARA LAS MODALIDADES DE ATENCIÓN DEL SRPA, versión 2 del 02/03/2026, 5.4.2. 5.1. Atención en crisis en adolescentes y jóvenes del SRPA. .   Pág.10-23;   5.4.7. Recomendaciones para la Activación de la Ruta de Atención en Salud Mental en Casos de Emergencia Pág.45-60</t>
  </si>
  <si>
    <t>Realiza intervención en primera instancia (primeros auxilios psicológicos)  al adolescente o joven por parte del profesional que preferiblemente cuenta con capacitación específica en el manejo de crisis  y que tenga conocimiento  o acceso a los insumos que se han adquirido desde la fase de acogida y evaluación del caso.</t>
  </si>
  <si>
    <t xml:space="preserve">
PROTOCOLO DE INTERVENCIÓN EN CRISIS PARA LAS MODALIDADES DE ATENCIÓN DEL SRPA, versión 2 del 02/03/2026, 5.4.2. 5.1. Atención en crisis en adolescentes y jóvenes del SRPA .   Pág.10-23;   5.4.7. Recomendaciones para la Activación de la Ruta de Atención en Salud Mental en Casos de Emergencia Pág.45-60</t>
  </si>
  <si>
    <t>Realiza intervención en crisis en segunda instancia acompañando y apoyando al adolescente o joven  para que el evento o situación asociada a la crisis se integre de manera funcional a su vida</t>
  </si>
  <si>
    <t>PROTOCOLO DE INTERVENCIÓN EN CRISIS PARA LAS MODALIDADES DE ATENCIÓN DEL SRPA, versión 2 del 02/03/2026, 5.4.2. 5.1. Atención en crisis en adolescentes y jóvenes del SRPA. .   Pág.10-23;   5.4.7. Recomendaciones para la Activación de la Ruta de Atención en Salud Mental en Casos de Emergencia Pág.45-60</t>
  </si>
  <si>
    <t xml:space="preserve">Realiza el análisis de caso para evaluar si la crisis implica sumar la activación de diversas rutas de atención entre las dispuestas por el Sistema General de Seguridad Social en Salud (SGSSS). </t>
  </si>
  <si>
    <t>versión 2 del 02/03/2026, 5.4.2. 5.1. Atención en crisis en adolescentes y jóvenes del SRPA. .   Pág.10-23;   5.4.7. Recomendaciones para la Activación de la Ruta de Atención en Salud Mental en Casos de Emergencia Pág.45-60</t>
  </si>
  <si>
    <t>5.6.5</t>
  </si>
  <si>
    <t xml:space="preserve">Se promueve (en caso de que sea necesario) el contacto con un referente afectivo positivo en la comunidad institucional que favorezca la regulación emocional.  </t>
  </si>
  <si>
    <t xml:space="preserve"> PROTOCOLO DE INTERVENCIÓN EN CRISIS PARA LAS MODALIDADES DE ATENCIÓN DEL SRPA, versión 2 del 02/03/2026, 5.4.2. 5.1. Atención en crisis en adolescentes y jóvenes del SRPA. .   Pág.10-23;   5.4.7. Recomendaciones para la Activación de la Ruta de Atención en Salud Mental en Casos de Emergencia Pág.45-60</t>
  </si>
  <si>
    <t>5.6.6</t>
  </si>
  <si>
    <t xml:space="preserve">Se informa sobre la crisis de manera inmediata a la Defensoría de Familia, para realizar las acciones necesarias oportunamente desde la garantía de derechos, de acuerdo con las rutas integrales de atención en salud. </t>
  </si>
  <si>
    <t>PROTOCOLO DE INTERVENCIÓN EN CRISIS PARA LAS MODALIDADES DE ATENCIÓN DEL SRPA,  versión 2 del 02/03/2026, 5.4.2. 5.1. Atención en crisis en adolescentes y jóvenes del SRPA. .   Pág.10-23;   5.4.7. Recomendaciones para la Activación de la Ruta de Atención en Salud Mental en Casos de Emergencia Pág.45-60</t>
  </si>
  <si>
    <t>5.6.7</t>
  </si>
  <si>
    <t xml:space="preserve">En el anexo de historia de atención se identifica la evaluación que se realiza sobre la necesidad de activar rutas de atención especializadas y se informa a la autoridad administrativa. </t>
  </si>
  <si>
    <t>5.6.8</t>
  </si>
  <si>
    <t xml:space="preserve">Se garantiza el acompañamiento permanente por parte del equipo interdisciplinario y se valora la pertinencia de integrar o de no al adolescente o joven en otras actividades institucionales (formativas, académicas, etc.). </t>
  </si>
  <si>
    <t>5.6.9</t>
  </si>
  <si>
    <t>Cuenta con valoración médica por urgencias de acuerdo con la intensidad de los signos y síntomas presentados del síndrome de abstinencia generado a partir de la suspensión del consumo de sustancias psicoactivas.</t>
  </si>
  <si>
    <t xml:space="preserve"> PROTOCOLO DE INTERVENCIÓN EN CRISIS PARA LAS MODALIDADES DE ATENCIÓN DEL SRPA,versión 2 del 02/03/2026, 5.4.2. 5.1. Atención en crisis en adolescentes y jóvenes del SRPA. .   Pág.10-23;   5.4.7. Recomendaciones para la Activación de la Ruta de Atención en Salud Mental en Casos de Emergencia Pág.45-60</t>
  </si>
  <si>
    <t>5.6.10</t>
  </si>
  <si>
    <t>Se gestiona la atención en salud para el adolescente o joven ante la EPS para garantizar procesos de tratamiento especializado cuando se requiera.</t>
  </si>
  <si>
    <r>
      <t xml:space="preserve">Cuenta e Implementa acciones de </t>
    </r>
    <r>
      <rPr>
        <sz val="11"/>
        <color theme="1"/>
        <rFont val="Aptos Narrow"/>
        <family val="2"/>
        <scheme val="minor"/>
      </rPr>
      <t>prevención y atención ante la conducta suicida</t>
    </r>
  </si>
  <si>
    <t xml:space="preserve">
PROTOCOLO DE INTERVENCIÓN EN CRISIS PARA LAS MODALIDADES DE ATENCIÓN DEL SRPA versión 2 del 02/03/2026, 5.4.2. La conducta suicida.   Pág.23-28;   5.4.7. Recomendaciones para la Activación de la Ruta de Atención en Salud Mental en Casos de Emergencia Pág.45-60</t>
  </si>
  <si>
    <t>Garantiza el acompañamiento y supervisión permanente a los adolescentes y jóvenes para evitar riesgos en torno al suicidio.</t>
  </si>
  <si>
    <t>Implementa acciones para identificar condiciones y manifestaciones para identificar la intención de suicidio.</t>
  </si>
  <si>
    <t xml:space="preserve">
PROTOCOLO DE INTERVENCIÓN EN CRISIS PARA LAS MODALIDADES DE ATENCIÓN DEL SRPA versión 2 del 02/03/2026, 5.4.2. La conducta suicida.   Pág.23-28;   5.4.7. Recomendaciones para la Activación de la Ruta de Atención en Salud Mental en Casos de Emergencia Pág.45-61</t>
  </si>
  <si>
    <t>5.7.3</t>
  </si>
  <si>
    <t>Se conoce a los adolescentes y jóvenes por parte del equipo interdisciplinario, en especial los educadores/formadores diurnos/nocturnos en el cumplimiento de su labor y ante cualquier señal se comunica  a los profesionales en psicología</t>
  </si>
  <si>
    <t xml:space="preserve">
PROTOCOLO DE INTERVENCIÓN EN CRISIS PARA LAS MODALIDADES DE ATENCIÓN DEL SRPA versión 2 del 02/03/2026, 5.4.2. La conducta suicida.   Pág.23-28;   5.4.7. Recomendaciones para la Activación de la Ruta de Atención en Salud Mental en Casos de Emergencia Pág.45-62</t>
  </si>
  <si>
    <t>5.7.4</t>
  </si>
  <si>
    <t>Se identifican factores de riesgo del adolescente o joven en la valoración inicial de psicología .</t>
  </si>
  <si>
    <t xml:space="preserve">
PROTOCOLO DE INTERVENCIÓN EN CRISIS PARA LAS MODALIDADES DE ATENCIÓN DEL SRPA versión 2 del 02/03/2026, 5.4.2. La conducta suicida.   Pág.23-28;   5.4.7. Recomendaciones para la Activación de la Ruta de Atención en Salud Mental en Casos de Emergencia Pág.45-63</t>
  </si>
  <si>
    <t>5.7.5</t>
  </si>
  <si>
    <t>Se generan alertas de urgencia de atención psicosocial para el adolescente o joven en los casos que puedan inferirse o comprobarse eventos o situaciones de riesgo para la manifestación de alguna conducta suicida.</t>
  </si>
  <si>
    <t xml:space="preserve">
PROTOCOLO DE INTERVENCIÓN EN CRISIS PARA LAS MODALIDADES DE ATENCIÓN DEL SRPA versión 2 del 02/03/2026, 5.4.2. La conducta suicida.   Pág.23-28;   5.4.7. Recomendaciones para la Activación de la Ruta de Atención en Salud Mental en Casos de Emergencia Pág.45-64</t>
  </si>
  <si>
    <t>5.7.6</t>
  </si>
  <si>
    <t>Implementa acciones para la atención y abordaje de situaciones de crisis respecto a la intención o ideación suicida adoptando medidas de manera inmediata.</t>
  </si>
  <si>
    <t xml:space="preserve">
PROTOCOLO DE INTERVENCIÓN EN CRISIS PARA LAS MODALIDADES DE ATENCIÓN DEL SRPA versión 2 del 02/03/2026, 5.4.2. La conducta suicida.   Pág.23-28;   5.4.7. Recomendaciones para la Activación de la Ruta de Atención en Salud Mental en Casos de Emergencia Pág.45-65</t>
  </si>
  <si>
    <t>5.7.7</t>
  </si>
  <si>
    <t>Se realiza la intervención en primera instancia conforme lo definido en el Protocolo de intervención en Crisis del ICBF vigente</t>
  </si>
  <si>
    <t xml:space="preserve">
PROTOCOLO DE INTERVENCIÓN EN CRISIS PARA LAS MODALIDADES DE ATENCIÓN DEL SRPA versión 2 del 02/03/2026, 5.4.2. La conducta suicida.   Pág.23-28;   5.4.7. Recomendaciones para la Activación de la Ruta de Atención en Salud Mental en Casos de Emergencia Pág.45-66</t>
  </si>
  <si>
    <t>5.7.8</t>
  </si>
  <si>
    <t>Cuenta con contrato pedagógico pactado con el adolescente o joven, integrando acciones de ayuda o apoyo específicas que contribuyen a mitigar el riesgo</t>
  </si>
  <si>
    <t xml:space="preserve">
PROTOCOLO DE INTERVENCIÓN EN CRISIS PARA LAS MODALIDADES DE ATENCIÓN DEL SRPA versión 2 del 02/03/2026, 5.4.2. La conducta suicida.   Pág.23-28;   5.4.7. Recomendaciones para la Activación de la Ruta de Atención en Salud Mental en Casos de Emergencia Pág.45-67</t>
  </si>
  <si>
    <t>5.7.9</t>
  </si>
  <si>
    <t>Se activa la ruta en salud y se remite de manera inmediata a urgencias en caso que el evento de crisis ocurra  en horas en las cuales el profesional de psicología no está presente.</t>
  </si>
  <si>
    <t xml:space="preserve">
PROTOCOLO DE INTERVENCIÓN EN CRISIS PARA LAS MODALIDADES DE ATENCIÓN DEL SRPA versión 2 del 02/03/2026, 5.4.2. La conducta suicida.   Pág.23-28;   5.4.7. Recomendaciones para la Activación de la Ruta de Atención en Salud Mental en Casos de Emergencia Pág.45-68</t>
  </si>
  <si>
    <t>5.7.10</t>
  </si>
  <si>
    <t>El anexo de historia de atención del adolescente o joven cuenta con  la valoración y el concepto de psiquiatría, las recomendaciones del servicio de salud , se da continuidad al tratamiento y se realizan los respectivos seguimientos.</t>
  </si>
  <si>
    <t xml:space="preserve">
PROTOCOLO DE INTERVENCIÓN EN CRISIS PARA LAS MODALIDADES DE ATENCIÓN DEL SRPA versión 2 del 02/03/2026, 5.4.2. La conducta suicida.   Pág.23-28;   5.4.7. Recomendaciones para la Activación de la Ruta de Atención en Salud Mental en Casos de Emergencia Pág.45-69</t>
  </si>
  <si>
    <t>Detecta e implementa acciones en caso de presentarse un evento de violencia sexual</t>
  </si>
  <si>
    <t>PROTOCOLO DE INTERVENCIÓN EN CRISIS PARA LAS MODALIDADES DE ATENCIÓN DEL SRPA , versión 2 del 02/03/2026, 5.4.3. La violencia sexual. Pág.29-35; 5.4.7. Recomendaciones para la Activación de la Ruta de Atención en Salud Mental en Casos de Emergencia Pág.45-60</t>
  </si>
  <si>
    <t>Implementan acciones para la detección de violencias sexuales ante cambios conductuales, emocionales y psicológicos, signos físicos en los adolescentes o jóvenes.</t>
  </si>
  <si>
    <t>Se socializa el procedimiento a llevar a cabo, incluyendo los procedimientos definidos en el Protocolo de Intervención en Crisis del ICBF vigente.</t>
  </si>
  <si>
    <t>PROTOCOLO DE INTERVENCIÓN EN CRISIS PARA LAS MODALIDADES DE ATENCIÓN DEL SRPA , versión 2 del 02/03/2026, 5.4.3. La violencia sexual. Pág.29-35; 5.4.7. Recomendaciones para la Activación de la Ruta de Atención en Salud Mental en Casos de Emergencia Pág.45-61</t>
  </si>
  <si>
    <t>Cuenta con un profesional asignado, que conoce la situación y realiza las acciones específicas del caso para preservar su confidencialidad.</t>
  </si>
  <si>
    <t>PROTOCOLO DE INTERVENCIÓN EN CRISIS PARA LAS MODALIDADES DE ATENCIÓN DEL SRPA , versión 2 del 02/03/2026, 5.4.3. La violencia sexual. Pág.29-35; 5.4.7. Recomendaciones para la Activación de la Ruta de Atención en Salud Mental en Casos de Emergencia Pág.45-62</t>
  </si>
  <si>
    <t>Se identifica el centro hospitalario más cercano.</t>
  </si>
  <si>
    <t>PROTOCOLO DE INTERVENCIÓN EN CRISIS PARA LAS MODALIDADES DE ATENCIÓN DEL SRPA , versión 2 del 02/03/2026, 5.4.3. La violencia sexual. Pág.29-35; 5.4.7. Recomendaciones para la Activación de la Ruta de Atención en Salud Mental en Casos de Emergencia Pág.45-63</t>
  </si>
  <si>
    <t>Se realiza contacto con el líder del equipo institucional para el abordaje de los casos de violencia sexual conforme la Resolución 459 de 2012 o aquellas que la modifiquen o sustituyan.</t>
  </si>
  <si>
    <t>PROTOCOLO DE INTERVENCIÓN EN CRISIS PARA LAS MODALIDADES DE ATENCIÓN DEL SRPA , versión 2 del 02/03/2026, 5.4.3. La violencia sexual. Pág.29-35; 5.4.7. Recomendaciones para la Activación de la Ruta de Atención en Salud Mental en Casos de Emergencia Pág.45-64</t>
  </si>
  <si>
    <t>Se determina la ruta en conjunto con la IPS para activación de atención inmediata y cuando se requiera remisión y acompañamiento a urgencias para atención integral en salud.</t>
  </si>
  <si>
    <t>PROTOCOLO DE INTERVENCIÓN EN CRISIS PARA LAS MODALIDADES DE ATENCIÓN DEL SRPA , versión 2 del 02/03/2026, 5.4.3. La violencia sexual. Pág.29-35; 5.4.7. Recomendaciones para la Activación de la Ruta de Atención en Salud Mental en Casos de Emergencia Pág.45-65</t>
  </si>
  <si>
    <t>Cuenta con directorio institucional de fácil acceso, actualizado periódicamente y con todos los datos de contacto y ubicación de las personas  responsables o con las que se debe hacer contacto en caso de sospecha de violencia sexual.</t>
  </si>
  <si>
    <t>PROTOCOLO DE INTERVENCIÓN EN CRISIS PARA LAS MODALIDADES DE ATENCIÓN DEL SRPA , versión 2 del 02/03/2026, 5.4.3. La violencia sexual. Pág.29-35; 5.4.7. Recomendaciones para la Activación de la Ruta de Atención en Salud Mental en Casos de Emergencia Pág.45-66</t>
  </si>
  <si>
    <t>Disponen de una persona encargada del acompañamiento al adolescente o joven para el traslado a valoración inicial en IPS.</t>
  </si>
  <si>
    <t>PROTOCOLO DE INTERVENCIÓN EN CRISIS PARA LAS MODALIDADES DE ATENCIÓN DEL SRPA , versión 2 del 02/03/2026, 5.4.3. La violencia sexual. Pág.29-35; 5.4.7. Recomendaciones para la Activación de la Ruta de Atención en Salud Mental en Casos de Emergencia Pág.45-67</t>
  </si>
  <si>
    <t>Cuentan con los documentos de identidad del adolescente o joven.</t>
  </si>
  <si>
    <t>PROTOCOLO DE INTERVENCIÓN EN CRISIS PARA LAS MODALIDADES DE ATENCIÓN DEL SRPA , versión 2 del 02/03/2026, 5.4.3. La violencia sexual. Pág.29-35; 5.4.7. Recomendaciones para la Activación de la Ruta de Atención en Salud Mental en Casos de Emergencia Pág.45-68</t>
  </si>
  <si>
    <t xml:space="preserve">Se activa la ruta de atención integral en casos de violencia sexual y se  avisa  a la Defensoría de familia competente de manera inmediata para que coordine con salud la atención a la posible víctima.
</t>
  </si>
  <si>
    <t>PROTOCOLO DE INTERVENCIÓN EN CRISIS PARA LAS MODALIDADES DE ATENCIÓN DEL SRPA , versión 2 del 02/03/2026, 5.4.3. La violencia sexual. Pág.29-35; 5.4.7. Recomendaciones para la Activación de la Ruta de Atención en Salud Mental en Casos de Emergencia Pág.45-69</t>
  </si>
  <si>
    <t>Se realiza la intervención en primera instancia de manera cuidadosa con el lenguaje verbal y no verbal o cualquier otra emoción que pueda revictimizar al adolescente o joven</t>
  </si>
  <si>
    <t>PROTOCOLO DE INTERVENCIÓN EN CRISIS PARA LAS MODALIDADES DE ATENCIÓN DEL SRPA , versión 2 del 02/03/2026, 5.4.3. La violencia sexual. Pág.29-35; 5.4.7. Recomendaciones para la Activación de la Ruta de Atención en Salud Mental en Casos de Emergencia Pág.45-70</t>
  </si>
  <si>
    <t>Se separa la presunta víctima de la persona agresora, llevando al adolescente o joven a un espacio preferiblemente privado,  informando el derecho a la confidencialidad, la necesidad de tomar medidas de protección luego de la activación de la ruta y procurando que no esté solo(a).</t>
  </si>
  <si>
    <t>PROTOCOLO DE INTERVENCIÓN EN CRISIS PARA LAS MODALIDADES DE ATENCIÓN DEL SRPA , versión 2 del 02/03/2026, 5.4.3. La violencia sexual. Pág.29-35; 5.4.7. Recomendaciones para la Activación de la Ruta de Atención en Salud Mental en Casos de Emergencia Pág.45-71</t>
  </si>
  <si>
    <t>Se brinda atención inmediata a la víctima para satisfacer necesidades básicas, si el evento es reciente, se traslada  en el menor tiempo posible al servicio de urgencias.</t>
  </si>
  <si>
    <t>PROTOCOLO DE INTERVENCIÓN EN CRISIS PARA LAS MODALIDADES DE ATENCIÓN DEL SRPA , versión 2 del 02/03/2026, 5.4.3. La violencia sexual. Pág.29-35; 5.4.7. Recomendaciones para la Activación de la Ruta de Atención en Salud Mental en Casos de Emergencia Pág.45-72</t>
  </si>
  <si>
    <t>5.8.14</t>
  </si>
  <si>
    <t>Se desarrollan acciones de intervención y acompañamiento que favorezcan la recuperación del equilibrio emocional y sensación de control.</t>
  </si>
  <si>
    <t>PROTOCOLO DE INTERVENCIÓN EN CRISIS PARA LAS MODALIDADES DE ATENCIÓN DEL SRPA , versión 2 del 02/03/2026, 5.4.3. La violencia sexual. Pág.29-35; 5.4.7. Recomendaciones para la Activación de la Ruta de Atención en Salud Mental en Casos de Emergencia Pág.45-73</t>
  </si>
  <si>
    <t>5.8.15</t>
  </si>
  <si>
    <t>El operador pedagógico realiza el trámite de denuncia ante Fiscalía y demás autoridades competentes.</t>
  </si>
  <si>
    <t>PROTOCOLO DE INTERVENCIÓN EN CRISIS PARA LAS MODALIDADES DE ATENCIÓN DEL SRPA , versión 2 del 02/03/2026, 5.4.3. La violencia sexual. Pág.29-35; 5.4.7. Recomendaciones para la Activación de la Ruta de Atención en Salud Mental en Casos de Emergencia Pág.45-74</t>
  </si>
  <si>
    <t>5.8.16</t>
  </si>
  <si>
    <t>Se retira de sus funciones y se inicia el trámite de denuncia ante la autoridad competente cuando el agresor haga parte del talento humano del operador pedagógico.</t>
  </si>
  <si>
    <t>PROTOCOLO DE INTERVENCIÓN EN CRISIS PARA LAS MODALIDADES DE ATENCIÓN DEL SRPA , versión 2 del 02/03/2026, 5.4.3. La violencia sexual. Pág.29-35; 5.4.7. Recomendaciones para la Activación de la Ruta de Atención en Salud Mental en Casos de Emergencia Pág.45-75</t>
  </si>
  <si>
    <t>5.8.17</t>
  </si>
  <si>
    <t>Realiza la intervención en segunda instancia conforme al protocolo ante la sospecha de violencia sexual así:
a. Se brinda acompañamiento psicológico al adolescente o joven al regresar, evaluando con el equipo interdisciplinario acciones complementarias para su bienestar.
b. Se mantiene alerta ante signos de riesgo suicida o autolesiones, activando oportunamente acciones de intervención.
c. Se realiza acompañamiento y seguimiento tanto a la presunta víctima como a la presunta persona ofensora, si están en la misma unidad.
d. El equipo informa de inmediato a las familias y contacta a la Defensoría de Familia para orientaciones cuando sea necesario.
E. Se evalúa la presencia de sintomatología de alarma que requiera atención urgente especializada (psiquiatría u otros servicios).
f. Se fortalecen estrategias de afrontamiento y se enseñan técnicas de relajación y control del estrés.
g. Se identifican con el adolescente o joven actividades que generen bienestar, promoviendo su estabilidad emocional durante el proceso de atención.</t>
  </si>
  <si>
    <t>PROTOCOLO DE INTERVENCIÓN EN CRISIS PARA LAS MODALIDADES DE ATENCIÓN DEL SRPA , versión 2 del 02/03/2026, 5.4.3. La violencia sexual. Pág.29-35; 5.4.7. Recomendaciones para la Activación de la Ruta de Atención en Salud Mental en Casos de Emergencia Pág.45-76</t>
  </si>
  <si>
    <t>5.8.18</t>
  </si>
  <si>
    <t>Se realiza el informe con las acciones realizadas a partir de la sospecha de una situación de violencia sexual y se remite a la autoridad administrativa competente y el supervisor del contrato del ICBF</t>
  </si>
  <si>
    <t>PROTOCOLO DE INTERVENCIÓN EN CRISIS PARA LAS MODALIDADES DE ATENCIÓN DEL SRPA , versión 2 del 02/03/2026, 5.4.3. La violencia sexual. Pág.29-35; 5.4.7. Recomendaciones para la Activación de la Ruta de Atención en Salud Mental en Casos de Emergencia Pág.45-77</t>
  </si>
  <si>
    <r>
      <t>Cuenta e Implementa acciones en caso de conducta</t>
    </r>
    <r>
      <rPr>
        <sz val="11"/>
        <color theme="1"/>
        <rFont val="Aptos Narrow"/>
        <family val="2"/>
        <scheme val="minor"/>
      </rPr>
      <t>s violentas y agresiones</t>
    </r>
  </si>
  <si>
    <t>PROTOCOLO DE INTERVENCIÓN EN CRISIS PARA LAS MODALIDADES DE ATENCIÓN DEL SRPA ,versión 2 del 02/03/2026, 5.4.4. Conducta Violenta y agresiones. Pág.35-40; 5.4.7. Recomendaciones para la Activación de la Ruta de Atención en Salud Mental en Casos de Emergencia Pág.45-60</t>
  </si>
  <si>
    <t>Realiza la detección oportuna de conductas violentas y agresiones entre adolescentes o jóvenes</t>
  </si>
  <si>
    <t xml:space="preserve">
PROTOCOLO DE INTERVENCIÓN EN CRISIS PARA LAS MODALIDADES DE ATENCIÓN DEL SRPA ,versión 2 del 02/03/2026, 5.4.4. Conducta Violenta y agresiones. Pág.35-40; 5.4.7. Recomendaciones para la Activación de la Ruta de Atención en Salud Mental en Casos de Emergencia Pág.45-60</t>
  </si>
  <si>
    <t>Realiza el abordaje desde el componente pedagógico, restaurativo y psicosocial:
* de acuerdo con el Concepto de Evaluación Integral del Caso  y el PIGI I
* consolidando nuevas estrategias de afrontamiento y herramientas para promover el control de impulsos, y la inclusión de la dimensión de la reparación.</t>
  </si>
  <si>
    <t xml:space="preserve">
PROTOCOLO DE INTERVENCIÓN EN CRISIS PARA LAS MODALIDADES DE ATENCIÓN DEL SRPA ,versión 2 del 02/03/2026, 5.4.4. Conducta Violenta y agresiones. Pág.35-40; 5.4.7. Recomendaciones para la Activación de la Ruta de Atención en Salud Mental en Casos de Emergencia Pág.45-61</t>
  </si>
  <si>
    <t>Realiza la intervención en primera instancia conforme al protocolo ante la ocurrencia de conductas violentas y agresiones</t>
  </si>
  <si>
    <t xml:space="preserve">
PROTOCOLO DE INTERVENCIÓN EN CRISIS PARA LAS MODALIDADES DE ATENCIÓN DEL SRPA ,versión 2 del 02/03/2026, 5.4.4. Conducta Violenta y agresiones. Pág.35-40; 5.4.7. Recomendaciones para la Activación de la Ruta de Atención en Salud Mental en Casos de Emergencia Pág.45-62</t>
  </si>
  <si>
    <t>Presta primeros auxilios psicológicos, realiza acompañamiento y apoyo para lograr la contención emocional</t>
  </si>
  <si>
    <t xml:space="preserve">
PROTOCOLO DE INTERVENCIÓN EN CRISIS PARA LAS MODALIDADES DE ATENCIÓN DEL SRPA ,versión 2 del 02/03/2026, 5.4.4. Conducta Violenta y agresiones. Pág.35-40; 5.4.7. Recomendaciones para la Activación de la Ruta de Atención en Salud Mental en Casos de Emergencia Pág.45-63</t>
  </si>
  <si>
    <t>5.9.5</t>
  </si>
  <si>
    <t>Se activa la ruta en salud mental si la crisis está asociada a enfermedad mental.</t>
  </si>
  <si>
    <t xml:space="preserve">
PROTOCOLO DE INTERVENCIÓN EN CRISIS PARA LAS MODALIDADES DE ATENCIÓN DEL SRPA ,versión 2 del 02/03/2026, 5.4.4. Conducta Violenta y agresiones. Pág.35-40; 5.4.7. Recomendaciones para la Activación de la Ruta de Atención en Salud Mental en Casos de Emergencia Pág.45-64</t>
  </si>
  <si>
    <t>5.9.6</t>
  </si>
  <si>
    <t>Solicita el apoyo de otros profesionales para realizar la intervención si no se encuentra en condiciones de equilibrio emocional para atender la situación.</t>
  </si>
  <si>
    <t xml:space="preserve">
PROTOCOLO DE INTERVENCIÓN EN CRISIS PARA LAS MODALIDADES DE ATENCIÓN DEL SRPA ,versión 2 del 02/03/2026, 5.4.4. Conducta Violenta y agresiones. Pág.35-40; 5.4.7. Recomendaciones para la Activación de la Ruta de Atención en Salud Mental en Casos de Emergencia Pág.45-65</t>
  </si>
  <si>
    <t>5.9.7</t>
  </si>
  <si>
    <t>Se identifica que no dejan solo al adolescente o joven bajo ninguna circunstancia.</t>
  </si>
  <si>
    <t xml:space="preserve">
PROTOCOLO DE INTERVENCIÓN EN CRISIS PARA LAS MODALIDADES DE ATENCIÓN DEL SRPA ,versión 2 del 02/03/2026, 5.4.4. Conducta Violenta y agresiones. Pág.35-40; 5.4.7. Recomendaciones para la Activación de la Ruta de Atención en Salud Mental en Casos de Emergencia Pág.45-66</t>
  </si>
  <si>
    <t>5.9.8</t>
  </si>
  <si>
    <t>Se identifica el abordaje por parte del talento humano sin gritar, contacto visual, presta atención al lenguaje corporal del adolescente o joven, no amenaza ni desafía, no hace preguntas descontextualizadas.</t>
  </si>
  <si>
    <t xml:space="preserve">
PROTOCOLO DE INTERVENCIÓN EN CRISIS PARA LAS MODALIDADES DE ATENCIÓN DEL SRPA ,versión 2 del 02/03/2026, 5.4.4. Conducta Violenta y agresiones. Pág.35-40; 5.4.7. Recomendaciones para la Activación de la Ruta de Atención en Salud Mental en Casos de Emergencia Pág.45-67</t>
  </si>
  <si>
    <t>5.9.9</t>
  </si>
  <si>
    <t>Se evitan riesgos retirando objetos que puedan ser usados para causar daño.</t>
  </si>
  <si>
    <t xml:space="preserve">
PROTOCOLO DE INTERVENCIÓN EN CRISIS PARA LAS MODALIDADES DE ATENCIÓN DEL SRPA ,versión 2 del 02/03/2026, 5.4.4. Conducta Violenta y agresiones. Pág.35-40; 5.4.7. Recomendaciones para la Activación de la Ruta de Atención en Salud Mental en Casos de Emergencia Pág.45-68</t>
  </si>
  <si>
    <t>5.9.10</t>
  </si>
  <si>
    <t>Se realiza el abordaje del adolescente o joven cuando está calmado para conocer los motivos que llevaron al conflicto y la agresión.</t>
  </si>
  <si>
    <t xml:space="preserve">
PROTOCOLO DE INTERVENCIÓN EN CRISIS PARA LAS MODALIDADES DE ATENCIÓN DEL SRPA ,versión 2 del 02/03/2026, 5.4.4. Conducta Violenta y agresiones. Pág.35-40; 5.4.7. Recomendaciones para la Activación de la Ruta de Atención en Salud Mental en Casos de Emergencia Pág.45-69</t>
  </si>
  <si>
    <t>5.9.11</t>
  </si>
  <si>
    <t>Se identifica el desarrollo de ejercicios dialógicos, reflexivos, de expresión emocional y de retroalimentación que conlleve a la creatividad en el establecimiento de compromisos</t>
  </si>
  <si>
    <t xml:space="preserve">
PROTOCOLO DE INTERVENCIÓN EN CRISIS PARA LAS MODALIDADES DE ATENCIÓN DEL SRPA ,versión 2 del 02/03/2026, 5.4.4. Conducta Violenta y agresiones. Pág.35-40; 5.4.7. Recomendaciones para la Activación de la Ruta de Atención en Salud Mental en Casos de Emergencia Pág.45-70</t>
  </si>
  <si>
    <t>5.9.12</t>
  </si>
  <si>
    <t xml:space="preserve">Realiza la activación de ruta ante la situación de riesgo de conductas violentas y agresiones para lo cual:
a. Cuenta con primer respondiente que identifica los síntomas físicos o emocionales que representen un riesgo inminente u otras condiciones que pongan en riesgo su vida y/o la de los demás.
b. Remite al adolescente o joven para atención en servicio de urgencias
c. Notifica y remite a la Defensoría de familia el informe sobre la situación de salud una vez se ha definido el plan de tratamiento.
</t>
  </si>
  <si>
    <t xml:space="preserve">
PROTOCOLO DE INTERVENCIÓN EN CRISIS PARA LAS MODALIDADES DE ATENCIÓN DEL SRPA ,versión 2 del 02/03/2026, 5.4.4. Conducta Violenta y agresiones. Pág.35-40; 5.4.7. Recomendaciones para la Activación de la Ruta de Atención en Salud Mental en Casos de Emergencia Pág.45-71</t>
  </si>
  <si>
    <t>5.9.13</t>
  </si>
  <si>
    <t xml:space="preserve">Realiza la intervención en segunda instancia conforme al protocolo ante la ocurrencia de conductas violentas y agresiones así:
a. Profundiza las causas de la agresión, motivaciones y factores asociados.
b. Gestiona en articulación con Defensoría de familia la atención oportuna en salud, valoraciones, atención y tratamientos.
c. Brinda apoyo, orientación y acompañamiento a la familia del adolescente o joven.
d. Identifica sintomatología del adolescente o joven que requiera atención en salud mental para remitirlo nuevamente a servicios especializados e informar a la autoridad administrativa y judicial.
Nota. De ser necesario, se solicita valoración por medicina legal para toma de decisiones.
E. Cuenta con un concepto que certifica el estado clínico estable y óptimo para la vida en la institución SRPA previo a su reingreso.
f. Cuenta con acompañamiento permanente por parte del equipo interdisciplinario dando continuidad a las recomendaciones dadas por el equipo de salud y estableciendo metas dentro del PIGI
g. Se realizan intervenciones conjuntas con los compañeros que afectaron sus relaciones, si ese es su deseo, desde un enfoque restaurativo y haciendo uso de herramientas pedagógicas y prácticas restaurativas, incluyendo a la Defensoría de familia en estudio de caso.
h. Fomenta mecanismos de resolución de conflictos y de encuentros de prácticas restaurativas para la resignificación de los hechos y reparación del daño.
</t>
  </si>
  <si>
    <t xml:space="preserve">
PROTOCOLO DE INTERVENCIÓN EN CRISIS PARA LAS MODALIDADES DE ATENCIÓN DEL SRPA ,versión 2 del 02/03/2026, 5.4.4. Conducta Violenta y agresiones. Pág.35-40; 5.4.7. Recomendaciones para la Activación de la Ruta de Atención en Salud Mental en Casos de Emergencia Pág.45-72</t>
  </si>
  <si>
    <t>5.9.14</t>
  </si>
  <si>
    <t xml:space="preserve">Se realiza análisis y estudio de las conductas violentas con el concepto de los profesionales para:
a. Establecer la necesidad de valoración por el área de especialistas en psiquiatría y/o psicología
b. Discernir si la situación fue originada por problemas de comportamiento, por un evento traumático reciente o por la concurrencia de algún trastorno mental no diagnosticado. </t>
  </si>
  <si>
    <t xml:space="preserve">
PROTOCOLO DE INTERVENCIÓN EN CRISIS PARA LAS MODALIDADES DE ATENCIÓN DEL SRPA ,versión 2 del 02/03/2026, 5.4.4. Conducta Violenta y agresiones. Pág.35-40; 5.4.7. Recomendaciones para la Activación de la Ruta de Atención en Salud Mental en Casos de Emergencia Pág.45-73</t>
  </si>
  <si>
    <t xml:space="preserve">
PROTOCOLO DE INTERVENCIÓN EN CRISIS PARA LAS MODALIDADES DE ATENCIÓN DEL SRPA, versión 2 del 02/03/2026, 5.4.6. Separación del grupo durante la intervención en crisis. Pág.43; 5.4.7. Recomendaciones para la Activación de la Ruta de Atención en Salud Mental en Casos de Emergencia Pág.45-60</t>
  </si>
  <si>
    <t>Se implementa la separación de grupo para garantizar la seguridad del adolescente o joven luego de agotar otras estrategias y no como medida de castigo (aislamiento)</t>
  </si>
  <si>
    <t>5.10.2</t>
  </si>
  <si>
    <t>Se garantiza que el espacio donde se da la separación, el adolescente o joven cuenta con acompañamiento  por parte del equipo interdisciplinario para estabilizarlo y preservar su integridad.</t>
  </si>
  <si>
    <t xml:space="preserve">
PROTOCOLO DE INTERVENCIÓN EN CRISIS PARA LAS MODALIDADES DE ATENCIÓN DEL SRPA, versión 2 del 02/03/2026, 5.4.6. Separación del grupo durante la intervención en crisis. Pág.43; 5.4.7. Recomendaciones para la Activación de la Ruta de Atención en Salud Mental en Casos de Emergencia Pág.45-61</t>
  </si>
  <si>
    <t>5.10.3</t>
  </si>
  <si>
    <t>Se realiza la evaluación del adolescente o joven y si está en condiciones físicas y mentales para afrontar esta acción, teniendo en cuenta la necesidad de activar los servicios de salud</t>
  </si>
  <si>
    <t xml:space="preserve">
PROTOCOLO DE INTERVENCIÓN EN CRISIS PARA LAS MODALIDADES DE ATENCIÓN DEL SRPA, versión 2 del 02/03/2026, 5.4.6. Separación del grupo durante la intervención en crisis. Pág.43; 5.4.7. Recomendaciones para la Activación de la Ruta de Atención en Salud Mental en Casos de Emergencia Pág.45-62</t>
  </si>
  <si>
    <t>5.10.4</t>
  </si>
  <si>
    <t>Se realiza el monitoreo permanente del estado físico y emocional de adolescentes y jóvenes, así como de la evolución de acuerdo con la crisis presentada; en caso de requerirse, se activa la ruta de salud</t>
  </si>
  <si>
    <t xml:space="preserve">
PROTOCOLO DE INTERVENCIÓN EN CRISIS PARA LAS MODALIDADES DE ATENCIÓN DEL SRPA, versión 2 del 02/03/2026, 5.4.6. Separación del grupo durante la intervención en crisis. Pág.43; 5.4.7. Recomendaciones para la Activación de la Ruta de Atención en Salud Mental en Casos de Emergencia Pág.45-63</t>
  </si>
  <si>
    <t>5.10.5</t>
  </si>
  <si>
    <t>Se informa al adolescente o joven la razón por la cual se adopta esta medida, el tiempo de duración y las acciones a realizar durante su implementación</t>
  </si>
  <si>
    <t xml:space="preserve">
PROTOCOLO DE INTERVENCIÓN EN CRISIS PARA LAS MODALIDADES DE ATENCIÓN DEL SRPA, versión 2 del 02/03/2026, 5.4.6. Separación del grupo durante la intervención en crisis. Pág.43; 5.4.7. Recomendaciones para la Activación de la Ruta de Atención en Salud Mental en Casos de Emergencia Pág.45-64</t>
  </si>
  <si>
    <t>5.10.6</t>
  </si>
  <si>
    <t>Se desarrollan actividades pedagógicas y formativas con el adolescente o joven que promueven la reflexión, el análisis de la situación presentada, incluye la lectura, elaboración de textos y expresiones artísticas.</t>
  </si>
  <si>
    <t xml:space="preserve">
PROTOCOLO DE INTERVENCIÓN EN CRISIS PARA LAS MODALIDADES DE ATENCIÓN DEL SRPA, versión 2 del 02/03/2026, 5.4.6. Separación del grupo durante la intervención en crisis. Pág.43; 5.4.7. Recomendaciones para la Activación de la Ruta de Atención en Salud Mental en Casos de Emergencia Pág.45-65</t>
  </si>
  <si>
    <t>5.10.7</t>
  </si>
  <si>
    <t>Se garantizan las acciones establecidas en el plan de atención individual desde cada una de las áreas de atención</t>
  </si>
  <si>
    <t xml:space="preserve">
PROTOCOLO DE INTERVENCIÓN EN CRISIS PARA LAS MODALIDADES DE ATENCIÓN DEL SRPA, versión 2 del 02/03/2026, 5.4.6. Separación del grupo durante la intervención en crisis. Pág.43; 5.4.7. Recomendaciones para la Activación de la Ruta de Atención en Salud Mental en Casos de Emergencia Pág.45-66</t>
  </si>
  <si>
    <t>5.10.8</t>
  </si>
  <si>
    <t>Se garantizan las condiciones de  iluminación natural, ventilación, dotación básica y acceso permanente a servicios sanitarios en el espacio determinado para que el adolescente o joven permanezca durante la separación de grupo.</t>
  </si>
  <si>
    <t xml:space="preserve">
PROTOCOLO DE INTERVENCIÓN EN CRISIS PARA LAS MODALIDADES DE ATENCIÓN DEL SRPA, versión 2 del 02/03/2026, 5.4.6. Separación del grupo durante la intervención en crisis. Pág.43; 5.4.7. Recomendaciones para la Activación de la Ruta de Atención en Salud Mental en Casos de Emergencia Pág.45-67</t>
  </si>
  <si>
    <t>5.10.9</t>
  </si>
  <si>
    <t>Se realiza el estudio de caso por parte del equipo técnico interdisciplinario  en el marco del monitoreo, seguimiento e intervención, al identificar que el estado de crisis de una persona adolescente o joven representa un riesgo inminente para otros miembros de la unidad de servicio</t>
  </si>
  <si>
    <t xml:space="preserve">
PROTOCOLO DE INTERVENCIÓN EN CRISIS PARA LAS MODALIDADES DE ATENCIÓN DEL SRPA, versión 2 del 02/03/2026, 5.4.6. Separación del grupo durante la intervención en crisis. Pág.43; 5.4.7. Recomendaciones para la Activación de la Ruta de Atención en Salud Mental en Casos de Emergencia Pág.45-68</t>
  </si>
  <si>
    <t>5.10.10</t>
  </si>
  <si>
    <t>Se realiza la evaluación del abordaje realizado y la respuesta del adolescente o joven con evaluaciones periódicas cada 12 horas, pudiendo extenderse hasta un máximo de 36 horas según sea necesario.</t>
  </si>
  <si>
    <t xml:space="preserve">
PROTOCOLO DE INTERVENCIÓN EN CRISIS PARA LAS MODALIDADES DE ATENCIÓN DEL SRPA, versión 2 del 02/03/2026, 5.4.6. Separación del grupo durante la intervención en crisis. Pág.43; 5.4.7. Recomendaciones para la Activación de la Ruta de Atención en Salud Mental en Casos de Emergencia Pág.45-69</t>
  </si>
  <si>
    <t>5.10.11</t>
  </si>
  <si>
    <t>Se convoca al comité de convivencia de manera inmediata en situaciones críticas.</t>
  </si>
  <si>
    <t xml:space="preserve">
PROTOCOLO DE INTERVENCIÓN EN CRISIS PARA LAS MODALIDADES DE ATENCIÓN DEL SRPA, versión 2 del 02/03/2026, 5.4.6. Separación del grupo durante la intervención en crisis. Pág.43; 5.4.7. Recomendaciones para la Activación de la Ruta de Atención en Salud Mental en Casos de Emergencia Pág.45-70</t>
  </si>
  <si>
    <t>5.10.12</t>
  </si>
  <si>
    <t>Se garantizan los encuentros familiares del adolescente o joven en crisis.</t>
  </si>
  <si>
    <t xml:space="preserve">
PROTOCOLO DE INTERVENCIÓN EN CRISIS PARA LAS MODALIDADES DE ATENCIÓN DEL SRPA, versión 2 del 02/03/2026, 5.4.6. Separación del grupo durante la intervención en crisis. Pág.43; 5.4.7. Recomendaciones para la Activación de la Ruta de Atención en Salud Mental en Casos de Emergencia Pág.45-71</t>
  </si>
  <si>
    <t>5.10.13</t>
  </si>
  <si>
    <t>Se entregan todas las raciones de alimentación y nutrición en los mismos horarios que se tienen establecidos para el grupo al que pertenece la persona adolescente o joven así como hidratación frecuente.</t>
  </si>
  <si>
    <t xml:space="preserve">
PROTOCOLO DE INTERVENCIÓN EN CRISIS PARA LAS MODALIDADES DE ATENCIÓN DEL SRPA, versión 2 del 02/03/2026, 5.4.6. Separación del grupo durante la intervención en crisis. Pág.43; 5.4.7. Recomendaciones para la Activación de la Ruta de Atención en Salud Mental en Casos de Emergencia Pág.45-72</t>
  </si>
  <si>
    <t>5.10.14</t>
  </si>
  <si>
    <t xml:space="preserve">Se aseguran las condiciones de salubridad, higiene y cuidado personal. </t>
  </si>
  <si>
    <t xml:space="preserve">
PROTOCOLO DE INTERVENCIÓN EN CRISIS PARA LAS MODALIDADES DE ATENCIÓN DEL SRPA, versión 2 del 02/03/2026, 5.4.6. Separación del grupo durante la intervención en crisis. Pág.43; 5.4.7. Recomendaciones para la Activación de la Ruta de Atención en Salud Mental en Casos de Emergencia Pág.45-73</t>
  </si>
  <si>
    <t>5.10.15</t>
  </si>
  <si>
    <t xml:space="preserve">Se garantiza que en ninguna circunstancia adolescentes o jóvenes en estado de gestación o lactancia sean separadas de grupo. </t>
  </si>
  <si>
    <t xml:space="preserve">
PROTOCOLO DE INTERVENCIÓN EN CRISIS PARA LAS MODALIDADES DE ATENCIÓN DEL SRPA, versión 2 del 02/03/2026, 5.4.6. Separación del grupo durante la intervención en crisis. Pág.43; 5.4.7. Recomendaciones para la Activación de la Ruta de Atención en Salud Mental en Casos de Emergencia Pág.45-74</t>
  </si>
  <si>
    <t>5.10.16</t>
  </si>
  <si>
    <t>Se garantiza que el tiempo de la separación de grupo será el mínimo posible y no excede las 12 horas</t>
  </si>
  <si>
    <t xml:space="preserve">
PROTOCOLO DE INTERVENCIÓN EN CRISIS PARA LAS MODALIDADES DE ATENCIÓN DEL SRPA, versión 2 del 02/03/2026, 5.4.6. Separación del grupo durante la intervención en crisis. Pág.43; 5.4.7. Recomendaciones para la Activación de la Ruta de Atención en Salud Mental en Casos de Emergencia Pág.45-75</t>
  </si>
  <si>
    <t>5.10.17</t>
  </si>
  <si>
    <t>Se realiza acompañamiento por parte del equipo profesional, se consolidan y se registran compromisos y acuerdos con el adolescente o joven y su red familiar/vincular de apoyo para dar continuidad a su proceso de atención habitual</t>
  </si>
  <si>
    <t xml:space="preserve">
PROTOCOLO DE INTERVENCIÓN EN CRISIS PARA LAS MODALIDADES DE ATENCIÓN DEL SRPA, versión 2 del 02/03/2026, 5.4.6. Separación del grupo durante la intervención en crisis. Pág.43; 5.4.7. Recomendaciones para la Activación de la Ruta de Atención en Salud Mental en Casos de Emergencia Pág.45-76</t>
  </si>
  <si>
    <t>5.10.18</t>
  </si>
  <si>
    <t>El anexo de historia de atención cuenta con:
a. El relato del adolescente o joven
b. El reporte detallado de las acciones adelantadas las cuales son informadas a la autoridad judicial y administrativa</t>
  </si>
  <si>
    <t xml:space="preserve">
PROTOCOLO DE INTERVENCIÓN EN CRISIS PARA LAS MODALIDADES DE ATENCIÓN DEL SRPA, versión 2 del 02/03/2026, 5.4.6. Separación del grupo durante la intervención en crisis. Pág.43; 5.4.7. Recomendaciones para la Activación de la Ruta de Atención en Salud Mental en Casos de Emergencia Pág.45-77</t>
  </si>
  <si>
    <t>Cuenta e implementa  acciones con la familia o red vincular de apoyo en la intervención en crisis</t>
  </si>
  <si>
    <t xml:space="preserve">
PROTOCOLO DE INTERVENCIÓN EN CRISIS PARA LAS MODALIDADES DE ATENCIÓN DEL SRPA, versión 2 del 02/03/2026, 5.4.5. Intervención en crisis e inclusión de las familias. Pág.40-42; 5.4.7. Recomendaciones para la Activación de la Ruta de Atención en Salud Mental en Casos de Emergencia, pág. 45-60</t>
  </si>
  <si>
    <t>En el anexo de historia de atención se identifica el contacto con la familia o red vincular de apoyo ante la ocurrencia de una situación de emergencia o  intervención en primera instancia para ampliar información sobre la crisis activada y desarrollar recursos para su afrontamiento y superación</t>
  </si>
  <si>
    <t>5.11.2</t>
  </si>
  <si>
    <t>En el anexo de historia de atención se identifica la intervención de segunda instancia con la participación de la familia y/o red vincular de apoyo del adolescente o joven desarrollando prácticas restaurativas</t>
  </si>
  <si>
    <t xml:space="preserve">
PROTOCOLO DE INTERVENCIÓN EN CRISIS PARA LAS MODALIDADES DE ATENCIÓN DEL SRPA, versión 2 del 02/03/2026, 5.4.5. Intervención en crisis e inclusión de las familias. Pág.40-42; 5.4.7. Recomendaciones para la Activación de la Ruta de Atención en Salud Mental en Casos de Emergencia, pág. 45-61</t>
  </si>
  <si>
    <t>5.11.3</t>
  </si>
  <si>
    <t>En el anexo de historia de atención se identifica el seguimiento a los acuerdos formulados, el desarrollo de los mismos, y de ser necesario se reformulan cuando es necesario</t>
  </si>
  <si>
    <t xml:space="preserve">
PROTOCOLO DE INTERVENCIÓN EN CRISIS PARA LAS MODALIDADES DE ATENCIÓN DEL SRPA, versión 2 del 02/03/2026, 5.4.5. Intervención en crisis e inclusión de las familias. Pág.40-42; 5.4.7. Recomendaciones para la Activación de la Ruta de Atención en Salud Mental en Casos de Emergencia, pág. 45-62</t>
  </si>
  <si>
    <t>5.11.4</t>
  </si>
  <si>
    <t>En el anexo de historia de atención se identifican los análisis y estudios de caso  para comprender las crisis y su intervención, concretando comités en los cuales participa la familia y/o red vincular de apoyo del adolescente o joven.</t>
  </si>
  <si>
    <t xml:space="preserve">
PROTOCOLO DE INTERVENCIÓN EN CRISIS PARA LAS MODALIDADES DE ATENCIÓN DEL SRPA, versión 2 del 02/03/2026, 5.4.5. Intervención en crisis e inclusión de las familias. Pág.40-42; 5.4.7. Recomendaciones para la Activación de la Ruta de Atención en Salud Mental en Casos de Emergencia, pág. 45-63</t>
  </si>
  <si>
    <t>Cumple con la estructura de costos establecida para el desarrollo de la modalidad</t>
  </si>
  <si>
    <t>PROCESO DE INSPECCIÓN, VIGILANCIA Y CONTROL
FORMATO INSTRUMENTO IV
APOYO POST INSTITUCIONAL SRPA</t>
  </si>
  <si>
    <t>TABLA No.4. REGISTRO TALENTO HUMANO</t>
  </si>
  <si>
    <t>SERV_PRIVATIVAS_DE_LA_LIBERTAD</t>
  </si>
  <si>
    <t>CENTRO TRANSITORIO</t>
  </si>
  <si>
    <t>CENTRO DE INTERNAMIENTO PREVENTIVO</t>
  </si>
  <si>
    <t>CENTRO DE ATENCIÓN ESPECIALIZADO</t>
  </si>
  <si>
    <t>DETENCIÓN DOMICILIARIA HOGAR</t>
  </si>
  <si>
    <t>SERV_NO_PRIVATIVAS_DE_LA_LIBERTAD</t>
  </si>
  <si>
    <t>INTERNACIÓN EN MEDIO SEMICERRADO</t>
  </si>
  <si>
    <t>POB_RESTABLECIMIENTO_DE_DERECHOS</t>
  </si>
  <si>
    <t>MOD_RESTABLECIMIENTO_DE_DERECHOS</t>
  </si>
  <si>
    <t>PRESTACIÓN DE SERVICIOS A LA COMUNIDAD</t>
  </si>
  <si>
    <t>Niños y niñas desde los cero (0) hasta los trece (13) años, once (11) meses y veintinueve (29) días.</t>
  </si>
  <si>
    <t>UBICACION INICIAL</t>
  </si>
  <si>
    <t>LIBERTAD ASISTIDA / VIGILADA</t>
  </si>
  <si>
    <t>Mujeres gestantes con derechos amenazados y/o vulnerados</t>
  </si>
  <si>
    <t>APOYO Y FORTALECIMIENTO A LA FAMILIA Y/O RED VINCULAR</t>
  </si>
  <si>
    <t>Mayores de 18 años que al cumplir la mayoria de edad se encontraban con PARD</t>
  </si>
  <si>
    <t>ACOGIMIENTO FAMILIAR</t>
  </si>
  <si>
    <t>SERV_COMPLEMENTARIAS_Y_DE_RESTABLECIMIENTO_EN_ADMINISTRACION_DE_JUSTICIA</t>
  </si>
  <si>
    <t>ACOGIMIENTO RESIDENCIAL</t>
  </si>
  <si>
    <t>EXTERNADO MEDIA JORNADA RESTABLECIMIENTO EN ADMINISTRACIÓN DE JUSTICIA</t>
  </si>
  <si>
    <t>INTERVENCIÓN DE APOYO RESTABLECIMIENTO EN ADMINISTRACIÓN DE JUSTICIA</t>
  </si>
  <si>
    <t>EXTERNADO JORNADA COMPLETA RESTABLECIMIENTO EN ADMINISTRACIÓN DE JUSTICIA</t>
  </si>
  <si>
    <t>INTERNADO RESTABLECIMIENTO EN ADMINISTRACIÓN DE JUSTICIA</t>
  </si>
  <si>
    <t>CENTRO DE EMERGENCIA RESTABLECIMIENTO EN ADMINISTRACIÓN DE JUSTICIA</t>
  </si>
  <si>
    <t>PRIVATIVAS_DE_LA_LIBERTAD</t>
  </si>
  <si>
    <t>SERV_PROGRAMA_DE_INCLUSION_SOCIAL</t>
  </si>
  <si>
    <t>NO_PRIVATIVAS_DE_LA_LIBERTAD</t>
  </si>
  <si>
    <t>APOYO POST INSTITUCIONAL</t>
  </si>
  <si>
    <t>DIR_PROTECCION</t>
  </si>
  <si>
    <t>COMPLEMENTARIAS_Y_DE_RESTABLECIMIENTO_EN_ADMINISTRACION_DE_JUSTICIA</t>
  </si>
  <si>
    <t>CENTRO DE INTEGRACIÓN SOCIAL</t>
  </si>
  <si>
    <t>RESTABLECIMIENTO_DE_DERECHOS</t>
  </si>
  <si>
    <t>PROGRAMA_DE_INCLUSION_SOCIAL</t>
  </si>
  <si>
    <t>SISTEMA_DE_RESPONSABILIDAD_PENAL_ADOLESCENTES</t>
  </si>
  <si>
    <t>ADOPCIONES</t>
  </si>
  <si>
    <t>SERV_CENTRO_DE_EMERGENCIA</t>
  </si>
  <si>
    <t>CENTRO DE EMERGENCIA</t>
  </si>
  <si>
    <t>SERV_SERVICIO_DE_APOYO_Y_FORTALECIMIENTO_A_LA_FAMILIA</t>
  </si>
  <si>
    <t>HOGAR GESTOR - DISCAPACIDAD</t>
  </si>
  <si>
    <t>APOYO PSICOLÓGICO ESPECIALIZADO</t>
  </si>
  <si>
    <t>INTERVENCIÓN DE APOYO PSICOSOCIAL</t>
  </si>
  <si>
    <t>MOD_SISTEMA_DE_RESPONSABILIDAD_PENAL_ADOLESCENTES</t>
  </si>
  <si>
    <t>EXTERNADO MEDIA JORNADA</t>
  </si>
  <si>
    <t>CENTRO_DE_EMERGENCIA</t>
  </si>
  <si>
    <t>EXTERNADO JORNADA COMPLETA</t>
  </si>
  <si>
    <t>POB_SISTEMA_DE_RESPONSABILIDAD_PENAL_ADOLESCENTES</t>
  </si>
  <si>
    <t>SERVICIO_DE_APOYO_Y_FORTALECIMIENTO_A_LA_FAMILIA</t>
  </si>
  <si>
    <t>HOGAR GESTOR PARA VICTIMAS EN EL MARCO DEL CONFLICTO ARMADO SIN DISCAPACIDAD NI ENFERMEDAD DE CUIDADO ESPECIAL</t>
  </si>
  <si>
    <t>Adolescentes desde los catorce (14) hasta los diecisiete (17) años, once (11) meses y veintinueve (29) días.</t>
  </si>
  <si>
    <t>ACOGIMIENTO_FAMILIAR</t>
  </si>
  <si>
    <t>HOGAR GESTOR - DESPLAZAMIENTO FORZADO CON DISCAPACIDAD - AUTO 006 DE 2009</t>
  </si>
  <si>
    <t>ACOGIMIENTO_RESIDENCIAL</t>
  </si>
  <si>
    <t xml:space="preserve">HOGAR GESTOR PARA VICTIMAS EN EL MARCO DEL CONFLICTO ARMADO CON DISCAPACIDAD Y/O ENFERMEDADES DE CUIDADO ESPECIAL </t>
  </si>
  <si>
    <t>ESTRATEGIA_UNIDADES_MOVILES</t>
  </si>
  <si>
    <t>SERV_ACOGIMIENTO_FAMILIAR</t>
  </si>
  <si>
    <t>HOGAR SUSTITUTO ICBF - VULNERACIÓN</t>
  </si>
  <si>
    <t>HOGAR SUSTITUTO ONG - VULNERACIÓN</t>
  </si>
  <si>
    <t>HOGAR SUSTITUTO ICBF - DISCAPACIDAD</t>
  </si>
  <si>
    <t>HOGAR SUSTITUTO ONG - DISCAPACIDAD</t>
  </si>
  <si>
    <t>HOGAR SUSTITUTO - TUTOR</t>
  </si>
  <si>
    <t>SERV_ACOGIMIENTO_RESIDENCIAL</t>
  </si>
  <si>
    <t>INTERNADO</t>
  </si>
  <si>
    <t>INTERNADO - DISCAPACIDAD PSICOSOCIAL</t>
  </si>
  <si>
    <t>Muestreo Anexo Historia</t>
  </si>
  <si>
    <t>INTERNADO - DISCAPACIDAD INTELIGENTE</t>
  </si>
  <si>
    <t>Alto</t>
  </si>
  <si>
    <t>INTERNADO DISCAPACIDAD</t>
  </si>
  <si>
    <t>Medio</t>
  </si>
  <si>
    <t>INTERNADO - GESTANTES Y/O EN PERÍODO DE LACTANCIA</t>
  </si>
  <si>
    <t>Bajo</t>
  </si>
  <si>
    <t>INTERNADO DE 0 A 8 AÑOS</t>
  </si>
  <si>
    <t>INTERNADO - VIOLENCIA SEXUAL</t>
  </si>
  <si>
    <t>CASA HOGAR - GESTANTES Y/O EN PERÍODO DE LACTANCIA</t>
  </si>
  <si>
    <t>CASA HOGAR - DISCAPACIDAD</t>
  </si>
  <si>
    <t>CASA HOGAR - PARD</t>
  </si>
  <si>
    <t>CASA UNIVERSITARÍA</t>
  </si>
  <si>
    <t>MAC</t>
  </si>
  <si>
    <t>CASA DE PROTECCIÓN</t>
  </si>
  <si>
    <t>CASA HOGAR - VICTIMAS</t>
  </si>
  <si>
    <t>SERV_ESTRATEGIA_UNIDADES_MOVILES</t>
  </si>
  <si>
    <t>UNIDADES MÓVILES</t>
  </si>
  <si>
    <t>SERV_UBICACION INICIAL</t>
  </si>
  <si>
    <t>HOGAR DE PASO</t>
  </si>
  <si>
    <t>SERV_APOYO Y FORTALECIMIENTO A LA FAMILIA Y/O RED VINCULAR</t>
  </si>
  <si>
    <t>INTERVENCION DE APOYO PSICOSCIAL</t>
  </si>
  <si>
    <t>SERVICIO DE APOYO PSICOLOGICO ESPECIALIZADO</t>
  </si>
  <si>
    <t>SERV_ACOGIMIENTO FAMILIAR</t>
  </si>
  <si>
    <t>HOGAR SUSTITUTO</t>
  </si>
  <si>
    <t>SERV_ACOGIMIENTO RESIDENCIAL</t>
  </si>
  <si>
    <t>CASA HOGAR</t>
  </si>
  <si>
    <t>CASO UNIVERSITARIA</t>
  </si>
  <si>
    <t>CASA DE PROTECCIÓN VICTIMAS DE CONFLICTO ARMANDO</t>
  </si>
  <si>
    <t>POB_ADOPCIONES</t>
  </si>
  <si>
    <t>MOD_ADOPCIONES</t>
  </si>
  <si>
    <t>SERV_ADOPCIONES</t>
  </si>
  <si>
    <t>Niños y niñas desde los cero (0) hasta los trece (13) años, once (11) meses y veintinueve (29) días y adolescentes desde los catorce (14) hasta los diecisiete (17) años, once (11) meses y veintinueve (29) días.</t>
  </si>
  <si>
    <t>SERVICIOS</t>
  </si>
  <si>
    <t>PROMOCION_Y_PREVENCION</t>
  </si>
  <si>
    <t>SERV_INSTITUCIONAL</t>
  </si>
  <si>
    <t>CENTRO DE DESARROLLO INFANTIL - CDI</t>
  </si>
  <si>
    <t>HOGARES INFANTILES - HI</t>
  </si>
  <si>
    <t>JARDINES SOCIALES</t>
  </si>
  <si>
    <t>HOGARES COMUNITARIOS DE BIENESTAR MÚLTIPLES - HCB</t>
  </si>
  <si>
    <t>HOGARES EMPRESARIALES</t>
  </si>
  <si>
    <t>DESARROLLO INFANTIL EN ESTABLECIMIENTOS DE RECLUSIÓN - DIER</t>
  </si>
  <si>
    <t>MOD_PRIMERA_INFANCIA</t>
  </si>
  <si>
    <t>INSTITUCIONAL</t>
  </si>
  <si>
    <t>SERV_COMUNITARIA</t>
  </si>
  <si>
    <t>POB_PRIMERA_INFANCIA</t>
  </si>
  <si>
    <t>COMUNITARIA</t>
  </si>
  <si>
    <t>HOGARES COMUNITARIOS DE BIENESTAR - HCB</t>
  </si>
  <si>
    <t>Niños y niñas desde los cero (0) hasta los cinco (5) años, once (11) meses y veintenueve (29) días.</t>
  </si>
  <si>
    <t>FAMILIAR</t>
  </si>
  <si>
    <t>HOGARES COMUNITARIOS DE BIENESTAR AGRUPADOS - HCB AGRUPADOS</t>
  </si>
  <si>
    <t>PROPIA_E_INTERCULTURAL</t>
  </si>
  <si>
    <t>HOGARES COMUNITARIOS DE BIENESTAR INTEGRALES - HCB INTEGRALES</t>
  </si>
  <si>
    <t>SERV_FAMILIAR</t>
  </si>
  <si>
    <t>DESARROLLO INFANTIL EN MEDIO FAMILIAR - DIMF</t>
  </si>
  <si>
    <t>EDUCACIÓN INICIAL RURAL - EIR</t>
  </si>
  <si>
    <t>HOGARES COMUNITARIOS DE BIENESTAR FAMILIA, MUJER E INFANCIA - HCB FAMI</t>
  </si>
  <si>
    <t>SERV_PROPIA_E_INTERCULTURAL</t>
  </si>
  <si>
    <t>SERVICIOS MOD PROPIA E INTERCULTURAL</t>
  </si>
  <si>
    <t>POB_INFANCIA</t>
  </si>
  <si>
    <t>MOD_INFANCIA</t>
  </si>
  <si>
    <t>DIR_PROMOCIÓN_Y_PREVENCION</t>
  </si>
  <si>
    <t>Niños y niñas desde los seis (6) hasta los trece (13) años, once (11) meses y veintenueve (29) días.</t>
  </si>
  <si>
    <t>ATRAPASUEÑOS</t>
  </si>
  <si>
    <t>SERV_ATRAPASUEÑOS</t>
  </si>
  <si>
    <t>PRIMERA_INFANCIA</t>
  </si>
  <si>
    <t>CASAS ATRAPASUEÑOS</t>
  </si>
  <si>
    <t>INFANCIA</t>
  </si>
  <si>
    <t>POB_ADOLESCENCIA</t>
  </si>
  <si>
    <t>MOD_ADOLESCENCIA</t>
  </si>
  <si>
    <t>ATRAPASUEÑOS ESPACIOS COMUNITARIOS</t>
  </si>
  <si>
    <t>ADOLESCENCIA</t>
  </si>
  <si>
    <t>Adolescentes desde los catorce (14) hasta los diecisiete (17) años, once (11) meses y veintenueve (29) días.</t>
  </si>
  <si>
    <t>ATRAPASUEÑOS DE APOYO</t>
  </si>
  <si>
    <t>JUVENTUD</t>
  </si>
  <si>
    <t>EXPERIENCIAS COMUNITARIAS</t>
  </si>
  <si>
    <t>NUTRICION</t>
  </si>
  <si>
    <t>POB_JUVENTUD</t>
  </si>
  <si>
    <t>MOD_JUVENTUD</t>
  </si>
  <si>
    <t>FAMILIAS_Y_COMUNIDADES</t>
  </si>
  <si>
    <t>Jovenes desde los dieciocho (18) hasta los veintiocho (28) años, once (11) meses y veintenueve (29) días.</t>
  </si>
  <si>
    <t>SERV_CENTROS_DE_RECUPERACION_INSTITUCIONAL</t>
  </si>
  <si>
    <t>CENTROS_DE_RECUPERACION_INSTITUCIONAL</t>
  </si>
  <si>
    <t>POB_NUTRICION</t>
  </si>
  <si>
    <t>MOD_NUTRICION</t>
  </si>
  <si>
    <t>Niños y niñas desde los cero (0) hasta los cuatro (4) años, once (11) meses y veintenueve (29) días y mujeres gestantes en diversos rangos de edad.</t>
  </si>
  <si>
    <t>SERV_1000_DÍAS_PARA_CAMBIAR_EL_MUNDO</t>
  </si>
  <si>
    <t>1000_DÍAS_PARA_CAMBIAR_EL_MUNDO</t>
  </si>
  <si>
    <t>SERVICIOS_DE_UNIDADES_DE_BUSQUEDA_ACTIVA</t>
  </si>
  <si>
    <t>SERV_SERVICIOS_DE_UNIDADES_DE_BUSQUEDA_ACTIVA</t>
  </si>
  <si>
    <t>Propiedad del ICBF</t>
  </si>
  <si>
    <t>SERVICIOS DE UNIDADES DE BUSQUEDA ACTIVA</t>
  </si>
  <si>
    <t>En comodato con el ICBF</t>
  </si>
  <si>
    <t>En arriendo con el ICBF</t>
  </si>
  <si>
    <t>Convenio Inter administrativo con el ICBF</t>
  </si>
  <si>
    <t>Propiedad de la Institución</t>
  </si>
  <si>
    <t>En arriendo por la Institución</t>
  </si>
  <si>
    <t>En comodato con la Institución</t>
  </si>
  <si>
    <t>Propiedad de la entidad Territorial</t>
  </si>
  <si>
    <t>SERV_SOMOS_FAMILIA_SOMOS_COMUNIDAD</t>
  </si>
  <si>
    <t>Propiedad de la Comunidad</t>
  </si>
  <si>
    <t>SOMOS_FAMILIA_SOMOS_COMUNIDAD</t>
  </si>
  <si>
    <t>Otro</t>
  </si>
  <si>
    <t>MOD_FAMILIAS_Y_COMUNIDADES</t>
  </si>
  <si>
    <t>POB_FAMILIAS_Y_COMUNIDADES</t>
  </si>
  <si>
    <t>SERV_SOMOS_FAMILIA_CONECTADAS</t>
  </si>
  <si>
    <t>Familias y Comunidades como sujetos colectivos de derechos, teniendo en cuenta su carácter intergeneracional.</t>
  </si>
  <si>
    <t>SOMOS_FAMILIA_CONECTADAS</t>
  </si>
  <si>
    <t>ACOMPAÑAMIENTO_INTERCULTURAL_ETNICA_Y_CAMPESINA_TEJIENDO_INTERCULTURALIDAD</t>
  </si>
  <si>
    <t>SERV_ACOMPAÑAMIENTO_INTERCULTURAL_ETNICA_Y_CAMPESINA_TEJIENDO_INTERCULTURALIDAD</t>
  </si>
  <si>
    <t>AMAZONAS.</t>
  </si>
  <si>
    <t>ANTIOQUIA.</t>
  </si>
  <si>
    <t>ARAUCA.</t>
  </si>
  <si>
    <t>ATLANTICO.</t>
  </si>
  <si>
    <t>BOGOTA.</t>
  </si>
  <si>
    <t>BOLIVAR.</t>
  </si>
  <si>
    <t>BOYACA.</t>
  </si>
  <si>
    <t>CALDAS.</t>
  </si>
  <si>
    <t>CAQUETA.</t>
  </si>
  <si>
    <t>CASANARE.</t>
  </si>
  <si>
    <t>CAUCA.</t>
  </si>
  <si>
    <t>CESAR.</t>
  </si>
  <si>
    <t>CHOCO.</t>
  </si>
  <si>
    <t>CORDOBA.</t>
  </si>
  <si>
    <t>CUNDINAMARCA.</t>
  </si>
  <si>
    <t>GUAINIA.</t>
  </si>
  <si>
    <t>LA_GUAJIRA.</t>
  </si>
  <si>
    <t>GUAVIARE.</t>
  </si>
  <si>
    <t>HUILA.</t>
  </si>
  <si>
    <t>MAGDALENA.</t>
  </si>
  <si>
    <t>META.</t>
  </si>
  <si>
    <t>NARIÑO.</t>
  </si>
  <si>
    <t>NORTE_DE_SANTANDER.</t>
  </si>
  <si>
    <t>PUTUMAYO.</t>
  </si>
  <si>
    <t>QUINDIO.</t>
  </si>
  <si>
    <t>RISARALDA.</t>
  </si>
  <si>
    <t>SAN_ANDRES.</t>
  </si>
  <si>
    <t>SANTANDER.</t>
  </si>
  <si>
    <t>SUCRE.</t>
  </si>
  <si>
    <t>TOLIMA.</t>
  </si>
  <si>
    <t>VALLE_DEL_CAUCA.</t>
  </si>
  <si>
    <t>VAUPES.</t>
  </si>
  <si>
    <t>VICHADA.</t>
  </si>
  <si>
    <t>C.Z. LETICIA</t>
  </si>
  <si>
    <t>C.Z. NORORIENTAL</t>
  </si>
  <si>
    <t>C.Z. ARAUCA</t>
  </si>
  <si>
    <t>C.Z. NORTE CENTRO HISTÓRICO</t>
  </si>
  <si>
    <t>CENTRO ZONAL MARTIRES</t>
  </si>
  <si>
    <t>C.Z. HISTÓRICO Y DEL CARIBE NORTE</t>
  </si>
  <si>
    <t>C.Z. TUNJA 1</t>
  </si>
  <si>
    <t>C.Z. MANIZALES 1</t>
  </si>
  <si>
    <t>C.Z. FLORENCIA 1</t>
  </si>
  <si>
    <t>C.Z. YOPAL</t>
  </si>
  <si>
    <t>C.Z. POPAYAN</t>
  </si>
  <si>
    <t>C.Z. VALLEDUPAR 1</t>
  </si>
  <si>
    <t>C.Z. QUIBDO</t>
  </si>
  <si>
    <t>C.Z. MONTERIA 1</t>
  </si>
  <si>
    <t>C.Z. SOACHA</t>
  </si>
  <si>
    <t>C.Z. INIRIDA</t>
  </si>
  <si>
    <t>C.Z. RIOHACHA 1</t>
  </si>
  <si>
    <t>CZ SAN JOSÉ DEL GUAVIARE</t>
  </si>
  <si>
    <t>C.Z. NEIVA</t>
  </si>
  <si>
    <t>C.Z. SANTA MARTA NORTE</t>
  </si>
  <si>
    <t>C.Z. VILLAVICENCIO 1</t>
  </si>
  <si>
    <t>C.Z. PASTO 1</t>
  </si>
  <si>
    <t>C.Z. CUCUTA 1</t>
  </si>
  <si>
    <t>C.Z. MOCOA</t>
  </si>
  <si>
    <t>C.Z. ARMENIA SUR</t>
  </si>
  <si>
    <t>C.Z. PEREIRA</t>
  </si>
  <si>
    <t>C.Z. LOS ALMENDROS</t>
  </si>
  <si>
    <t>C.Z. ANTONIA SANTOS</t>
  </si>
  <si>
    <t>C.Z. BOSTON</t>
  </si>
  <si>
    <t>C.Z. JORDAN</t>
  </si>
  <si>
    <t>C.Z. SURORIENTAL</t>
  </si>
  <si>
    <t>C.Z. MITU</t>
  </si>
  <si>
    <t>C.Z. PUERTO CARREÑO</t>
  </si>
  <si>
    <t>C.Z. NOROCCIDENTAL</t>
  </si>
  <si>
    <t>C.Z. SARAVENA</t>
  </si>
  <si>
    <t>C.Z. SUR OCCIDENTE</t>
  </si>
  <si>
    <t>CENTRO ZONAL REVIVIR</t>
  </si>
  <si>
    <t>C.Z. DE LA VIRGEN Y TURÍSTICO</t>
  </si>
  <si>
    <t>C.Z. TUNJA 2</t>
  </si>
  <si>
    <t>C.Z. MANIZALES 2</t>
  </si>
  <si>
    <t>C.Z. FLORENCIA 2</t>
  </si>
  <si>
    <t>C.Z. PAZ DE ARIPORO</t>
  </si>
  <si>
    <t>C.Z. CENTRO</t>
  </si>
  <si>
    <t>C.Z. VALLEDUPAR 2</t>
  </si>
  <si>
    <t>C.Z. ISTMINA</t>
  </si>
  <si>
    <t>C.Z. CERETE</t>
  </si>
  <si>
    <t>C.Z. ZIPAQUIRA</t>
  </si>
  <si>
    <t>C.Z. RIOHACHA 2</t>
  </si>
  <si>
    <t>C.Z. GARZON</t>
  </si>
  <si>
    <t>C.Z. DEL RÍO</t>
  </si>
  <si>
    <t>C.Z. VILLAVICENCIO 2</t>
  </si>
  <si>
    <t>C.Z. PASTO 2</t>
  </si>
  <si>
    <t>C.Z. CUCUTA 2</t>
  </si>
  <si>
    <t>C.Z. SIBUNDOY</t>
  </si>
  <si>
    <t>C.Z. ARMENIA NORTE</t>
  </si>
  <si>
    <t>C.Z. LA VIRGINIA</t>
  </si>
  <si>
    <t>C.Z. OLD PROVIDENCE</t>
  </si>
  <si>
    <t>C.Z. BUCARAMANGA SUR</t>
  </si>
  <si>
    <t>C.Z. NORTE</t>
  </si>
  <si>
    <t>C.Z. GALAN</t>
  </si>
  <si>
    <t>C.Z. SUR ORIENTE</t>
  </si>
  <si>
    <t>C.Z. TAME</t>
  </si>
  <si>
    <t>C.Z. BARANOA</t>
  </si>
  <si>
    <t>CENTRO ZONAL SANTA FE</t>
  </si>
  <si>
    <t>C.Z. INDUSTRIAL DE LA BAHÍA</t>
  </si>
  <si>
    <t>C.Z. SOGAMOSO</t>
  </si>
  <si>
    <t>C.Z. OCCIDENTE</t>
  </si>
  <si>
    <t>C.Z. PUERTO RICO</t>
  </si>
  <si>
    <t>C.Z. VILLANUEVA</t>
  </si>
  <si>
    <t>C.Z. INDIGENA</t>
  </si>
  <si>
    <t>C.Z. CHIRIGUANA</t>
  </si>
  <si>
    <t>C.Z. BAHIA SOLANO</t>
  </si>
  <si>
    <t>C.Z. PLANETA RICA</t>
  </si>
  <si>
    <t>C.Z. CHOCONTA</t>
  </si>
  <si>
    <t>C.Z. FONSECA</t>
  </si>
  <si>
    <t>C.Z. LA PLATA</t>
  </si>
  <si>
    <t>C.Z. CIÉNAGA</t>
  </si>
  <si>
    <t>C.Z. GRANADA</t>
  </si>
  <si>
    <t>C.Z. TUMACO</t>
  </si>
  <si>
    <t>C.Z. CUCUTA 3</t>
  </si>
  <si>
    <t>C.Z. PUERTO ASÍS</t>
  </si>
  <si>
    <t>C.Z. CALARCA</t>
  </si>
  <si>
    <t>C.Z. DOSQUEBRADAS</t>
  </si>
  <si>
    <t>C.Z. CARLOS LLERAS RESTREPO</t>
  </si>
  <si>
    <t>C.Z. SINCELEJO</t>
  </si>
  <si>
    <t>C.Z. IBAGUE</t>
  </si>
  <si>
    <t>C.Z. LADERA</t>
  </si>
  <si>
    <t>C.Z. ABURRA NORTE</t>
  </si>
  <si>
    <t>C.Z. SABANALARGA</t>
  </si>
  <si>
    <t>CENTRO ZONAL USME</t>
  </si>
  <si>
    <t>C.Z. TURBACO</t>
  </si>
  <si>
    <t>C.Z. DUITAMA</t>
  </si>
  <si>
    <t>C.Z. ORIENTE</t>
  </si>
  <si>
    <t>C.Z. BELEN DE LOS ANDAQUIES</t>
  </si>
  <si>
    <t>C.Z. SUR</t>
  </si>
  <si>
    <t>C.Z. AGUACHICA</t>
  </si>
  <si>
    <t>C.Z. RIOSUCIO</t>
  </si>
  <si>
    <t>C.Z. TIERRALTA</t>
  </si>
  <si>
    <t>C.Z. PACHO</t>
  </si>
  <si>
    <t>C.Z. MANAURE</t>
  </si>
  <si>
    <t>C.Z. PITALITO</t>
  </si>
  <si>
    <t>C.Z. FUNDACIÓN</t>
  </si>
  <si>
    <t>C.Z. ACACIAS</t>
  </si>
  <si>
    <t>C.Z. IPIALES</t>
  </si>
  <si>
    <t>C.Z. OCAÑA</t>
  </si>
  <si>
    <t>C.Z. LA HORMIGA</t>
  </si>
  <si>
    <t>C.Z. BELEN DE UMBRIA</t>
  </si>
  <si>
    <t>C.Z. LUIS CARLOS GALAN SARMIENTO</t>
  </si>
  <si>
    <t>C.Z. LA MOJANA</t>
  </si>
  <si>
    <t>C.Z. LIBANO</t>
  </si>
  <si>
    <t>C.Z. ABURRA SUR</t>
  </si>
  <si>
    <t>C.Z. SABANAGRANDE</t>
  </si>
  <si>
    <t>CENTRO ZONAL ENGATIVA</t>
  </si>
  <si>
    <t>C.Z. CARMEN DE BOLÍVAR</t>
  </si>
  <si>
    <t>C.Z. CHIQUINQUIRA</t>
  </si>
  <si>
    <t>C.Z. CODAZZI</t>
  </si>
  <si>
    <t>C.Z. TADO</t>
  </si>
  <si>
    <t>C.Z. MONTELIBANO</t>
  </si>
  <si>
    <t>C.Z. VILLETA</t>
  </si>
  <si>
    <t>C.Z. MAICAO</t>
  </si>
  <si>
    <t>C.Z. LA GAITANA</t>
  </si>
  <si>
    <t>C.Z. PLATO</t>
  </si>
  <si>
    <t>C.Z. PUERTO LOPEZ</t>
  </si>
  <si>
    <t>C.Z. TUQUERRES</t>
  </si>
  <si>
    <t>C.Z. PAMPLONA</t>
  </si>
  <si>
    <t>C.Z. SANTA ROSA DE CABAL</t>
  </si>
  <si>
    <t>C.Z. YARIGUIES</t>
  </si>
  <si>
    <t>C.Z. LERIDA</t>
  </si>
  <si>
    <t>C.Z. BAJO CAUCA</t>
  </si>
  <si>
    <t>C.Z. HIPÓDROMO</t>
  </si>
  <si>
    <t>CENTRO ZONAL TUNJUELITO</t>
  </si>
  <si>
    <t>C.Z. MAGANGUÉ</t>
  </si>
  <si>
    <t>C.Z. GARAGOA</t>
  </si>
  <si>
    <t>C.Z. SURORIENTE</t>
  </si>
  <si>
    <t>C.Z. MACIZO COLOMBIANO</t>
  </si>
  <si>
    <t>C.Z. BAUDO</t>
  </si>
  <si>
    <t>C.Z. LORICA</t>
  </si>
  <si>
    <t>C.Z. FACATATIVA</t>
  </si>
  <si>
    <t>C.Z. NAZARETH</t>
  </si>
  <si>
    <t>C.Z. EL BANCO</t>
  </si>
  <si>
    <t>C.Z. LA UNION</t>
  </si>
  <si>
    <t>C.Z. TIBU</t>
  </si>
  <si>
    <t>C.Z. LA FLORESTA</t>
  </si>
  <si>
    <t>C.Z. HONDA</t>
  </si>
  <si>
    <t>C.Z. JAMUNDI</t>
  </si>
  <si>
    <t>C.Z. LA MESETA</t>
  </si>
  <si>
    <t xml:space="preserve">CENTRO ZONAL RAFAEL URIBE </t>
  </si>
  <si>
    <t>C.Z. MOMPOX</t>
  </si>
  <si>
    <t>C.Z. PUERTO BOYACA</t>
  </si>
  <si>
    <t>C.Z. DEL CAFE</t>
  </si>
  <si>
    <t>C.Z. COSTA PACIFICA</t>
  </si>
  <si>
    <t>C.Z. SAHAGUN</t>
  </si>
  <si>
    <t>C.Z. FUSAGASUGA</t>
  </si>
  <si>
    <t>C.Z. ICHITKI WAYYUWAAPULE</t>
  </si>
  <si>
    <t>C.Z. SANTA ANA</t>
  </si>
  <si>
    <t>C.Z. REMOLINO</t>
  </si>
  <si>
    <t>C.Z. SAN GIL</t>
  </si>
  <si>
    <t>C.Z. ESPINAL</t>
  </si>
  <si>
    <t>C.Z. YUMBO</t>
  </si>
  <si>
    <t>C.Z. MAGDALENA MEDIO</t>
  </si>
  <si>
    <t>CENTRO ZONAL  KENNEDY</t>
  </si>
  <si>
    <t>C.Z. SIMITÍ</t>
  </si>
  <si>
    <t>C.Z. SOATA</t>
  </si>
  <si>
    <t>C.Z. SAN ANDRES DE SOTAVENTO</t>
  </si>
  <si>
    <t>C.Z. CAQUEZA</t>
  </si>
  <si>
    <t>CZ SANTA MARTA 1</t>
  </si>
  <si>
    <t>C.Z. BARBACOAS</t>
  </si>
  <si>
    <t>C.Z. SOCORRO</t>
  </si>
  <si>
    <t>C.Z. CHAPARRAL</t>
  </si>
  <si>
    <t>C.Z. PALMIRA</t>
  </si>
  <si>
    <t>CENTRO ZONAL SUBA</t>
  </si>
  <si>
    <t>C.Z. EL COCUY</t>
  </si>
  <si>
    <t>C.Z. GACHETA</t>
  </si>
  <si>
    <t>C.Z. VELEZ</t>
  </si>
  <si>
    <t>C.Z. PURIFICACION</t>
  </si>
  <si>
    <t>C.Z. BUGA</t>
  </si>
  <si>
    <t>C.Z. OCCIDENTE MEDIO</t>
  </si>
  <si>
    <t>CENTRO ZONAL KENNEDY CENTRAL</t>
  </si>
  <si>
    <t>C.Z. MIRAFLORES</t>
  </si>
  <si>
    <t>C.Z. GIRARDOT</t>
  </si>
  <si>
    <t>C.Z. MALAGA</t>
  </si>
  <si>
    <t>C.Z. MELGAR</t>
  </si>
  <si>
    <t>C.Z. TULUA</t>
  </si>
  <si>
    <t>CENTRO ZONAL BOSA</t>
  </si>
  <si>
    <t>C.Z. MONIQUIRA</t>
  </si>
  <si>
    <t>C.Z. LA MESA</t>
  </si>
  <si>
    <t>C.Z. RESURGIR</t>
  </si>
  <si>
    <t>C.Z. SEVILLA</t>
  </si>
  <si>
    <t>C.Z. PORCE NUS</t>
  </si>
  <si>
    <t>CENTRO ZONAL CREER</t>
  </si>
  <si>
    <t>C.Z. OTANCHE</t>
  </si>
  <si>
    <t>C.Z. UBATE</t>
  </si>
  <si>
    <t>C.Z. ROLDANILLO</t>
  </si>
  <si>
    <t>C.Z. SUROESTE</t>
  </si>
  <si>
    <t>CENTRO ZONAL USAQUEN</t>
  </si>
  <si>
    <t>C.Z. SAN JUAN DE RIOSECO</t>
  </si>
  <si>
    <t>C.Z. CARTAGO</t>
  </si>
  <si>
    <t>C.Z. PENDERISCO</t>
  </si>
  <si>
    <t>CENTRO ZONAL FONTIBON</t>
  </si>
  <si>
    <t>C.Z. SOACHA CENTRO</t>
  </si>
  <si>
    <t>C.Z. BUENAVENTURA</t>
  </si>
  <si>
    <t>C.Z. URABÁ</t>
  </si>
  <si>
    <t>CENTRO ZONAL CESPA</t>
  </si>
  <si>
    <t>C.Z. RESTAURAR</t>
  </si>
  <si>
    <t>C.Z. ORIENTE MEDIO</t>
  </si>
  <si>
    <t xml:space="preserve">CENTRO ZONAL SAN CRISTOBAL </t>
  </si>
  <si>
    <t xml:space="preserve">CENTRO ZONAL BARRIOS UNIDOS </t>
  </si>
  <si>
    <t>C.Z. ROSALES</t>
  </si>
  <si>
    <t xml:space="preserve">CENTRO ZONAL CIUDAD BOLIVAR </t>
  </si>
  <si>
    <t>AMAZONAS</t>
  </si>
  <si>
    <t>ANTIOQUIA</t>
  </si>
  <si>
    <t>ARAUCA</t>
  </si>
  <si>
    <t>ATLÁNTICO</t>
  </si>
  <si>
    <t>BOGOTÁ.D.C.</t>
  </si>
  <si>
    <t>BOLÍVAR</t>
  </si>
  <si>
    <t>BOYACÁ</t>
  </si>
  <si>
    <t>CALDAS</t>
  </si>
  <si>
    <t>CAQUETÁ</t>
  </si>
  <si>
    <t>CASANARE</t>
  </si>
  <si>
    <t>CAUCA</t>
  </si>
  <si>
    <t>CESAR</t>
  </si>
  <si>
    <t>CHOCÓ</t>
  </si>
  <si>
    <t>CÓRDOBA</t>
  </si>
  <si>
    <t>CUNDINAMARCA</t>
  </si>
  <si>
    <t>GUAINÍA</t>
  </si>
  <si>
    <t>GUAVIARE</t>
  </si>
  <si>
    <t>HUILA</t>
  </si>
  <si>
    <t>LA_GUAJIRA</t>
  </si>
  <si>
    <t>MAGDALENA</t>
  </si>
  <si>
    <t>META</t>
  </si>
  <si>
    <t>NARIÑO</t>
  </si>
  <si>
    <t>NORTE_DE_SANTANDER</t>
  </si>
  <si>
    <t>PUTUMAYO</t>
  </si>
  <si>
    <t>QUINDÍO</t>
  </si>
  <si>
    <t>RISARALDA</t>
  </si>
  <si>
    <t>SAN_ANDRÉS_Y_PROVIDENCIA</t>
  </si>
  <si>
    <t>SANTANDER</t>
  </si>
  <si>
    <t>SUCRE</t>
  </si>
  <si>
    <t>TOLIMA</t>
  </si>
  <si>
    <t>VALLE_DEL_CAUCA</t>
  </si>
  <si>
    <t>VAUPÉS</t>
  </si>
  <si>
    <t>VICHADA</t>
  </si>
  <si>
    <t>LETICIA</t>
  </si>
  <si>
    <t>MEDELLÍN</t>
  </si>
  <si>
    <t>BARRANQUILLA</t>
  </si>
  <si>
    <t>BOGOTÁ. D.C.</t>
  </si>
  <si>
    <t>CARTAGENA DE INDIAS</t>
  </si>
  <si>
    <t>TUNJA</t>
  </si>
  <si>
    <t>MANIZALES</t>
  </si>
  <si>
    <t>FLORENCIA</t>
  </si>
  <si>
    <t>YOPAL</t>
  </si>
  <si>
    <t>POPAYÁN</t>
  </si>
  <si>
    <t>VALLEDUPAR</t>
  </si>
  <si>
    <t>QUIBDÓ</t>
  </si>
  <si>
    <t>MONTERÍA</t>
  </si>
  <si>
    <t>AGUA DE DIOS</t>
  </si>
  <si>
    <t>INÍRIDA</t>
  </si>
  <si>
    <t>SAN JOSÉ DEL GUAVIARE</t>
  </si>
  <si>
    <t>NEIVA</t>
  </si>
  <si>
    <t>RIOHACHA</t>
  </si>
  <si>
    <t>SANTA MARTA</t>
  </si>
  <si>
    <t>VILLAVICENCIO</t>
  </si>
  <si>
    <t>PASTO</t>
  </si>
  <si>
    <t>SAN JOSÉ DE CÚCUTA</t>
  </si>
  <si>
    <t>MOCOA</t>
  </si>
  <si>
    <t>ARMENIA</t>
  </si>
  <si>
    <t>PEREIRA</t>
  </si>
  <si>
    <t>SAN ANDRÉS</t>
  </si>
  <si>
    <t>BUCARAMANGA</t>
  </si>
  <si>
    <t>SINCELEJO</t>
  </si>
  <si>
    <t>IBAGUÉ</t>
  </si>
  <si>
    <t>CALI</t>
  </si>
  <si>
    <t>MITÚ</t>
  </si>
  <si>
    <t>PUERTO CARREÑO</t>
  </si>
  <si>
    <t>EL ENCANTO</t>
  </si>
  <si>
    <t>ABEJORRAL</t>
  </si>
  <si>
    <t>ARAUQUITA</t>
  </si>
  <si>
    <t>BARANOA</t>
  </si>
  <si>
    <t>ACHÍ</t>
  </si>
  <si>
    <t>ALMEIDA</t>
  </si>
  <si>
    <t>AGUADAS</t>
  </si>
  <si>
    <t>ALBANIA</t>
  </si>
  <si>
    <t>AGUAZUL</t>
  </si>
  <si>
    <t>ALMAGUER</t>
  </si>
  <si>
    <t>AGUACHICA</t>
  </si>
  <si>
    <t>ACANDÍ</t>
  </si>
  <si>
    <t>AYAPEL</t>
  </si>
  <si>
    <t>ALBÁN</t>
  </si>
  <si>
    <t>BARRANCOMINAS</t>
  </si>
  <si>
    <t>CALAMAR</t>
  </si>
  <si>
    <t>ACEVEDO</t>
  </si>
  <si>
    <t>ALGARROBO</t>
  </si>
  <si>
    <t>ACACÍAS</t>
  </si>
  <si>
    <t>ÁBREGO</t>
  </si>
  <si>
    <t>COLÓN</t>
  </si>
  <si>
    <t>BUENAVISTA</t>
  </si>
  <si>
    <t>APÍA</t>
  </si>
  <si>
    <t>PROVIDENCIA</t>
  </si>
  <si>
    <t>AGUADA</t>
  </si>
  <si>
    <t>ALPUJARRA</t>
  </si>
  <si>
    <t>ALCALÁ</t>
  </si>
  <si>
    <t>CARURÚ</t>
  </si>
  <si>
    <t>LA PRIMAVERA</t>
  </si>
  <si>
    <t>LA CHORRERA</t>
  </si>
  <si>
    <t>ABRIAQUÍ</t>
  </si>
  <si>
    <t>CRAVO NORTE</t>
  </si>
  <si>
    <t>CAMPO DE LA CRUZ</t>
  </si>
  <si>
    <t>ALTOS DEL ROSARIO</t>
  </si>
  <si>
    <t>AQUITANIA</t>
  </si>
  <si>
    <t>ANSERMA</t>
  </si>
  <si>
    <t>BELÉN DE LOS ANDAQUÍES</t>
  </si>
  <si>
    <t>CHÁMEZA</t>
  </si>
  <si>
    <t>ARGELIA</t>
  </si>
  <si>
    <t>AGUSTÍN CODAZZI</t>
  </si>
  <si>
    <t>ALTO BAUDÓ</t>
  </si>
  <si>
    <t>ANAPOIMA</t>
  </si>
  <si>
    <t>SAN FELIPE</t>
  </si>
  <si>
    <t>EL RETORNO</t>
  </si>
  <si>
    <t>AGRADO</t>
  </si>
  <si>
    <t>BARRANCAS</t>
  </si>
  <si>
    <t>ARACATACA</t>
  </si>
  <si>
    <t>BARRANCA DE UPÍA</t>
  </si>
  <si>
    <t>ALDANA</t>
  </si>
  <si>
    <t>ARBOLEDAS</t>
  </si>
  <si>
    <t>ORITO</t>
  </si>
  <si>
    <t>CALARCÁ</t>
  </si>
  <si>
    <t>BALBOA</t>
  </si>
  <si>
    <t>CAIMITO</t>
  </si>
  <si>
    <t>ALVARADO</t>
  </si>
  <si>
    <t>ANDALUCÍA</t>
  </si>
  <si>
    <t>PACOA</t>
  </si>
  <si>
    <t>SANTA ROSALÍA</t>
  </si>
  <si>
    <t>LA PEDRERA</t>
  </si>
  <si>
    <t>ALEJANDRÍA</t>
  </si>
  <si>
    <t>FORTUL</t>
  </si>
  <si>
    <t>CANDELARIA</t>
  </si>
  <si>
    <t>ARENAL</t>
  </si>
  <si>
    <t>ARCABUCO</t>
  </si>
  <si>
    <t>ARANZAZU</t>
  </si>
  <si>
    <t>CARTAGENA DEL CHAIRÁ</t>
  </si>
  <si>
    <t>HATO COROZAL</t>
  </si>
  <si>
    <t>ASTREA</t>
  </si>
  <si>
    <t>ATRATO</t>
  </si>
  <si>
    <t>CANALETE</t>
  </si>
  <si>
    <t>ANOLAIMA</t>
  </si>
  <si>
    <t>PUERTO COLOMBIA</t>
  </si>
  <si>
    <t>MIRAFLORES</t>
  </si>
  <si>
    <t>AIPE</t>
  </si>
  <si>
    <t>DIBULLA</t>
  </si>
  <si>
    <t>ARIGUANÍ</t>
  </si>
  <si>
    <t>CABUYARO</t>
  </si>
  <si>
    <t>ANCUYA</t>
  </si>
  <si>
    <t>BOCHALEMA</t>
  </si>
  <si>
    <t>PUERTO ASÍS</t>
  </si>
  <si>
    <t>CIRCASIA</t>
  </si>
  <si>
    <t>BELÉN DE UMBRÍA</t>
  </si>
  <si>
    <t>ARATOCA</t>
  </si>
  <si>
    <t>COLOSÓ</t>
  </si>
  <si>
    <t>AMBALEMA</t>
  </si>
  <si>
    <t>ANSERMANUEVO</t>
  </si>
  <si>
    <t>TARAIRA</t>
  </si>
  <si>
    <t>CUMARIBO</t>
  </si>
  <si>
    <t>LA VICTORIA</t>
  </si>
  <si>
    <t>AMAGÁ</t>
  </si>
  <si>
    <t>PUERTO RONDÓN</t>
  </si>
  <si>
    <t>GALAPA</t>
  </si>
  <si>
    <t>ARJONA</t>
  </si>
  <si>
    <t>BELÉN</t>
  </si>
  <si>
    <t>BELALCÁZAR</t>
  </si>
  <si>
    <t>CURILLO</t>
  </si>
  <si>
    <t>LA SALINA</t>
  </si>
  <si>
    <t>BECERRIL</t>
  </si>
  <si>
    <t>BAGADÓ</t>
  </si>
  <si>
    <t>CERETÉ</t>
  </si>
  <si>
    <t>ARBELÁEZ</t>
  </si>
  <si>
    <t>LA GUADALUPE</t>
  </si>
  <si>
    <t>ALGECIRAS</t>
  </si>
  <si>
    <t>DISTRACCIÓN</t>
  </si>
  <si>
    <t>CERRO DE SAN ANTONIO</t>
  </si>
  <si>
    <t>CASTILLA LA NUEVA</t>
  </si>
  <si>
    <t>ARBOLEDA</t>
  </si>
  <si>
    <t>BUCARASICA</t>
  </si>
  <si>
    <t>PUERTO CAICEDO</t>
  </si>
  <si>
    <t>DOSQUEBRADAS</t>
  </si>
  <si>
    <t>BARBOSA</t>
  </si>
  <si>
    <t>COROZAL</t>
  </si>
  <si>
    <t>ANZOÁTEGUI</t>
  </si>
  <si>
    <t>PAPUNAHUA</t>
  </si>
  <si>
    <t>MIRITÍ - PARANÁ</t>
  </si>
  <si>
    <t>AMALFI</t>
  </si>
  <si>
    <t>SARAVENA</t>
  </si>
  <si>
    <t>JUAN DE ACOSTA</t>
  </si>
  <si>
    <t>ARROYOHONDO</t>
  </si>
  <si>
    <t>BERBEO</t>
  </si>
  <si>
    <t>CHINCHINÁ</t>
  </si>
  <si>
    <t>EL DONCELLO</t>
  </si>
  <si>
    <t>MANÍ</t>
  </si>
  <si>
    <t>BUENOS AIRES</t>
  </si>
  <si>
    <t>BOSCONIA</t>
  </si>
  <si>
    <t>BAHÍA SOLANO</t>
  </si>
  <si>
    <t>CHIMÁ</t>
  </si>
  <si>
    <t>BELTRÁN</t>
  </si>
  <si>
    <t>CACAHUAL</t>
  </si>
  <si>
    <t>ALTAMIRA</t>
  </si>
  <si>
    <t>EL MOLINO</t>
  </si>
  <si>
    <t>CHIVOLO</t>
  </si>
  <si>
    <t>CUBARRAL</t>
  </si>
  <si>
    <t>BARBACOAS</t>
  </si>
  <si>
    <t>CÁCOTA</t>
  </si>
  <si>
    <t>PUERTO GUZMÁN</t>
  </si>
  <si>
    <t>FILANDIA</t>
  </si>
  <si>
    <t>GUÁTICA</t>
  </si>
  <si>
    <t>BARICHARA</t>
  </si>
  <si>
    <t>COVEÑAS</t>
  </si>
  <si>
    <t>ARMERO</t>
  </si>
  <si>
    <t>YAVARATÉ</t>
  </si>
  <si>
    <t>PUERTO ALEGRÍA</t>
  </si>
  <si>
    <t>ANDES</t>
  </si>
  <si>
    <t>TAME</t>
  </si>
  <si>
    <t>LURUACO</t>
  </si>
  <si>
    <t>BARRANCO DE LOBA</t>
  </si>
  <si>
    <t>BETÉITIVA</t>
  </si>
  <si>
    <t>FILADELFIA</t>
  </si>
  <si>
    <t>EL PAUJÍL</t>
  </si>
  <si>
    <t>MONTERREY</t>
  </si>
  <si>
    <t>CAJIBÍO</t>
  </si>
  <si>
    <t>CHIMICHAGUA</t>
  </si>
  <si>
    <t>BAJO BAUDÓ</t>
  </si>
  <si>
    <t>CHINÚ</t>
  </si>
  <si>
    <t>BITUIMA</t>
  </si>
  <si>
    <t>PANA PANA</t>
  </si>
  <si>
    <t>BARAYA</t>
  </si>
  <si>
    <t>FONSECA</t>
  </si>
  <si>
    <t>CIÉNAGA</t>
  </si>
  <si>
    <t>CUMARAL</t>
  </si>
  <si>
    <t>CÁCHIRA</t>
  </si>
  <si>
    <t>PUERTO LEGUÍZAMO</t>
  </si>
  <si>
    <t>GÉNOVA</t>
  </si>
  <si>
    <t>LA CELIA</t>
  </si>
  <si>
    <t>BARRANCABERMEJA</t>
  </si>
  <si>
    <t>CHALÁN</t>
  </si>
  <si>
    <t>ATACO</t>
  </si>
  <si>
    <t>BUENAVENTURA</t>
  </si>
  <si>
    <t>PUERTO ARICA</t>
  </si>
  <si>
    <t>ANGELÓPOLIS</t>
  </si>
  <si>
    <t>MALAMBO</t>
  </si>
  <si>
    <t>BOAVITA</t>
  </si>
  <si>
    <t>LA DORADA</t>
  </si>
  <si>
    <t>LA MONTAÑITA</t>
  </si>
  <si>
    <t>NUNCHÍA</t>
  </si>
  <si>
    <t>CALDONO</t>
  </si>
  <si>
    <t>CHIRIGUANÁ</t>
  </si>
  <si>
    <t>BOJAYÁ</t>
  </si>
  <si>
    <t>CIÉNAGA DE ORO</t>
  </si>
  <si>
    <t>BOJACÁ</t>
  </si>
  <si>
    <t>MORICHAL</t>
  </si>
  <si>
    <t>CAMPOALEGRE</t>
  </si>
  <si>
    <t>HATONUEVO</t>
  </si>
  <si>
    <t>CONCORDIA</t>
  </si>
  <si>
    <t>EL CALVARIO</t>
  </si>
  <si>
    <t>BUESACO</t>
  </si>
  <si>
    <t>CHINÁCOTA</t>
  </si>
  <si>
    <t>SIBUNDOY</t>
  </si>
  <si>
    <t>LA TEBAIDA</t>
  </si>
  <si>
    <t>LA VIRGINIA</t>
  </si>
  <si>
    <t>BETULIA</t>
  </si>
  <si>
    <t>EL ROBLE</t>
  </si>
  <si>
    <t>CAJAMARCA</t>
  </si>
  <si>
    <t>GUADALAJARA DE BUGA</t>
  </si>
  <si>
    <t>PUERTO NARIÑO</t>
  </si>
  <si>
    <t>ANGOSTURA</t>
  </si>
  <si>
    <t>MANATÍ</t>
  </si>
  <si>
    <t>CANTAGALLO</t>
  </si>
  <si>
    <t>LA MERCED</t>
  </si>
  <si>
    <t>MILÁN</t>
  </si>
  <si>
    <t>OROCUÉ</t>
  </si>
  <si>
    <t>CALOTO</t>
  </si>
  <si>
    <t>CURUMANÍ</t>
  </si>
  <si>
    <t>EL CANTÓN DEL SAN PABLO</t>
  </si>
  <si>
    <t>COTORRA</t>
  </si>
  <si>
    <t>CABRERA</t>
  </si>
  <si>
    <t>COLOMBIA</t>
  </si>
  <si>
    <t>LA JAGUA DEL PILAR</t>
  </si>
  <si>
    <t>EL BANCO</t>
  </si>
  <si>
    <t>EL CASTILLO</t>
  </si>
  <si>
    <t>CHITAGÁ</t>
  </si>
  <si>
    <t>SAN FRANCISCO</t>
  </si>
  <si>
    <t>MONTENEGRO</t>
  </si>
  <si>
    <t>MARSELLA</t>
  </si>
  <si>
    <t>GALERAS</t>
  </si>
  <si>
    <t>CARMEN DE APICALÁ</t>
  </si>
  <si>
    <t>BUGALAGRANDE</t>
  </si>
  <si>
    <t>PUERTO SANTANDER</t>
  </si>
  <si>
    <t>ANORÍ</t>
  </si>
  <si>
    <t>PALMAR DE VARELA</t>
  </si>
  <si>
    <t>CICUCO</t>
  </si>
  <si>
    <t>BRICEÑO</t>
  </si>
  <si>
    <t>MANZANARES</t>
  </si>
  <si>
    <t>MORELIA</t>
  </si>
  <si>
    <t>PAZ DE ARIPORO</t>
  </si>
  <si>
    <t>CORINTO</t>
  </si>
  <si>
    <t>EL COPEY</t>
  </si>
  <si>
    <t>CARMEN DEL DARIÉN</t>
  </si>
  <si>
    <t>LA APARTADA</t>
  </si>
  <si>
    <t>CACHIPAY</t>
  </si>
  <si>
    <t>ELÍAS</t>
  </si>
  <si>
    <t>MAICAO</t>
  </si>
  <si>
    <t>EL PIÑÓN</t>
  </si>
  <si>
    <t>EL DORADO</t>
  </si>
  <si>
    <t>CONSACÁ</t>
  </si>
  <si>
    <t>CONVENCIÓN</t>
  </si>
  <si>
    <t>SAN MIGUEL</t>
  </si>
  <si>
    <t>PIJAO</t>
  </si>
  <si>
    <t>MISTRATÓ</t>
  </si>
  <si>
    <t>GUARANDA</t>
  </si>
  <si>
    <t>CASABIANCA</t>
  </si>
  <si>
    <t>CAICEDONIA</t>
  </si>
  <si>
    <t>TARAPACÁ</t>
  </si>
  <si>
    <t>SANTA FÉ DE ANTIOQUIA</t>
  </si>
  <si>
    <t>PIOJÓ</t>
  </si>
  <si>
    <t>MARMATO</t>
  </si>
  <si>
    <t>PUERTO RICO</t>
  </si>
  <si>
    <t>PORE</t>
  </si>
  <si>
    <t>EL TAMBO</t>
  </si>
  <si>
    <t>EL PASO</t>
  </si>
  <si>
    <t>CÉRTEGUI</t>
  </si>
  <si>
    <t>LORICA</t>
  </si>
  <si>
    <t>CAJICÁ</t>
  </si>
  <si>
    <t>GARZÓN</t>
  </si>
  <si>
    <t>MANAURE</t>
  </si>
  <si>
    <t>EL RETÉN</t>
  </si>
  <si>
    <t>FUENTE DE ORO</t>
  </si>
  <si>
    <t>CONTADERO</t>
  </si>
  <si>
    <t>CUCUTILLA</t>
  </si>
  <si>
    <t>SANTIAGO</t>
  </si>
  <si>
    <t>QUIMBAYA</t>
  </si>
  <si>
    <t>PUEBLO RICO</t>
  </si>
  <si>
    <t>CALIFORNIA</t>
  </si>
  <si>
    <t>LA UNIÓN</t>
  </si>
  <si>
    <t>CHAPARRAL</t>
  </si>
  <si>
    <t>CALIMA</t>
  </si>
  <si>
    <t>ANZÁ</t>
  </si>
  <si>
    <t>POLONUEVO</t>
  </si>
  <si>
    <t>CLEMENCIA</t>
  </si>
  <si>
    <t>BUSBANZÁ</t>
  </si>
  <si>
    <t>MARQUETALIA</t>
  </si>
  <si>
    <t>SAN JOSÉ DEL FRAGUA</t>
  </si>
  <si>
    <t>RECETOR</t>
  </si>
  <si>
    <t>GAMARRA</t>
  </si>
  <si>
    <t>CONDOTO</t>
  </si>
  <si>
    <t>LOS CÓRDOBAS</t>
  </si>
  <si>
    <t>CAPARRAPÍ</t>
  </si>
  <si>
    <t>GIGANTE</t>
  </si>
  <si>
    <t>SAN JUAN DEL CESAR</t>
  </si>
  <si>
    <t>FUNDACIÓN</t>
  </si>
  <si>
    <t>GRANADA</t>
  </si>
  <si>
    <t>DURANIA</t>
  </si>
  <si>
    <t>VALLE DEL GUAMUEZ</t>
  </si>
  <si>
    <t>SALENTO</t>
  </si>
  <si>
    <t>QUINCHÍA</t>
  </si>
  <si>
    <t>CAPITANEJO</t>
  </si>
  <si>
    <t>LOS PALMITOS</t>
  </si>
  <si>
    <t>COELLO</t>
  </si>
  <si>
    <t>APARTADÓ</t>
  </si>
  <si>
    <t>PONEDERA</t>
  </si>
  <si>
    <t>EL CARMEN DE BOLÍVAR</t>
  </si>
  <si>
    <t>MARULANDA</t>
  </si>
  <si>
    <t>SAN VICENTE DEL CAGUÁN</t>
  </si>
  <si>
    <t>SABANALARGA</t>
  </si>
  <si>
    <t>GUACHENÉ</t>
  </si>
  <si>
    <t>GONZÁLEZ</t>
  </si>
  <si>
    <t>EL CARMEN DE ATRATO</t>
  </si>
  <si>
    <t>MOMIL</t>
  </si>
  <si>
    <t>CÁQUEZA</t>
  </si>
  <si>
    <t>GUADALUPE</t>
  </si>
  <si>
    <t>URIBIA</t>
  </si>
  <si>
    <t>GUAMAL</t>
  </si>
  <si>
    <t>CUASPUD CARLOSAMA</t>
  </si>
  <si>
    <t>EL CARMEN</t>
  </si>
  <si>
    <t>VILLAGARZÓN</t>
  </si>
  <si>
    <t>SANTA ROSA DE CABAL</t>
  </si>
  <si>
    <t>CARCASÍ</t>
  </si>
  <si>
    <t>MAJAGUAL</t>
  </si>
  <si>
    <t>COYAIMA</t>
  </si>
  <si>
    <t>CARTAGO</t>
  </si>
  <si>
    <t>ARBOLETES</t>
  </si>
  <si>
    <t>EL GUAMO</t>
  </si>
  <si>
    <t>CAMPOHERMOSO</t>
  </si>
  <si>
    <t>NEIRA</t>
  </si>
  <si>
    <t>SOLANO</t>
  </si>
  <si>
    <t>SÁCAMA</t>
  </si>
  <si>
    <t>GUAPI</t>
  </si>
  <si>
    <t>LA GLORIA</t>
  </si>
  <si>
    <t>EL LITORAL DEL SAN JUAN</t>
  </si>
  <si>
    <t>MONTELÍBANO</t>
  </si>
  <si>
    <t>CARMEN DE CARUPA</t>
  </si>
  <si>
    <t>HOBO</t>
  </si>
  <si>
    <t>URUMITA</t>
  </si>
  <si>
    <t>NUEVA GRANADA</t>
  </si>
  <si>
    <t>MAPIRIPÁN</t>
  </si>
  <si>
    <t>CUMBAL</t>
  </si>
  <si>
    <t>EL TARRA</t>
  </si>
  <si>
    <t>SANTUARIO</t>
  </si>
  <si>
    <t>CEPITÁ</t>
  </si>
  <si>
    <t>MORROA</t>
  </si>
  <si>
    <t>CUNDAY</t>
  </si>
  <si>
    <t>DAGUA</t>
  </si>
  <si>
    <t>REPELÓN</t>
  </si>
  <si>
    <t>EL PEÑÓN</t>
  </si>
  <si>
    <t>CERINZA</t>
  </si>
  <si>
    <t>NORCASIA</t>
  </si>
  <si>
    <t>SOLITA</t>
  </si>
  <si>
    <t>SAN LUIS DE PALENQUE</t>
  </si>
  <si>
    <t>INZÁ</t>
  </si>
  <si>
    <t>LA JAGUA DE IBIRICO</t>
  </si>
  <si>
    <t>ISTMINA</t>
  </si>
  <si>
    <t>MOÑITOS</t>
  </si>
  <si>
    <t>CHAGUANÍ</t>
  </si>
  <si>
    <t>ÍQUIRA</t>
  </si>
  <si>
    <t>VILLANUEVA</t>
  </si>
  <si>
    <t>PEDRAZA</t>
  </si>
  <si>
    <t>MESETAS</t>
  </si>
  <si>
    <t>CUMBITARA</t>
  </si>
  <si>
    <t>EL ZULIA</t>
  </si>
  <si>
    <t>CERRITO</t>
  </si>
  <si>
    <t>OVEJAS</t>
  </si>
  <si>
    <t>DOLORES</t>
  </si>
  <si>
    <t>EL ÁGUILA</t>
  </si>
  <si>
    <t>SABANAGRANDE</t>
  </si>
  <si>
    <t>HATILLO DE LOBA</t>
  </si>
  <si>
    <t>CHINAVITA</t>
  </si>
  <si>
    <t>PÁCORA</t>
  </si>
  <si>
    <t>VALPARAÍSO</t>
  </si>
  <si>
    <t>TÁMARA</t>
  </si>
  <si>
    <t>JAMBALÓ</t>
  </si>
  <si>
    <t>MANAURE BALCÓN DEL CESAR</t>
  </si>
  <si>
    <t>JURADÓ</t>
  </si>
  <si>
    <t>PLANETA RICA</t>
  </si>
  <si>
    <t>CHÍA</t>
  </si>
  <si>
    <t>ISNOS</t>
  </si>
  <si>
    <t>PIJIÑO DEL CARMEN</t>
  </si>
  <si>
    <t>LA MACARENA</t>
  </si>
  <si>
    <t>CHACHAGÜÍ</t>
  </si>
  <si>
    <t>GRAMALOTE</t>
  </si>
  <si>
    <t>CHARALÁ</t>
  </si>
  <si>
    <t>PALMITO</t>
  </si>
  <si>
    <t>ESPINAL</t>
  </si>
  <si>
    <t>EL CAIRO</t>
  </si>
  <si>
    <t>MAGANGUÉ</t>
  </si>
  <si>
    <t>CHIQUINQUIRÁ</t>
  </si>
  <si>
    <t>PALESTINA</t>
  </si>
  <si>
    <t>TAURAMENA</t>
  </si>
  <si>
    <t>LA SIERRA</t>
  </si>
  <si>
    <t>PAILITAS</t>
  </si>
  <si>
    <t>LLORÓ</t>
  </si>
  <si>
    <t>PUEBLO NUEVO</t>
  </si>
  <si>
    <t>CHIPAQUE</t>
  </si>
  <si>
    <t>LA ARGENTINA</t>
  </si>
  <si>
    <t>PIVIJAY</t>
  </si>
  <si>
    <t>URIBE</t>
  </si>
  <si>
    <t>EL CHARCO</t>
  </si>
  <si>
    <t>HACARÍ</t>
  </si>
  <si>
    <t>CHARTA</t>
  </si>
  <si>
    <t>SAMPUÉS</t>
  </si>
  <si>
    <t>FALAN</t>
  </si>
  <si>
    <t>EL CERRITO</t>
  </si>
  <si>
    <t>BELMIRA</t>
  </si>
  <si>
    <t>SANTA LUCÍA</t>
  </si>
  <si>
    <t>MAHATES</t>
  </si>
  <si>
    <t>CHISCAS</t>
  </si>
  <si>
    <t>PENSILVANIA</t>
  </si>
  <si>
    <t>TRINIDAD</t>
  </si>
  <si>
    <t>LA VEGA</t>
  </si>
  <si>
    <t>PELAYA</t>
  </si>
  <si>
    <t>MEDIO ATRATO</t>
  </si>
  <si>
    <t>PUERTO ESCONDIDO</t>
  </si>
  <si>
    <t>CHOACHÍ</t>
  </si>
  <si>
    <t>LA PLATA</t>
  </si>
  <si>
    <t>PLATO</t>
  </si>
  <si>
    <t>LEJANÍAS</t>
  </si>
  <si>
    <t>EL PEÑOL</t>
  </si>
  <si>
    <t>HERRÁN</t>
  </si>
  <si>
    <t>CHIMA</t>
  </si>
  <si>
    <t>SAN BENITO ABAD</t>
  </si>
  <si>
    <t>FLANDES</t>
  </si>
  <si>
    <t>EL DOVIO</t>
  </si>
  <si>
    <t>BELLO</t>
  </si>
  <si>
    <t>SANTO TOMÁS</t>
  </si>
  <si>
    <t>MARGARITA</t>
  </si>
  <si>
    <t>CHITA</t>
  </si>
  <si>
    <t>RIOSUCIO</t>
  </si>
  <si>
    <t>LÓPEZ DE MICAY</t>
  </si>
  <si>
    <t>PUEBLO BELLO</t>
  </si>
  <si>
    <t>MEDIO BAUDÓ</t>
  </si>
  <si>
    <t>PUERTO LIBERTADOR</t>
  </si>
  <si>
    <t>CHOCONTÁ</t>
  </si>
  <si>
    <t>NÁTAGA</t>
  </si>
  <si>
    <t>PUEBLOVIEJO</t>
  </si>
  <si>
    <t>PUERTO CONCORDIA</t>
  </si>
  <si>
    <t>EL ROSARIO</t>
  </si>
  <si>
    <t>LABATECA</t>
  </si>
  <si>
    <t>CHIPATÁ</t>
  </si>
  <si>
    <t>SAN JUAN DE BETULIA</t>
  </si>
  <si>
    <t>FRESNO</t>
  </si>
  <si>
    <t>FLORIDA</t>
  </si>
  <si>
    <t>BETANIA</t>
  </si>
  <si>
    <t>SOLEDAD</t>
  </si>
  <si>
    <t>MARÍA LA BAJA</t>
  </si>
  <si>
    <t>CHITARAQUE</t>
  </si>
  <si>
    <t>MERCADERES</t>
  </si>
  <si>
    <t>RÍO DE ORO</t>
  </si>
  <si>
    <t>MEDIO SAN JUAN</t>
  </si>
  <si>
    <t>PURÍSIMA DE LA CONCEPCIÓN</t>
  </si>
  <si>
    <t>COGUA</t>
  </si>
  <si>
    <t>OPORAPA</t>
  </si>
  <si>
    <t>REMOLINO</t>
  </si>
  <si>
    <t>PUERTO GAITÁN</t>
  </si>
  <si>
    <t>EL TABLÓN DE GÓMEZ</t>
  </si>
  <si>
    <t>LA ESPERANZA</t>
  </si>
  <si>
    <t>CIMITARRA</t>
  </si>
  <si>
    <t>SAN MARCOS</t>
  </si>
  <si>
    <t>GUAMO</t>
  </si>
  <si>
    <t>GINEBRA</t>
  </si>
  <si>
    <t>SUAN</t>
  </si>
  <si>
    <t>MONTECRISTO</t>
  </si>
  <si>
    <t>CHIVATÁ</t>
  </si>
  <si>
    <t>SALAMINA</t>
  </si>
  <si>
    <t>MIRANDA</t>
  </si>
  <si>
    <t>LA PAZ</t>
  </si>
  <si>
    <t>NÓVITA</t>
  </si>
  <si>
    <t>SAHAGÚN</t>
  </si>
  <si>
    <t>COTA</t>
  </si>
  <si>
    <t>PAICOL</t>
  </si>
  <si>
    <t>SABANAS DE SAN ÁNGEL</t>
  </si>
  <si>
    <t>PUERTO LÓPEZ</t>
  </si>
  <si>
    <t>LA PLAYA</t>
  </si>
  <si>
    <t>CONCEPCIÓN</t>
  </si>
  <si>
    <t>SAN ONOFRE</t>
  </si>
  <si>
    <t>HERVEO</t>
  </si>
  <si>
    <t>GUACARÍ</t>
  </si>
  <si>
    <t>CIUDAD BOLÍVAR</t>
  </si>
  <si>
    <t>TUBARÁ</t>
  </si>
  <si>
    <t>SANTA CRUZ DE MOMPOX</t>
  </si>
  <si>
    <t>CIÉNEGA</t>
  </si>
  <si>
    <t>SAMANÁ</t>
  </si>
  <si>
    <t>MORALES</t>
  </si>
  <si>
    <t>SAN ALBERTO</t>
  </si>
  <si>
    <t>NUQUÍ</t>
  </si>
  <si>
    <t>SAN ANDRÉS DE SOTAVENTO</t>
  </si>
  <si>
    <t>CUCUNUBÁ</t>
  </si>
  <si>
    <t>PALERMO</t>
  </si>
  <si>
    <t>PUERTO LLERAS</t>
  </si>
  <si>
    <t>FUNES</t>
  </si>
  <si>
    <t>LOS PATIOS</t>
  </si>
  <si>
    <t>CONFINES</t>
  </si>
  <si>
    <t>SAN PEDRO</t>
  </si>
  <si>
    <t>HONDA</t>
  </si>
  <si>
    <t>JAMUNDÍ</t>
  </si>
  <si>
    <t>USIACURÍ</t>
  </si>
  <si>
    <t>CÓMBITA</t>
  </si>
  <si>
    <t>SAN JOSÉ</t>
  </si>
  <si>
    <t>PADILLA</t>
  </si>
  <si>
    <t>SAN DIEGO</t>
  </si>
  <si>
    <t>RÍO IRÓ</t>
  </si>
  <si>
    <t>SAN ANTERO</t>
  </si>
  <si>
    <t>EL COLEGIO</t>
  </si>
  <si>
    <t>SAN SEBASTIÁN DE BUENAVISTA</t>
  </si>
  <si>
    <t>GUACHUCAL</t>
  </si>
  <si>
    <t>LOURDES</t>
  </si>
  <si>
    <t>CONTRATACIÓN</t>
  </si>
  <si>
    <t>SAN LUIS DE SINCÉ</t>
  </si>
  <si>
    <t>ICONONZO</t>
  </si>
  <si>
    <t>LA CUMBRE</t>
  </si>
  <si>
    <t>BURITICÁ</t>
  </si>
  <si>
    <t>NOROSÍ</t>
  </si>
  <si>
    <t>COPER</t>
  </si>
  <si>
    <t>SUPÍA</t>
  </si>
  <si>
    <t>PÁEZ</t>
  </si>
  <si>
    <t>SAN MARTÍN</t>
  </si>
  <si>
    <t>RÍO QUITO</t>
  </si>
  <si>
    <t>SAN BERNARDO DEL VIENTO</t>
  </si>
  <si>
    <t>PITAL</t>
  </si>
  <si>
    <t>SAN ZENÓN</t>
  </si>
  <si>
    <t>RESTREPO</t>
  </si>
  <si>
    <t>GUAITARILLA</t>
  </si>
  <si>
    <t>MUTISCUA</t>
  </si>
  <si>
    <t>COROMORO</t>
  </si>
  <si>
    <t>LÉRIDA</t>
  </si>
  <si>
    <t>CÁCERES</t>
  </si>
  <si>
    <t>PINILLOS</t>
  </si>
  <si>
    <t>CORRALES</t>
  </si>
  <si>
    <t>VICTORIA</t>
  </si>
  <si>
    <t>PATÍA</t>
  </si>
  <si>
    <t>TAMALAMEQUE</t>
  </si>
  <si>
    <t>SAN CARLOS</t>
  </si>
  <si>
    <t>EL ROSAL</t>
  </si>
  <si>
    <t>PITALITO</t>
  </si>
  <si>
    <t>SANTA ANA</t>
  </si>
  <si>
    <t>SAN CARLOS DE GUAROA</t>
  </si>
  <si>
    <t>GUALMATÁN</t>
  </si>
  <si>
    <t>OCAÑA</t>
  </si>
  <si>
    <t>CURITÍ</t>
  </si>
  <si>
    <t>SANTIAGO DE TOLÚ</t>
  </si>
  <si>
    <t>LÍBANO</t>
  </si>
  <si>
    <t>CAICEDO</t>
  </si>
  <si>
    <t>REGIDOR</t>
  </si>
  <si>
    <t>COVARACHÍA</t>
  </si>
  <si>
    <t>VILLAMARÍA</t>
  </si>
  <si>
    <t>PIAMONTE</t>
  </si>
  <si>
    <t>SAN JOSÉ DEL PALMAR</t>
  </si>
  <si>
    <t>SAN JOSÉ DE URÉ</t>
  </si>
  <si>
    <t>FACATATIVÁ</t>
  </si>
  <si>
    <t>RIVERA</t>
  </si>
  <si>
    <t>SANTA BÁRBARA DE PINTO</t>
  </si>
  <si>
    <t>SAN JUAN DE ARAMA</t>
  </si>
  <si>
    <t>ILES</t>
  </si>
  <si>
    <t>PAMPLONA</t>
  </si>
  <si>
    <t>EL CARMEN DE CHUCURI</t>
  </si>
  <si>
    <t>SAN JOSÉ DE TOLUVIEJO</t>
  </si>
  <si>
    <t>SAN SEBASTIÁN DE MARIQUITA</t>
  </si>
  <si>
    <t>OBANDO</t>
  </si>
  <si>
    <t>RÍO VIEJO</t>
  </si>
  <si>
    <t>CUBARÁ</t>
  </si>
  <si>
    <t>VITERBO</t>
  </si>
  <si>
    <t>PIENDAMÓ - TUNÍA</t>
  </si>
  <si>
    <t>SIPÍ</t>
  </si>
  <si>
    <t>SAN PELAYO</t>
  </si>
  <si>
    <t>FÓMEQUE</t>
  </si>
  <si>
    <t>SALADOBLANCO</t>
  </si>
  <si>
    <t>SITIONUEVO</t>
  </si>
  <si>
    <t>SAN JUANITO</t>
  </si>
  <si>
    <t>IMUÉS</t>
  </si>
  <si>
    <t>PAMPLONITA</t>
  </si>
  <si>
    <t>EL GUACAMAYO</t>
  </si>
  <si>
    <t>MELGAR</t>
  </si>
  <si>
    <t>PALMIRA</t>
  </si>
  <si>
    <t>CAMPAMENTO</t>
  </si>
  <si>
    <t>SAN CRISTÓBAL</t>
  </si>
  <si>
    <t>CUCAITA</t>
  </si>
  <si>
    <t>PUERTO TEJADA</t>
  </si>
  <si>
    <t>TADÓ</t>
  </si>
  <si>
    <t>TIERRALTA</t>
  </si>
  <si>
    <t>FOSCA</t>
  </si>
  <si>
    <t>SAN AGUSTÍN</t>
  </si>
  <si>
    <t>TENERIFE</t>
  </si>
  <si>
    <t>IPIALES</t>
  </si>
  <si>
    <t>MURILLO</t>
  </si>
  <si>
    <t>PRADERA</t>
  </si>
  <si>
    <t>CAÑASGORDAS</t>
  </si>
  <si>
    <t>SAN ESTANISLAO</t>
  </si>
  <si>
    <t>CUÍTIVA</t>
  </si>
  <si>
    <t>PURACÉ</t>
  </si>
  <si>
    <t>UNGUÍA</t>
  </si>
  <si>
    <t>TUCHÍN</t>
  </si>
  <si>
    <t>FUNZA</t>
  </si>
  <si>
    <t>SANTA MARÍA</t>
  </si>
  <si>
    <t>ZAPAYÁN</t>
  </si>
  <si>
    <t>VISTAHERMOSA</t>
  </si>
  <si>
    <t>LA CRUZ</t>
  </si>
  <si>
    <t>RAGONVALIA</t>
  </si>
  <si>
    <t>EL PLAYÓN</t>
  </si>
  <si>
    <t>NATAGAIMA</t>
  </si>
  <si>
    <t>CARACOLÍ</t>
  </si>
  <si>
    <t>SAN FERNANDO</t>
  </si>
  <si>
    <t>CHÍQUIZA</t>
  </si>
  <si>
    <t>ROSAS</t>
  </si>
  <si>
    <t>UNIÓN PANAMERICANA</t>
  </si>
  <si>
    <t>VALENCIA</t>
  </si>
  <si>
    <t>FÚQUENE</t>
  </si>
  <si>
    <t>SUAZA</t>
  </si>
  <si>
    <t>ZONA BANANERA</t>
  </si>
  <si>
    <t>LA FLORIDA</t>
  </si>
  <si>
    <t>SALAZAR</t>
  </si>
  <si>
    <t>ENCINO</t>
  </si>
  <si>
    <t>ORTEGA</t>
  </si>
  <si>
    <t>RIOFRÍO</t>
  </si>
  <si>
    <t>CARAMANTA</t>
  </si>
  <si>
    <t>SAN JACINTO</t>
  </si>
  <si>
    <t>CHIVOR</t>
  </si>
  <si>
    <t>SAN SEBASTIÁN</t>
  </si>
  <si>
    <t>FUSAGASUGÁ</t>
  </si>
  <si>
    <t>TARQUI</t>
  </si>
  <si>
    <t>LA LLANADA</t>
  </si>
  <si>
    <t>SAN CALIXTO</t>
  </si>
  <si>
    <t>ENCISO</t>
  </si>
  <si>
    <t>PALOCABILDO</t>
  </si>
  <si>
    <t>ROLDANILLO</t>
  </si>
  <si>
    <t>CAREPA</t>
  </si>
  <si>
    <t>SAN JACINTO DEL CAUCA</t>
  </si>
  <si>
    <t>DUITAMA</t>
  </si>
  <si>
    <t>SANTANDER DE QUILICHAO</t>
  </si>
  <si>
    <t>GACHALÁ</t>
  </si>
  <si>
    <t>TESALIA</t>
  </si>
  <si>
    <t>LA TOLA</t>
  </si>
  <si>
    <t>SAN CAYETANO</t>
  </si>
  <si>
    <t>FLORIÁN</t>
  </si>
  <si>
    <t>PIEDRAS</t>
  </si>
  <si>
    <t>EL CARMEN DE VIBORAL</t>
  </si>
  <si>
    <t>SAN JUAN NEPOMUCENO</t>
  </si>
  <si>
    <t>EL COCUY</t>
  </si>
  <si>
    <t>SANTA ROSA</t>
  </si>
  <si>
    <t>GACHANCIPÁ</t>
  </si>
  <si>
    <t>TELLO</t>
  </si>
  <si>
    <t>FLORIDABLANCA</t>
  </si>
  <si>
    <t>PLANADAS</t>
  </si>
  <si>
    <t>SEVILLA</t>
  </si>
  <si>
    <t>CAROLINA</t>
  </si>
  <si>
    <t>SAN MARTÍN DE LOBA</t>
  </si>
  <si>
    <t>EL ESPINO</t>
  </si>
  <si>
    <t>SILVIA</t>
  </si>
  <si>
    <t>GACHETÁ</t>
  </si>
  <si>
    <t>TERUEL</t>
  </si>
  <si>
    <t>LEIVA</t>
  </si>
  <si>
    <t>SARDINATA</t>
  </si>
  <si>
    <t>GALÁN</t>
  </si>
  <si>
    <t>PRADO</t>
  </si>
  <si>
    <t>TORO</t>
  </si>
  <si>
    <t>CAUCASIA</t>
  </si>
  <si>
    <t>SAN PABLO</t>
  </si>
  <si>
    <t>FIRAVITOBA</t>
  </si>
  <si>
    <t>SOTARÁ PAISPAMBA</t>
  </si>
  <si>
    <t>GAMA</t>
  </si>
  <si>
    <t>TIMANÁ</t>
  </si>
  <si>
    <t>LINARES</t>
  </si>
  <si>
    <t>SILOS</t>
  </si>
  <si>
    <t>GÁMBITA</t>
  </si>
  <si>
    <t>PURIFICACIÓN</t>
  </si>
  <si>
    <t>TRUJILLO</t>
  </si>
  <si>
    <t>CHIGORODÓ</t>
  </si>
  <si>
    <t>SANTA CATALINA</t>
  </si>
  <si>
    <t>FLORESTA</t>
  </si>
  <si>
    <t>SUÁREZ</t>
  </si>
  <si>
    <t>GIRARDOT</t>
  </si>
  <si>
    <t>VILLAVIEJA</t>
  </si>
  <si>
    <t>LOS ANDES</t>
  </si>
  <si>
    <t>TEORAMA</t>
  </si>
  <si>
    <t>GIRÓN</t>
  </si>
  <si>
    <t>RIOBLANCO</t>
  </si>
  <si>
    <t>TULUÁ</t>
  </si>
  <si>
    <t>CISNEROS</t>
  </si>
  <si>
    <t>GACHANTIVÁ</t>
  </si>
  <si>
    <t>YAGUARÁ</t>
  </si>
  <si>
    <t>MAGÜÍ</t>
  </si>
  <si>
    <t>TIBÚ</t>
  </si>
  <si>
    <t>GUACA</t>
  </si>
  <si>
    <t>RONCESVALLES</t>
  </si>
  <si>
    <t>ULLOA</t>
  </si>
  <si>
    <t>COCORNÁ</t>
  </si>
  <si>
    <t>SANTA ROSA DEL SUR</t>
  </si>
  <si>
    <t>GÁMEZA</t>
  </si>
  <si>
    <t>TIMBÍO</t>
  </si>
  <si>
    <t>GUACHETÁ</t>
  </si>
  <si>
    <t>MALLAMA</t>
  </si>
  <si>
    <t>TOLEDO</t>
  </si>
  <si>
    <t>ROVIRA</t>
  </si>
  <si>
    <t>VERSALLES</t>
  </si>
  <si>
    <t>SIMITÍ</t>
  </si>
  <si>
    <t>GARAGOA</t>
  </si>
  <si>
    <t>TIMBIQUÍ</t>
  </si>
  <si>
    <t>GUADUAS</t>
  </si>
  <si>
    <t>MOSQUERA</t>
  </si>
  <si>
    <t>VILLA CARO</t>
  </si>
  <si>
    <t>GUAPOTÁ</t>
  </si>
  <si>
    <t>SALDAÑA</t>
  </si>
  <si>
    <t>VIJES</t>
  </si>
  <si>
    <t>SOPLAVIENTO</t>
  </si>
  <si>
    <t>GUACAMAYAS</t>
  </si>
  <si>
    <t>TORIBÍO</t>
  </si>
  <si>
    <t>GUASCA</t>
  </si>
  <si>
    <t>VILLA DEL ROSARIO</t>
  </si>
  <si>
    <t>GUAVATÁ</t>
  </si>
  <si>
    <t>SAN ANTONIO</t>
  </si>
  <si>
    <t>YOTOCO</t>
  </si>
  <si>
    <t>COPACABANA</t>
  </si>
  <si>
    <t>TALAIGUA NUEVO</t>
  </si>
  <si>
    <t>GUATEQUE</t>
  </si>
  <si>
    <t>TOTORÓ</t>
  </si>
  <si>
    <t>GUATAQUÍ</t>
  </si>
  <si>
    <t>OLAYA HERRERA</t>
  </si>
  <si>
    <t>GÜEPSA</t>
  </si>
  <si>
    <t>SAN LUIS</t>
  </si>
  <si>
    <t>YUMBO</t>
  </si>
  <si>
    <t>DABEIBA</t>
  </si>
  <si>
    <t>TIQUISIO</t>
  </si>
  <si>
    <t>GUAYATÁ</t>
  </si>
  <si>
    <t>VILLA RICA</t>
  </si>
  <si>
    <t>GUATAVITA</t>
  </si>
  <si>
    <t>OSPINA</t>
  </si>
  <si>
    <t>HATO</t>
  </si>
  <si>
    <t>SANTA ISABEL</t>
  </si>
  <si>
    <t>ZARZAL</t>
  </si>
  <si>
    <t>DONMATÍAS</t>
  </si>
  <si>
    <t>TURBACO</t>
  </si>
  <si>
    <t>GÜICÁN DE LA SIERRA</t>
  </si>
  <si>
    <t>GUAYABAL DE SÍQUIMA</t>
  </si>
  <si>
    <t>FRANCISCO PIZARRO</t>
  </si>
  <si>
    <t>JESÚS MARÍA</t>
  </si>
  <si>
    <t>EBÉJICO</t>
  </si>
  <si>
    <t>TURBANÁ</t>
  </si>
  <si>
    <t>IZA</t>
  </si>
  <si>
    <t>GUAYABETAL</t>
  </si>
  <si>
    <t>POLICARPA</t>
  </si>
  <si>
    <t>JORDÁN</t>
  </si>
  <si>
    <t>VALLE DE SAN JUAN</t>
  </si>
  <si>
    <t>EL BAGRE</t>
  </si>
  <si>
    <t>JENESANO</t>
  </si>
  <si>
    <t>GUTIÉRREZ</t>
  </si>
  <si>
    <t>POTOSÍ</t>
  </si>
  <si>
    <t>LA BELLEZA</t>
  </si>
  <si>
    <t>VENADILLO</t>
  </si>
  <si>
    <t>ENTRERRÍOS</t>
  </si>
  <si>
    <t>ZAMBRANO</t>
  </si>
  <si>
    <t>JERICÓ</t>
  </si>
  <si>
    <t>JERUSALÉN</t>
  </si>
  <si>
    <t>LANDÁZURI</t>
  </si>
  <si>
    <t>VILLAHERMOSA</t>
  </si>
  <si>
    <t>ENVIGADO</t>
  </si>
  <si>
    <t>LABRANZAGRANDE</t>
  </si>
  <si>
    <t>JUNÍN</t>
  </si>
  <si>
    <t>PUERRES</t>
  </si>
  <si>
    <t>VILLARRICA</t>
  </si>
  <si>
    <t>FREDONIA</t>
  </si>
  <si>
    <t>LA CAPILLA</t>
  </si>
  <si>
    <t>LA CALERA</t>
  </si>
  <si>
    <t>PUPIALES</t>
  </si>
  <si>
    <t>LEBRIJA</t>
  </si>
  <si>
    <t>FRONTINO</t>
  </si>
  <si>
    <t>LA MESA</t>
  </si>
  <si>
    <t>RICAURTE</t>
  </si>
  <si>
    <t>LOS SANTOS</t>
  </si>
  <si>
    <t>GIRALDO</t>
  </si>
  <si>
    <t>LA UVITA</t>
  </si>
  <si>
    <t>LA PALMA</t>
  </si>
  <si>
    <t>ROBERTO PAYÁN</t>
  </si>
  <si>
    <t>MACARAVITA</t>
  </si>
  <si>
    <t>GIRARDOTA</t>
  </si>
  <si>
    <t>VILLA DE LEYVA</t>
  </si>
  <si>
    <t>LA PEÑA</t>
  </si>
  <si>
    <t>SAMANIEGO</t>
  </si>
  <si>
    <t>MÁLAGA</t>
  </si>
  <si>
    <t>GÓMEZ PLATA</t>
  </si>
  <si>
    <t>MACANAL</t>
  </si>
  <si>
    <t>SANDONÁ</t>
  </si>
  <si>
    <t>MATANZA</t>
  </si>
  <si>
    <t>MARIPÍ</t>
  </si>
  <si>
    <t>LENGUAZAQUE</t>
  </si>
  <si>
    <t>SAN BERNARDO</t>
  </si>
  <si>
    <t>MOGOTES</t>
  </si>
  <si>
    <t>MACHETÁ</t>
  </si>
  <si>
    <t>SAN LORENZO</t>
  </si>
  <si>
    <t>MOLAGAVITA</t>
  </si>
  <si>
    <t>GUARNE</t>
  </si>
  <si>
    <t>MONGUA</t>
  </si>
  <si>
    <t>MADRID</t>
  </si>
  <si>
    <t>OCAMONTE</t>
  </si>
  <si>
    <t>GUATAPÉ</t>
  </si>
  <si>
    <t>MONGUÍ</t>
  </si>
  <si>
    <t>MANTA</t>
  </si>
  <si>
    <t>SAN PEDRO DE CARTAGO</t>
  </si>
  <si>
    <t>OIBA</t>
  </si>
  <si>
    <t>HELICONIA</t>
  </si>
  <si>
    <t>MONIQUIRÁ</t>
  </si>
  <si>
    <t>MEDINA</t>
  </si>
  <si>
    <t>SANTA BÁRBARA</t>
  </si>
  <si>
    <t>ONZAGA</t>
  </si>
  <si>
    <t>HISPANIA</t>
  </si>
  <si>
    <t>MOTAVITA</t>
  </si>
  <si>
    <t>SANTACRUZ</t>
  </si>
  <si>
    <t>PALMAR</t>
  </si>
  <si>
    <t>ITAGÜÍ</t>
  </si>
  <si>
    <t>MUZO</t>
  </si>
  <si>
    <t>SAPUYES</t>
  </si>
  <si>
    <t>PALMAS DEL SOCORRO</t>
  </si>
  <si>
    <t>ITUANGO</t>
  </si>
  <si>
    <t>NOBSA</t>
  </si>
  <si>
    <t>NEMOCÓN</t>
  </si>
  <si>
    <t>TAMINANGO</t>
  </si>
  <si>
    <t>PÁRAMO</t>
  </si>
  <si>
    <t>JARDÍN</t>
  </si>
  <si>
    <t>NUEVO COLÓN</t>
  </si>
  <si>
    <t>NILO</t>
  </si>
  <si>
    <t>TANGUA</t>
  </si>
  <si>
    <t>PIEDECUESTA</t>
  </si>
  <si>
    <t>OICATÁ</t>
  </si>
  <si>
    <t>NIMAIMA</t>
  </si>
  <si>
    <t>SAN ANDRÉS DE TUMACO</t>
  </si>
  <si>
    <t>PINCHOTE</t>
  </si>
  <si>
    <t>LA CEJA</t>
  </si>
  <si>
    <t>OTANCHE</t>
  </si>
  <si>
    <t>NOCAIMA</t>
  </si>
  <si>
    <t>TÚQUERRES</t>
  </si>
  <si>
    <t>PUENTE NACIONAL</t>
  </si>
  <si>
    <t>LA ESTRELLA</t>
  </si>
  <si>
    <t>PACHAVITA</t>
  </si>
  <si>
    <t>VENECIA</t>
  </si>
  <si>
    <t>YACUANQUER</t>
  </si>
  <si>
    <t>PUERTO PARRA</t>
  </si>
  <si>
    <t>LA PINTADA</t>
  </si>
  <si>
    <t>PACHO</t>
  </si>
  <si>
    <t>PUERTO WILCHES</t>
  </si>
  <si>
    <t>PAIPA</t>
  </si>
  <si>
    <t>PAIME</t>
  </si>
  <si>
    <t>RIONEGRO</t>
  </si>
  <si>
    <t>LIBORINA</t>
  </si>
  <si>
    <t>PAJARITO</t>
  </si>
  <si>
    <t>PANDI</t>
  </si>
  <si>
    <t>SABANA DE TORRES</t>
  </si>
  <si>
    <t>MACEO</t>
  </si>
  <si>
    <t>PANQUEBA</t>
  </si>
  <si>
    <t>PARATEBUENO</t>
  </si>
  <si>
    <t>MARINILLA</t>
  </si>
  <si>
    <t>PAUNA</t>
  </si>
  <si>
    <t>PASCA</t>
  </si>
  <si>
    <t>SAN BENITO</t>
  </si>
  <si>
    <t>MONTEBELLO</t>
  </si>
  <si>
    <t>PAYA</t>
  </si>
  <si>
    <t>PUERTO SALGAR</t>
  </si>
  <si>
    <t>SAN GIL</t>
  </si>
  <si>
    <t>MURINDÓ</t>
  </si>
  <si>
    <t>PAZ DE RÍO</t>
  </si>
  <si>
    <t>PULÍ</t>
  </si>
  <si>
    <t>SAN JOAQUÍN</t>
  </si>
  <si>
    <t>MUTATÁ</t>
  </si>
  <si>
    <t>PESCA</t>
  </si>
  <si>
    <t>QUEBRADANEGRA</t>
  </si>
  <si>
    <t>SAN JOSÉ DE MIRANDA</t>
  </si>
  <si>
    <t>PISBA</t>
  </si>
  <si>
    <t>QUETAME</t>
  </si>
  <si>
    <t>NECOCLÍ</t>
  </si>
  <si>
    <t>PUERTO BOYACÁ</t>
  </si>
  <si>
    <t>QUIPILE</t>
  </si>
  <si>
    <t>SAN VICENTE DE CHUCURÍ</t>
  </si>
  <si>
    <t>NECHÍ</t>
  </si>
  <si>
    <t>QUÍPAMA</t>
  </si>
  <si>
    <t>APULO</t>
  </si>
  <si>
    <t>OLAYA</t>
  </si>
  <si>
    <t>RAMIRIQUÍ</t>
  </si>
  <si>
    <t>SANTA HELENA DEL OPÓN</t>
  </si>
  <si>
    <t>PEÑOL</t>
  </si>
  <si>
    <t>RÁQUIRA</t>
  </si>
  <si>
    <t>SAN ANTONIO DEL TEQUENDAMA</t>
  </si>
  <si>
    <t>SIMACOTA</t>
  </si>
  <si>
    <t>PEQUE</t>
  </si>
  <si>
    <t>RONDÓN</t>
  </si>
  <si>
    <t>SOCORRO</t>
  </si>
  <si>
    <t>PUEBLORRICO</t>
  </si>
  <si>
    <t>SABOYÁ</t>
  </si>
  <si>
    <t>SUAITA</t>
  </si>
  <si>
    <t>PUERTO BERRÍO</t>
  </si>
  <si>
    <t>SÁCHICA</t>
  </si>
  <si>
    <t>PUERTO NARE</t>
  </si>
  <si>
    <t>SAMACÁ</t>
  </si>
  <si>
    <t>SAN JUAN DE RIOSECO</t>
  </si>
  <si>
    <t>SURATÁ</t>
  </si>
  <si>
    <t>PUERTO TRIUNFO</t>
  </si>
  <si>
    <t>SAN EDUARDO</t>
  </si>
  <si>
    <t>SASAIMA</t>
  </si>
  <si>
    <t>TONA</t>
  </si>
  <si>
    <t>REMEDIOS</t>
  </si>
  <si>
    <t>SAN JOSÉ DE PARE</t>
  </si>
  <si>
    <t>SESQUILÉ</t>
  </si>
  <si>
    <t>VALLE DE SAN JOSÉ</t>
  </si>
  <si>
    <t>RETIRO</t>
  </si>
  <si>
    <t>SAN LUIS DE GACENO</t>
  </si>
  <si>
    <t>SIBATÉ</t>
  </si>
  <si>
    <t>VÉLEZ</t>
  </si>
  <si>
    <t>SAN MATEO</t>
  </si>
  <si>
    <t>SILVANIA</t>
  </si>
  <si>
    <t>VETAS</t>
  </si>
  <si>
    <t>SAN MIGUEL DE SEMA</t>
  </si>
  <si>
    <t>SIMIJACA</t>
  </si>
  <si>
    <t>SABANETA</t>
  </si>
  <si>
    <t>SAN PABLO DE BORBUR</t>
  </si>
  <si>
    <t>SOACHA</t>
  </si>
  <si>
    <t>ZAPATOCA</t>
  </si>
  <si>
    <t>SALGAR</t>
  </si>
  <si>
    <t>SANTANA</t>
  </si>
  <si>
    <t>SOPÓ</t>
  </si>
  <si>
    <t>SAN ANDRÉS DE CUERQUÍA</t>
  </si>
  <si>
    <t>SUBACHOQUE</t>
  </si>
  <si>
    <t>SANTA ROSA DE VITERBO</t>
  </si>
  <si>
    <t>SUESCA</t>
  </si>
  <si>
    <t>SANTA SOFÍA</t>
  </si>
  <si>
    <t>SUPATÁ</t>
  </si>
  <si>
    <t>SAN JERÓNIMO</t>
  </si>
  <si>
    <t>SATIVANORTE</t>
  </si>
  <si>
    <t>SUSA</t>
  </si>
  <si>
    <t>SAN JOSÉ DE LA MONTAÑA</t>
  </si>
  <si>
    <t>SATIVASUR</t>
  </si>
  <si>
    <t>SUTATAUSA</t>
  </si>
  <si>
    <t>SAN JUAN DE URABÁ</t>
  </si>
  <si>
    <t>SIACHOQUE</t>
  </si>
  <si>
    <t>TABIO</t>
  </si>
  <si>
    <t>SOATÁ</t>
  </si>
  <si>
    <t>TAUSA</t>
  </si>
  <si>
    <t>SAN PEDRO DE LOS MILAGROS</t>
  </si>
  <si>
    <t>SOCOTÁ</t>
  </si>
  <si>
    <t>TENA</t>
  </si>
  <si>
    <t>SAN PEDRO DE URABÁ</t>
  </si>
  <si>
    <t>SOCHA</t>
  </si>
  <si>
    <t>TENJO</t>
  </si>
  <si>
    <t>SAN RAFAEL</t>
  </si>
  <si>
    <t>SOGAMOSO</t>
  </si>
  <si>
    <t>TIBACUY</t>
  </si>
  <si>
    <t>SAN ROQUE</t>
  </si>
  <si>
    <t>SOMONDOCO</t>
  </si>
  <si>
    <t>TIBIRITA</t>
  </si>
  <si>
    <t>SAN VICENTE FERRER</t>
  </si>
  <si>
    <t>SORA</t>
  </si>
  <si>
    <t>TOCAIMA</t>
  </si>
  <si>
    <t>SOTAQUIRÁ</t>
  </si>
  <si>
    <t>TOCANCIPÁ</t>
  </si>
  <si>
    <t>SANTA ROSA DE OSOS</t>
  </si>
  <si>
    <t>SORACÁ</t>
  </si>
  <si>
    <t>TOPAIPÍ</t>
  </si>
  <si>
    <t>SANTO DOMINGO</t>
  </si>
  <si>
    <t>SUSACÓN</t>
  </si>
  <si>
    <t>UBALÁ</t>
  </si>
  <si>
    <t>EL SANTUARIO</t>
  </si>
  <si>
    <t>SUTAMARCHÁN</t>
  </si>
  <si>
    <t>UBAQUE</t>
  </si>
  <si>
    <t>SEGOVIA</t>
  </si>
  <si>
    <t>SUTATENZA</t>
  </si>
  <si>
    <t>VILLA DE SAN DIEGO DE UBATÉ</t>
  </si>
  <si>
    <t>SONSÓN</t>
  </si>
  <si>
    <t>TASCO</t>
  </si>
  <si>
    <t>UNE</t>
  </si>
  <si>
    <t>SOPETRÁN</t>
  </si>
  <si>
    <t>TENZA</t>
  </si>
  <si>
    <t>ÚTICA</t>
  </si>
  <si>
    <t>TÁMESIS</t>
  </si>
  <si>
    <t>TIBANÁ</t>
  </si>
  <si>
    <t>VERGARA</t>
  </si>
  <si>
    <t>TARAZÁ</t>
  </si>
  <si>
    <t>TIBASOSA</t>
  </si>
  <si>
    <t>VIANÍ</t>
  </si>
  <si>
    <t>TARSO</t>
  </si>
  <si>
    <t>TINJACÁ</t>
  </si>
  <si>
    <t>VILLAGÓMEZ</t>
  </si>
  <si>
    <t>TITIRIBÍ</t>
  </si>
  <si>
    <t>TIPACOQUE</t>
  </si>
  <si>
    <t>VILLAPINZÓN</t>
  </si>
  <si>
    <t>TOCA</t>
  </si>
  <si>
    <t>VILLETA</t>
  </si>
  <si>
    <t>TURBO</t>
  </si>
  <si>
    <t>TOGÜÍ</t>
  </si>
  <si>
    <t>VIOTÁ</t>
  </si>
  <si>
    <t>URAMITA</t>
  </si>
  <si>
    <t>TÓPAGA</t>
  </si>
  <si>
    <t>YACOPÍ</t>
  </si>
  <si>
    <t>URRAO</t>
  </si>
  <si>
    <t>TOTA</t>
  </si>
  <si>
    <t>ZIPACÓN</t>
  </si>
  <si>
    <t>VALDIVIA</t>
  </si>
  <si>
    <t>TUNUNGUÁ</t>
  </si>
  <si>
    <t>ZIPAQUIRÁ</t>
  </si>
  <si>
    <t>TURMEQUÉ</t>
  </si>
  <si>
    <t>VEGACHÍ</t>
  </si>
  <si>
    <t>TUTA</t>
  </si>
  <si>
    <t>TUTAZÁ</t>
  </si>
  <si>
    <t>VIGÍA DEL FUERTE</t>
  </si>
  <si>
    <t>ÚMBITA</t>
  </si>
  <si>
    <t>YALÍ</t>
  </si>
  <si>
    <t>VENTAQUEMADA</t>
  </si>
  <si>
    <t>YARUMAL</t>
  </si>
  <si>
    <t>VIRACACHÁ</t>
  </si>
  <si>
    <t>YOLOMBÓ</t>
  </si>
  <si>
    <t>ZETAQUIRA</t>
  </si>
  <si>
    <t>YONDÓ</t>
  </si>
  <si>
    <t>ZARAGOZA</t>
  </si>
  <si>
    <t>CONSOLIDADO DE LAS CONDICIONES CON NO CUMPLIMIENTO</t>
  </si>
  <si>
    <t>Numeral</t>
  </si>
  <si>
    <t>CONDICIONES DE CALIDAD CON NO CUMPLIMIENTO</t>
  </si>
  <si>
    <t>COMPONENTE</t>
  </si>
  <si>
    <t xml:space="preserve">Siendo las __________ del dia __________del mes ____________ del _______, </t>
  </si>
  <si>
    <t>CONDICIONES</t>
  </si>
  <si>
    <t>CUMPLE</t>
  </si>
  <si>
    <t>NO CUMPLE</t>
  </si>
  <si>
    <t xml:space="preserve">TOTAL </t>
  </si>
  <si>
    <t>AMBIENTES ADECUADOS Y SEGUROS</t>
  </si>
  <si>
    <t>ALIMENTACIÓN Y NUTRICIÓN</t>
  </si>
  <si>
    <t>SITUACIONES ESPECIALES</t>
  </si>
  <si>
    <t>CÓDIGO ÉTICO</t>
  </si>
  <si>
    <t>TALENTO HUMANO</t>
  </si>
  <si>
    <t>FINANCIERO</t>
  </si>
  <si>
    <t>DOTACIÓN</t>
  </si>
  <si>
    <t>TOTAL</t>
  </si>
  <si>
    <t>VER HOJAS POR COMPONENTE</t>
  </si>
  <si>
    <t>VER HOJA CONDICIONES NO CUMPLIDAS</t>
  </si>
  <si>
    <t>ACCIONES INMEDIATAS Y/O NOVEDADES DE LA VISITA</t>
  </si>
  <si>
    <t xml:space="preserve">Para constancia firman el Representante Legal o delegado por la Institución y los profesionales que participaron en la visita. </t>
  </si>
  <si>
    <t xml:space="preserve">Se entrega copia física______o  digital______ enviada a través del correo electrónico: _____________________________________________________________________________ </t>
  </si>
  <si>
    <t xml:space="preserve"> PROFESIONALES QUE ATIENDEN LA VISITA POR PARTE DE LA INSTITUCIÓN O SEDE OPERATIVA</t>
  </si>
  <si>
    <t>Nombres y Apellidos</t>
  </si>
  <si>
    <t>ROL</t>
  </si>
  <si>
    <t>FIRMA</t>
  </si>
  <si>
    <t>PROFESIONALES ICBF QUE REALIZAN LA VISITA</t>
  </si>
  <si>
    <t>PROFESIÓN</t>
  </si>
  <si>
    <t>7. TALENTO HUMANO</t>
  </si>
  <si>
    <t>8. FINANCIERO</t>
  </si>
  <si>
    <t>9. DOTACIÓN</t>
  </si>
  <si>
    <t>1. INFORMACIÓN DE LA INSTITUCIÓN</t>
  </si>
  <si>
    <t>2. SEDE / UNIDAD OPERATIVA 1</t>
  </si>
  <si>
    <t>3. INFORMACIÓN GENERAL DE LA VISITA</t>
  </si>
  <si>
    <t>3.2.3</t>
  </si>
  <si>
    <t>Seleccione el estado de tenencia del inmueble:</t>
  </si>
  <si>
    <t>Indique las entidades o personas (naturales o jurídicas) que participan en la tenencia del inmueble.</t>
  </si>
  <si>
    <t>Capacidad Instalada</t>
  </si>
  <si>
    <t>Coordenadas Georreferenciadas en Google Maps</t>
  </si>
  <si>
    <t>Latitud N</t>
  </si>
  <si>
    <t>Longitud W</t>
  </si>
  <si>
    <t>Fecha de Finalización Visita</t>
  </si>
  <si>
    <t>Regional 1</t>
  </si>
  <si>
    <t>Regional 2</t>
  </si>
  <si>
    <t>SEC</t>
  </si>
  <si>
    <t xml:space="preserve">OBSERVACIONES </t>
  </si>
  <si>
    <t>2.Ambientes Adecuados y Seguros</t>
  </si>
  <si>
    <t>3. Alimentacion y Nutrición</t>
  </si>
  <si>
    <t>4.1</t>
  </si>
  <si>
    <t>5. Situaciones especiales</t>
  </si>
  <si>
    <t>6. Código Ético</t>
  </si>
  <si>
    <t>7.1</t>
  </si>
  <si>
    <t>7. Talento Humano</t>
  </si>
  <si>
    <t>8. Financiero</t>
  </si>
  <si>
    <t>9. Dotacion</t>
  </si>
  <si>
    <t>el equipo de la Oficina de Inspección, Vigilancia y Control y Calidad de Servicios, realiza socialización de las situaciones encontradas durante la visita por cada uno de los componentes:  y se le informa que podrá pronunciarse frente al desarrollo de la misma.</t>
  </si>
  <si>
    <r>
      <t xml:space="preserve">Cuenta con el Programa de Selección y Evaluación de Proveedores, que contenga:
1. Los alimentos que se requiere comprar.
2. Los criterios de selección de proveedores (estratégicos, técnicos y comerciales)
3. Lista o portafolio de proveedores, con los criterios de aceptabilidad y de calificación.
4. Para alimentos industrializados: 
4.1. Conceptos sanitarios favorables y vigentes para establecimientos donde se fabriquen, procesen, preparen o envasen alimentos.
4.2. Registro, permiso o notificación sanitaria según aplique, 
4.3. Soporte de seguimiento de la calidad de los productos suministrados por los proveedores
4.4. Programa de asistencia técnica a proveedores y registro de asistencia técnica a proveedores 
4.5. Cronograma de auditorías de supervisión, seguimiento y control a proveedores.
</t>
    </r>
    <r>
      <rPr>
        <b/>
        <sz val="11"/>
        <color theme="1"/>
        <rFont val="Arial"/>
        <family val="2"/>
      </rPr>
      <t>Nota 1:</t>
    </r>
    <r>
      <rPr>
        <sz val="11"/>
        <color theme="1"/>
        <rFont val="Arial"/>
        <family val="2"/>
      </rPr>
      <t xml:space="preserve"> Aporta soportes de implementación de los criterios de aceptabilidad y calificación de proveedores para la compra de alimentos.  
</t>
    </r>
    <r>
      <rPr>
        <b/>
        <sz val="11"/>
        <color theme="1"/>
        <rFont val="Arial"/>
        <family val="2"/>
      </rPr>
      <t>Nota 2</t>
    </r>
    <r>
      <rPr>
        <sz val="11"/>
        <color theme="1"/>
        <rFont val="Arial"/>
        <family val="2"/>
      </rPr>
      <t>: Cumple con lo establecido en las fichas técnicas de alimentos aprobados por ICBF</t>
    </r>
  </si>
  <si>
    <t>3.1.2</t>
  </si>
  <si>
    <t>Desarrolla acciones con el adolescente o joven y su familia para:  
a. Generar acuerdos de trabajo conjunto
b. acompañar la integración a la convivencia familiar
c. revitalizar las relaciones afectivas
d.  activar su capacidad para brindar apoyo y contención a los adolescentes y jóvenes.
e.  plantear alternativas que movilicen acciones de cambio en su cotidianidad y planes de vida
f. promover el interés y la práctica de actividades en artes, música, deporte, cultura y lúdica
g. Exploración de talentos y habilidades así como el desarrollo de estrategias que impulsen el aprendizaje en oficios acorde con las expectativas y planes de vida
h. vinculación a temas o líneas de interés presentes en su territorio en deportes, expresiones artísticas, tecnología y redes, exploración del medio, entre otros
i. capacidad de generar nuevos vínculos afectivos y de apoyo social en ausencia de familia</t>
  </si>
  <si>
    <t xml:space="preserve">Elabora y  entrega el informe de egreso a los cinco (5) días hábiles de ocurrido el evento. 
</t>
  </si>
  <si>
    <r>
      <t xml:space="preserve">Desarrolla cinco (5) sesiones de trabajo con el adolescente o joven y su familia al mes, como mínimo:
a.   tres (3) sesiones de trabajo interdisciplinar con el joven en función de las líneas y temas de Interés seleccionados 
b.  una (1) sesión interdisciplinaria de acompañamiento familiar y otras según necesidad
c.  registra la información en el formato de intervención ICBF vigente.
d. sesiones interdisciplinarias de trabajo con las familias a fin de acompañar la integración a la convivencia familiar, revitalizar las relaciones afectivas, y activar su capacidad para brindar apoyo y contención a los adolescentes y jóvenes.
</t>
    </r>
    <r>
      <rPr>
        <b/>
        <sz val="11"/>
        <rFont val="Arial"/>
        <family val="2"/>
      </rPr>
      <t>Nota 1</t>
    </r>
    <r>
      <rPr>
        <sz val="11"/>
        <rFont val="Arial"/>
        <family val="2"/>
      </rPr>
      <t xml:space="preserve">: Si se realiza por medio de TIC -individuales, familiares o grupales- o presenciales con dificultades por tiempo de traslado, se pueden acumular hasta tres sesiones en una jornada 
</t>
    </r>
    <r>
      <rPr>
        <b/>
        <sz val="11"/>
        <rFont val="Arial"/>
        <family val="2"/>
      </rPr>
      <t>Nota 2</t>
    </r>
    <r>
      <rPr>
        <sz val="11"/>
        <rFont val="Arial"/>
        <family val="2"/>
      </rPr>
      <t>: De existir coincidencia entre los temas y líneas de interés por parte de los adolescentes y jóvenes se programan sesiones grupales en territorio en articulación con las ofertas existentes.</t>
    </r>
  </si>
  <si>
    <r>
      <t xml:space="preserve">Cuenta con informe de seguimiento el cual :
a.  Es enviado a la autoridad administrativa cada tres meses calendario. 
b. Señala los avances, dificultades significativas, ajustes en caso de ser necesario.
c. Incluye intervenciones externas que se realicen. 
d. Enmarca los logros propuestos en el plan de atención individual.
</t>
    </r>
    <r>
      <rPr>
        <b/>
        <sz val="11"/>
        <rFont val="Arial"/>
        <family val="2"/>
      </rPr>
      <t>Nota</t>
    </r>
    <r>
      <rPr>
        <sz val="11"/>
        <rFont val="Arial"/>
        <family val="2"/>
      </rPr>
      <t xml:space="preserve">. Este informe puede constituirse en el informe de egreso.
</t>
    </r>
  </si>
  <si>
    <t>CUMPLE/NO CUMPLE/NO APLICA</t>
  </si>
  <si>
    <t>Dinamizador Socio Cultural (Pedagogo / Licenciado)</t>
  </si>
  <si>
    <t>Fuente: MANUAL OPERATIVO DE MEDIDAS COMPLEMENTARIAS Y ALTERNATIVAS AL PROCESO JUDICIAL SRPA . RESTABLECIMIENTO EN ADMINISTRACIÓN DE JUSTICIA RAJ. Versión 4. Pág 63.</t>
  </si>
  <si>
    <t>4. Modelo de Atencion</t>
  </si>
  <si>
    <t>MODELO DE ATENCIÓN</t>
  </si>
  <si>
    <t>Fecha de finalización Visita</t>
  </si>
  <si>
    <t>CLICK</t>
  </si>
  <si>
    <r>
      <rPr>
        <b/>
        <i/>
        <sz val="12"/>
        <color theme="1"/>
        <rFont val="Tempus Sans ITC"/>
      </rPr>
      <t xml:space="preserve">¡Antes de imprimir este documento… piense en el medio ambiente!  </t>
    </r>
    <r>
      <rPr>
        <b/>
        <sz val="11"/>
        <color theme="1"/>
        <rFont val="Tempus Sans ITC"/>
      </rPr>
      <t xml:space="preserve">
     Cualquier copia impresa de este documento se considera como COPIA NO CONTROLADA.</t>
    </r>
    <r>
      <rPr>
        <sz val="11"/>
        <color theme="1"/>
        <rFont val="Aptos Narrow"/>
        <family val="2"/>
        <scheme val="minor"/>
      </rPr>
      <t xml:space="preserve">
</t>
    </r>
    <r>
      <rPr>
        <sz val="6"/>
        <color theme="1"/>
        <rFont val="Arial"/>
        <family val="2"/>
      </rPr>
      <t>LOS DATOS PROPORCIONADOS SERAN TRATADOS DE ACUERDO A LA POLITICA DE TRATAMIENTO DE DATOS PERSONALES DEL ICBF Y A LA LEY 1581 DE 2012</t>
    </r>
  </si>
  <si>
    <t>IN90.IVC
Versión 1
07/07/2026
Clasificación de la Información
CLASIFICADA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</si>
</sst>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0000000"/>
  </numFmts>
  <fonts count="79">
    <font>
      <sz val="11"/>
      <color theme="1"/>
      <name val="Aptos Narrow"/>
      <family val="2"/>
      <scheme val="minor"/>
    </font>
    <font>
      <b/>
      <sz val="11"/>
      <color theme="1"/>
      <name val="Aptos Narrow"/>
      <family val="2"/>
      <scheme val="minor"/>
    </font>
    <font>
      <sz val="11"/>
      <name val="Aptos Narrow"/>
      <family val="2"/>
      <scheme val="minor"/>
    </font>
    <font>
      <sz val="11"/>
      <color rgb="FF0070C0"/>
      <name val="Aptos Narrow"/>
      <family val="2"/>
      <scheme val="minor"/>
    </font>
    <font>
      <b/>
      <sz val="11"/>
      <name val="Aptos Narrow"/>
      <family val="2"/>
      <scheme val="minor"/>
    </font>
    <font>
      <sz val="11"/>
      <color theme="1"/>
      <name val="Aptos Display"/>
      <family val="2"/>
      <scheme val="major"/>
    </font>
    <font>
      <sz val="5"/>
      <color theme="1"/>
      <name val="Aptos Display"/>
      <family val="2"/>
      <scheme val="major"/>
    </font>
    <font>
      <sz val="8"/>
      <color theme="1"/>
      <name val="Aptos Display"/>
      <family val="2"/>
      <scheme val="major"/>
    </font>
    <font>
      <sz val="5"/>
      <color theme="1"/>
      <name val="Aptos Narrow"/>
      <family val="2"/>
      <scheme val="minor"/>
    </font>
    <font>
      <sz val="12"/>
      <color theme="1"/>
      <name val="Aptos Narrow"/>
      <family val="2"/>
      <scheme val="minor"/>
    </font>
    <font>
      <sz val="12"/>
      <name val="Aptos Narrow"/>
      <family val="2"/>
      <scheme val="minor"/>
    </font>
    <font>
      <sz val="12"/>
      <color rgb="FF000000"/>
      <name val="Aptos Narrow"/>
      <family val="2"/>
      <scheme val="minor"/>
    </font>
    <font>
      <b/>
      <sz val="12"/>
      <color rgb="FF000000"/>
      <name val="Aptos Narrow"/>
      <family val="2"/>
      <scheme val="minor"/>
    </font>
    <font>
      <b/>
      <sz val="11"/>
      <name val="Arial"/>
      <family val="2"/>
    </font>
    <font>
      <sz val="8"/>
      <name val="Aptos Narrow"/>
      <family val="2"/>
      <scheme val="minor"/>
    </font>
    <font>
      <b/>
      <sz val="16"/>
      <color theme="1"/>
      <name val="Aptos Narrow"/>
      <family val="2"/>
      <scheme val="minor"/>
    </font>
    <font>
      <b/>
      <sz val="5"/>
      <color theme="1"/>
      <name val="Aptos Narrow"/>
      <family val="2"/>
      <scheme val="minor"/>
    </font>
    <font>
      <b/>
      <sz val="11"/>
      <color theme="1"/>
      <name val="Arial"/>
      <family val="2"/>
    </font>
    <font>
      <sz val="5"/>
      <name val="Aptos Narrow"/>
      <family val="2"/>
      <scheme val="minor"/>
    </font>
    <font>
      <sz val="11"/>
      <color theme="1"/>
      <name val="Arial"/>
      <family val="2"/>
    </font>
    <font>
      <b/>
      <sz val="11"/>
      <color rgb="FF000000"/>
      <name val="Arial Narrow"/>
      <family val="2"/>
    </font>
    <font>
      <b/>
      <sz val="12"/>
      <name val="Aptos Narrow"/>
      <family val="2"/>
      <scheme val="minor"/>
    </font>
    <font>
      <sz val="5"/>
      <name val="Aptos Display"/>
      <family val="2"/>
      <scheme val="major"/>
    </font>
    <font>
      <u/>
      <sz val="11"/>
      <color theme="1"/>
      <name val="Aptos Narrow"/>
      <family val="2"/>
      <scheme val="minor"/>
    </font>
    <font>
      <b/>
      <sz val="11"/>
      <color theme="1"/>
      <name val="Arial Narrow"/>
      <family val="2"/>
    </font>
    <font>
      <sz val="7"/>
      <color rgb="FF0070C0"/>
      <name val="Aptos Narrow"/>
      <family val="2"/>
      <scheme val="minor"/>
    </font>
    <font>
      <sz val="7"/>
      <color theme="1"/>
      <name val="Aptos Narrow"/>
      <family val="2"/>
      <scheme val="minor"/>
    </font>
    <font>
      <sz val="7"/>
      <color rgb="FF000000"/>
      <name val="Aptos Narrow"/>
      <family val="2"/>
      <scheme val="minor"/>
    </font>
    <font>
      <sz val="11"/>
      <color theme="1"/>
      <name val="Aptos Narrow"/>
      <family val="2"/>
      <scheme val="minor"/>
    </font>
    <font>
      <u/>
      <sz val="11"/>
      <color theme="10"/>
      <name val="Aptos Narrow"/>
      <family val="2"/>
      <scheme val="minor"/>
    </font>
    <font>
      <b/>
      <u/>
      <sz val="11"/>
      <color theme="0"/>
      <name val="Aptos Narrow"/>
      <family val="2"/>
      <scheme val="minor"/>
    </font>
    <font>
      <b/>
      <sz val="10"/>
      <color theme="1"/>
      <name val="Aptos Narrow"/>
      <family val="2"/>
      <scheme val="minor"/>
    </font>
    <font>
      <sz val="10"/>
      <color theme="1"/>
      <name val="Aptos Display"/>
      <family val="2"/>
      <scheme val="major"/>
    </font>
    <font>
      <sz val="11"/>
      <name val="Arial"/>
      <family val="2"/>
    </font>
    <font>
      <u/>
      <sz val="11"/>
      <name val="Arial"/>
      <family val="2"/>
    </font>
    <font>
      <b/>
      <sz val="16"/>
      <color theme="1"/>
      <name val="Arial"/>
      <family val="2"/>
    </font>
    <font>
      <b/>
      <u/>
      <sz val="11"/>
      <color theme="0"/>
      <name val="Arial Narrow"/>
      <family val="2"/>
    </font>
    <font>
      <sz val="11"/>
      <color rgb="FF000000"/>
      <name val="Arial"/>
      <family val="2"/>
    </font>
    <font>
      <b/>
      <sz val="11"/>
      <color rgb="FF000000"/>
      <name val="Arial"/>
      <family val="2"/>
    </font>
    <font>
      <b/>
      <u/>
      <sz val="11"/>
      <color theme="1"/>
      <name val="Arial"/>
      <family val="2"/>
    </font>
    <font>
      <sz val="10"/>
      <color theme="1"/>
      <name val="Arial"/>
      <family val="2"/>
    </font>
    <font>
      <b/>
      <sz val="10"/>
      <name val="Arial"/>
      <family val="2"/>
    </font>
    <font>
      <sz val="10"/>
      <color theme="1"/>
      <name val="Zurich BT"/>
      <family val="2"/>
    </font>
    <font>
      <sz val="10"/>
      <name val="Arial"/>
      <family val="2"/>
    </font>
    <font>
      <b/>
      <sz val="12"/>
      <color theme="1"/>
      <name val="Arial"/>
      <family val="2"/>
    </font>
    <font>
      <sz val="12"/>
      <color theme="1"/>
      <name val="Arial"/>
      <family val="2"/>
    </font>
    <font>
      <sz val="12"/>
      <color rgb="FF000000"/>
      <name val="Arial"/>
      <family val="2"/>
    </font>
    <font>
      <sz val="10"/>
      <color rgb="FF000000"/>
      <name val="Arial"/>
      <family val="2"/>
    </font>
    <font>
      <sz val="10"/>
      <color theme="1"/>
      <name val="Aptos Narrow"/>
      <family val="2"/>
      <scheme val="minor"/>
    </font>
    <font>
      <b/>
      <sz val="8"/>
      <color theme="1"/>
      <name val="Aptos Narrow"/>
      <family val="2"/>
      <scheme val="minor"/>
    </font>
    <font>
      <sz val="11"/>
      <color rgb="FFFF0000"/>
      <name val="Aptos Narrow"/>
      <family val="2"/>
      <scheme val="minor"/>
    </font>
    <font>
      <sz val="7"/>
      <name val="Aptos Narrow"/>
      <family val="2"/>
      <scheme val="minor"/>
    </font>
    <font>
      <sz val="9"/>
      <name val="Aptos Narrow"/>
      <family val="2"/>
      <scheme val="minor"/>
    </font>
    <font>
      <sz val="5"/>
      <color rgb="FF0070C0"/>
      <name val="Aptos Narrow"/>
      <family val="2"/>
      <scheme val="minor"/>
    </font>
    <font>
      <sz val="5"/>
      <color theme="1"/>
      <name val="Arial"/>
      <family val="2"/>
    </font>
    <font>
      <b/>
      <sz val="11"/>
      <color theme="3" tint="0.249977111117893"/>
      <name val="Aptos Narrow"/>
      <family val="2"/>
      <scheme val="minor"/>
    </font>
    <font>
      <b/>
      <sz val="9"/>
      <color theme="1"/>
      <name val="Aptos Narrow"/>
      <family val="2"/>
      <scheme val="minor"/>
    </font>
    <font>
      <sz val="9"/>
      <color theme="1"/>
      <name val="Aptos Narrow"/>
      <family val="2"/>
      <scheme val="minor"/>
    </font>
    <font>
      <strike/>
      <sz val="11"/>
      <color rgb="FFFF0000"/>
      <name val="Arial"/>
      <family val="2"/>
    </font>
    <font>
      <b/>
      <u/>
      <sz val="9"/>
      <color theme="0"/>
      <name val="Aptos Narrow"/>
      <family val="2"/>
      <scheme val="minor"/>
    </font>
    <font>
      <sz val="11"/>
      <color rgb="FF0070C0"/>
      <name val="Arial"/>
      <family val="2"/>
    </font>
    <font>
      <sz val="7"/>
      <color theme="1"/>
      <name val="Aptos Narrow"/>
      <family val="2"/>
    </font>
    <font>
      <b/>
      <sz val="10"/>
      <color theme="1"/>
      <name val="Arial"/>
      <family val="2"/>
    </font>
    <font>
      <sz val="8"/>
      <color theme="1"/>
      <name val="Arial"/>
      <family val="2"/>
    </font>
    <font>
      <b/>
      <sz val="8"/>
      <color theme="1"/>
      <name val="Arial"/>
      <family val="2"/>
    </font>
    <font>
      <b/>
      <sz val="8"/>
      <color theme="0"/>
      <name val="Arial"/>
      <family val="2"/>
    </font>
    <font>
      <sz val="11"/>
      <color rgb="FF000000"/>
      <name val="Calibri"/>
      <family val="2"/>
    </font>
    <font>
      <sz val="11"/>
      <color rgb="FF000000"/>
      <name val="Calibri"/>
      <family val="2"/>
      <charset val="1"/>
    </font>
    <font>
      <sz val="9"/>
      <color rgb="FF000000"/>
      <name val="Arial"/>
      <family val="2"/>
    </font>
    <font>
      <b/>
      <sz val="12"/>
      <color theme="1"/>
      <name val="Aptos Narrow"/>
      <family val="2"/>
      <scheme val="minor"/>
    </font>
    <font>
      <b/>
      <sz val="11"/>
      <color theme="1"/>
      <name val="Aptos Display"/>
      <family val="2"/>
      <scheme val="major"/>
    </font>
    <font>
      <sz val="11"/>
      <color rgb="FF000000"/>
      <name val="Aptos Narrow"/>
      <family val="2"/>
      <scheme val="minor"/>
    </font>
    <font>
      <b/>
      <sz val="11"/>
      <color rgb="FF000000"/>
      <name val="Aptos Narrow"/>
      <family val="2"/>
    </font>
    <font>
      <sz val="9"/>
      <color theme="1"/>
      <name val="Arial"/>
      <family val="2"/>
    </font>
    <font>
      <sz val="11"/>
      <name val="Aptos Display"/>
      <family val="2"/>
      <scheme val="major"/>
    </font>
    <font>
      <b/>
      <u/>
      <sz val="11"/>
      <name val="Aptos Narrow"/>
      <family val="2"/>
      <scheme val="minor"/>
    </font>
    <font>
      <b/>
      <i/>
      <sz val="12"/>
      <color theme="1"/>
      <name val="Tempus Sans ITC"/>
    </font>
    <font>
      <b/>
      <sz val="11"/>
      <color theme="1"/>
      <name val="Tempus Sans ITC"/>
    </font>
    <font>
      <sz val="6"/>
      <color theme="1"/>
      <name val="Arial"/>
      <family val="2"/>
    </font>
  </fonts>
  <fills count="38">
    <fill>
      <patternFill patternType="none"/>
    </fill>
    <fill>
      <patternFill patternType="gray125"/>
    </fill>
    <fill>
      <patternFill patternType="solid">
        <fgColor theme="0" tint="-0.14999847407452621"/>
        <bgColor indexed="64"/>
      </patternFill>
    </fill>
    <fill>
      <patternFill patternType="solid">
        <fgColor theme="7"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rgb="FFFFFFCC"/>
        <bgColor indexed="64"/>
      </patternFill>
    </fill>
    <fill>
      <patternFill patternType="solid">
        <fgColor rgb="FF99FFCC"/>
        <bgColor indexed="64"/>
      </patternFill>
    </fill>
    <fill>
      <patternFill patternType="solid">
        <fgColor rgb="FFFFCCFF"/>
        <bgColor indexed="64"/>
      </patternFill>
    </fill>
    <fill>
      <patternFill patternType="solid">
        <fgColor theme="5" tint="0.79998168889431442"/>
        <bgColor indexed="64"/>
      </patternFill>
    </fill>
    <fill>
      <patternFill patternType="solid">
        <fgColor rgb="FFFFCCCC"/>
        <bgColor indexed="64"/>
      </patternFill>
    </fill>
    <fill>
      <patternFill patternType="solid">
        <fgColor theme="7" tint="0.39997558519241921"/>
        <bgColor rgb="FF000000"/>
      </patternFill>
    </fill>
    <fill>
      <patternFill patternType="solid">
        <fgColor theme="4" tint="0.79998168889431442"/>
        <bgColor rgb="FF000000"/>
      </patternFill>
    </fill>
    <fill>
      <patternFill patternType="solid">
        <fgColor theme="7" tint="0.59999389629810485"/>
        <bgColor rgb="FF000000"/>
      </patternFill>
    </fill>
    <fill>
      <patternFill patternType="solid">
        <fgColor theme="8" tint="0.59999389629810485"/>
        <bgColor rgb="FF000000"/>
      </patternFill>
    </fill>
    <fill>
      <patternFill patternType="solid">
        <fgColor theme="3" tint="0.89999084444715716"/>
        <bgColor indexed="64"/>
      </patternFill>
    </fill>
    <fill>
      <patternFill patternType="solid">
        <fgColor theme="9" tint="0.59999389629810485"/>
        <bgColor indexed="64"/>
      </patternFill>
    </fill>
    <fill>
      <patternFill patternType="solid">
        <fgColor rgb="FFFFFF99"/>
        <bgColor indexed="64"/>
      </patternFill>
    </fill>
    <fill>
      <patternFill patternType="solid">
        <fgColor theme="5" tint="0.79998168889431442"/>
        <bgColor rgb="FF000000"/>
      </patternFill>
    </fill>
    <fill>
      <patternFill patternType="solid">
        <fgColor theme="9" tint="0.59999389629810485"/>
        <bgColor rgb="FF000000"/>
      </patternFill>
    </fill>
    <fill>
      <patternFill patternType="solid">
        <fgColor theme="9" tint="0.39997558519241921"/>
        <bgColor indexed="64"/>
      </patternFill>
    </fill>
    <fill>
      <patternFill patternType="solid">
        <fgColor rgb="FF0070C0"/>
        <bgColor indexed="64"/>
      </patternFill>
    </fill>
    <fill>
      <patternFill patternType="solid">
        <fgColor theme="3" tint="0.749992370372631"/>
        <bgColor indexed="64"/>
      </patternFill>
    </fill>
    <fill>
      <patternFill patternType="solid">
        <fgColor theme="2" tint="-0.499984740745262"/>
        <bgColor indexed="64"/>
      </patternFill>
    </fill>
    <fill>
      <patternFill patternType="solid">
        <fgColor rgb="FFFCE4D6"/>
        <bgColor indexed="64"/>
      </patternFill>
    </fill>
    <fill>
      <patternFill patternType="solid">
        <fgColor rgb="FFFFFF00"/>
        <bgColor indexed="64"/>
      </patternFill>
    </fill>
    <fill>
      <patternFill patternType="solid">
        <fgColor rgb="FF9DC3E6"/>
        <bgColor indexed="64"/>
      </patternFill>
    </fill>
    <fill>
      <patternFill patternType="solid">
        <fgColor theme="2" tint="-0.249977111117893"/>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0" tint="-0.249977111117893"/>
        <bgColor indexed="64"/>
      </patternFill>
    </fill>
    <fill>
      <patternFill patternType="solid">
        <fgColor rgb="FFDAE9F8"/>
        <bgColor rgb="FF000000"/>
      </patternFill>
    </fill>
    <fill>
      <patternFill patternType="solid">
        <fgColor rgb="FFB5E6A2"/>
        <bgColor rgb="FF000000"/>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5" tint="0.39997558519241921"/>
        <bgColor indexed="64"/>
      </patternFill>
    </fill>
    <fill>
      <patternFill patternType="solid">
        <fgColor theme="9" tint="0.79998168889431442"/>
        <bgColor indexed="64"/>
      </patternFill>
    </fill>
    <fill>
      <patternFill patternType="solid">
        <fgColor rgb="FFFFC000"/>
        <bgColor indexed="64"/>
      </patternFill>
    </fill>
  </fills>
  <borders count="7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medium">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style="medium">
        <color indexed="64"/>
      </top>
      <bottom/>
      <diagonal/>
    </border>
    <border>
      <left style="thin">
        <color indexed="64"/>
      </left>
      <right/>
      <top/>
      <bottom/>
      <diagonal/>
    </border>
    <border>
      <left style="thin">
        <color indexed="64"/>
      </left>
      <right style="thin">
        <color indexed="64"/>
      </right>
      <top/>
      <bottom/>
      <diagonal/>
    </border>
    <border>
      <left/>
      <right style="medium">
        <color indexed="64"/>
      </right>
      <top/>
      <bottom style="medium">
        <color indexed="64"/>
      </bottom>
      <diagonal/>
    </border>
    <border>
      <left style="thin">
        <color theme="1"/>
      </left>
      <right style="thin">
        <color theme="1"/>
      </right>
      <top style="thin">
        <color theme="1"/>
      </top>
      <bottom style="thin">
        <color theme="1"/>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top style="thin">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diagonal/>
    </border>
    <border>
      <left/>
      <right/>
      <top style="thin">
        <color indexed="64"/>
      </top>
      <bottom style="thin">
        <color indexed="64"/>
      </bottom>
      <diagonal/>
    </border>
    <border>
      <left style="medium">
        <color indexed="64"/>
      </left>
      <right style="thin">
        <color indexed="64"/>
      </right>
      <top style="medium">
        <color indexed="64"/>
      </top>
      <bottom/>
      <diagonal/>
    </border>
    <border>
      <left/>
      <right style="medium">
        <color indexed="64"/>
      </right>
      <top/>
      <bottom/>
      <diagonal/>
    </border>
    <border>
      <left style="thin">
        <color theme="9" tint="0.59996337778862885"/>
      </left>
      <right/>
      <top style="thin">
        <color theme="9" tint="0.59996337778862885"/>
      </top>
      <bottom/>
      <diagonal/>
    </border>
    <border>
      <left/>
      <right/>
      <top style="thin">
        <color theme="9" tint="0.59996337778862885"/>
      </top>
      <bottom/>
      <diagonal/>
    </border>
    <border>
      <left/>
      <right style="thin">
        <color theme="9" tint="0.59996337778862885"/>
      </right>
      <top style="thin">
        <color theme="9" tint="0.59996337778862885"/>
      </top>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right/>
      <top/>
      <bottom style="thin">
        <color indexed="64"/>
      </bottom>
      <diagonal/>
    </border>
    <border>
      <left style="medium">
        <color indexed="64"/>
      </left>
      <right/>
      <top style="thin">
        <color indexed="64"/>
      </top>
      <bottom style="thin">
        <color indexed="64"/>
      </bottom>
      <diagonal/>
    </border>
    <border>
      <left/>
      <right style="thin">
        <color indexed="64"/>
      </right>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s>
  <cellStyleXfs count="5">
    <xf numFmtId="0" fontId="0" fillId="0" borderId="0"/>
    <xf numFmtId="9" fontId="28" fillId="0" borderId="0" applyFont="0" applyFill="0" applyBorder="0" applyAlignment="0" applyProtection="0"/>
    <xf numFmtId="0" fontId="29" fillId="0" borderId="0" applyNumberFormat="0" applyFill="0" applyBorder="0" applyAlignment="0" applyProtection="0"/>
    <xf numFmtId="0" fontId="42" fillId="0" borderId="0"/>
    <xf numFmtId="0" fontId="43" fillId="0" borderId="0"/>
  </cellStyleXfs>
  <cellXfs count="559">
    <xf numFmtId="0" fontId="0" fillId="0" borderId="0" xfId="0"/>
    <xf numFmtId="0" fontId="2" fillId="4" borderId="9" xfId="0" applyFont="1" applyFill="1" applyBorder="1" applyAlignment="1">
      <alignment vertical="center" wrapText="1"/>
    </xf>
    <xf numFmtId="0" fontId="0" fillId="0" borderId="0" xfId="0" applyAlignment="1">
      <alignment vertical="center"/>
    </xf>
    <xf numFmtId="0" fontId="0" fillId="0" borderId="0" xfId="0" applyAlignment="1">
      <alignment horizontal="center" vertical="center"/>
    </xf>
    <xf numFmtId="0" fontId="2" fillId="3" borderId="9" xfId="0" applyFont="1" applyFill="1" applyBorder="1" applyAlignment="1">
      <alignment vertical="center" wrapText="1"/>
    </xf>
    <xf numFmtId="0" fontId="2" fillId="0" borderId="9" xfId="0" applyFont="1" applyBorder="1" applyAlignment="1">
      <alignment vertical="center" wrapText="1"/>
    </xf>
    <xf numFmtId="0" fontId="7" fillId="0" borderId="0" xfId="0" applyFont="1"/>
    <xf numFmtId="0" fontId="5" fillId="0" borderId="0" xfId="0" applyFont="1"/>
    <xf numFmtId="0" fontId="2" fillId="0" borderId="9" xfId="0" applyFont="1" applyBorder="1" applyAlignment="1">
      <alignment horizontal="justify" vertical="center" wrapText="1"/>
    </xf>
    <xf numFmtId="0" fontId="3" fillId="0" borderId="0" xfId="0" applyFont="1"/>
    <xf numFmtId="0" fontId="0" fillId="0" borderId="0" xfId="0" applyAlignment="1">
      <alignment wrapText="1"/>
    </xf>
    <xf numFmtId="0" fontId="9" fillId="0" borderId="0" xfId="0" applyFont="1"/>
    <xf numFmtId="0" fontId="9" fillId="0" borderId="0" xfId="0" applyFont="1" applyAlignment="1">
      <alignment vertical="top"/>
    </xf>
    <xf numFmtId="0" fontId="2" fillId="9" borderId="9" xfId="0" applyFont="1" applyFill="1" applyBorder="1" applyAlignment="1">
      <alignment vertical="center" wrapText="1"/>
    </xf>
    <xf numFmtId="0" fontId="0" fillId="0" borderId="9" xfId="0" applyBorder="1" applyAlignment="1">
      <alignment horizontal="justify" vertical="top" wrapText="1"/>
    </xf>
    <xf numFmtId="0" fontId="19" fillId="0" borderId="9" xfId="0" applyFont="1" applyBorder="1" applyAlignment="1">
      <alignment vertical="center" wrapText="1"/>
    </xf>
    <xf numFmtId="0" fontId="0" fillId="4" borderId="0" xfId="0" applyFill="1"/>
    <xf numFmtId="0" fontId="15" fillId="0" borderId="3" xfId="0" applyFont="1" applyBorder="1" applyAlignment="1" applyProtection="1">
      <alignment horizontal="justify" vertical="center" wrapText="1"/>
      <protection locked="0"/>
    </xf>
    <xf numFmtId="0" fontId="0" fillId="0" borderId="0" xfId="0" applyAlignment="1">
      <alignment horizontal="justify" vertical="center" wrapText="1"/>
    </xf>
    <xf numFmtId="0" fontId="20" fillId="12" borderId="9" xfId="0" applyFont="1" applyFill="1" applyBorder="1" applyAlignment="1" applyProtection="1">
      <alignment horizontal="center" vertical="center" wrapText="1"/>
      <protection locked="0"/>
    </xf>
    <xf numFmtId="0" fontId="1" fillId="0" borderId="0" xfId="0" applyFont="1" applyAlignment="1">
      <alignment horizontal="justify" vertical="center" wrapText="1"/>
    </xf>
    <xf numFmtId="0" fontId="2" fillId="0" borderId="0" xfId="0" applyFont="1" applyAlignment="1">
      <alignment horizontal="justify" vertical="center" wrapText="1"/>
    </xf>
    <xf numFmtId="0" fontId="0" fillId="0" borderId="9" xfId="0" applyBorder="1" applyAlignment="1">
      <alignment horizontal="justify" vertical="center" wrapText="1"/>
    </xf>
    <xf numFmtId="0" fontId="0" fillId="6" borderId="9" xfId="0" applyFill="1" applyBorder="1" applyAlignment="1">
      <alignment horizontal="left" vertical="center"/>
    </xf>
    <xf numFmtId="0" fontId="0" fillId="8" borderId="9" xfId="0" applyFill="1" applyBorder="1" applyAlignment="1">
      <alignment horizontal="left" vertical="center"/>
    </xf>
    <xf numFmtId="0" fontId="5" fillId="10" borderId="9" xfId="0" applyFont="1" applyFill="1" applyBorder="1" applyAlignment="1">
      <alignment horizontal="left" vertical="center"/>
    </xf>
    <xf numFmtId="0" fontId="5" fillId="7" borderId="9" xfId="0" applyFont="1" applyFill="1" applyBorder="1" applyAlignment="1">
      <alignment horizontal="left" vertical="center"/>
    </xf>
    <xf numFmtId="0" fontId="17" fillId="16" borderId="20" xfId="0" applyFont="1" applyFill="1" applyBorder="1" applyAlignment="1">
      <alignment vertical="center" wrapText="1"/>
    </xf>
    <xf numFmtId="0" fontId="19" fillId="0" borderId="4" xfId="0" applyFont="1" applyBorder="1" applyAlignment="1" applyProtection="1">
      <alignment vertical="center"/>
      <protection locked="0"/>
    </xf>
    <xf numFmtId="1" fontId="19" fillId="0" borderId="4" xfId="0" applyNumberFormat="1" applyFont="1" applyBorder="1" applyAlignment="1" applyProtection="1">
      <alignment vertical="center"/>
      <protection locked="0"/>
    </xf>
    <xf numFmtId="0" fontId="17" fillId="0" borderId="4" xfId="0" applyFont="1" applyBorder="1" applyAlignment="1" applyProtection="1">
      <alignment horizontal="center" vertical="center"/>
      <protection locked="0"/>
    </xf>
    <xf numFmtId="0" fontId="17" fillId="16" borderId="21" xfId="0" applyFont="1" applyFill="1" applyBorder="1" applyAlignment="1">
      <alignment vertical="center" wrapText="1"/>
    </xf>
    <xf numFmtId="0" fontId="19" fillId="0" borderId="0" xfId="0" applyFont="1" applyAlignment="1">
      <alignment vertical="center"/>
    </xf>
    <xf numFmtId="0" fontId="17" fillId="0" borderId="4" xfId="0" applyFont="1" applyBorder="1" applyAlignment="1" applyProtection="1">
      <alignment horizontal="center" vertical="center" wrapText="1"/>
      <protection locked="0"/>
    </xf>
    <xf numFmtId="14" fontId="17" fillId="0" borderId="4" xfId="0" applyNumberFormat="1" applyFont="1" applyBorder="1" applyAlignment="1" applyProtection="1">
      <alignment horizontal="center" vertical="center" wrapText="1"/>
      <protection locked="0"/>
    </xf>
    <xf numFmtId="0" fontId="13" fillId="16" borderId="20" xfId="0" applyFont="1" applyFill="1" applyBorder="1" applyAlignment="1">
      <alignment vertical="center" wrapText="1"/>
    </xf>
    <xf numFmtId="0" fontId="13" fillId="16" borderId="20" xfId="0" applyFont="1" applyFill="1" applyBorder="1" applyAlignment="1">
      <alignment horizontal="center" vertical="center" wrapText="1"/>
    </xf>
    <xf numFmtId="0" fontId="19" fillId="0" borderId="9"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17" fillId="16" borderId="14" xfId="0" applyFont="1" applyFill="1" applyBorder="1" applyAlignment="1">
      <alignment vertical="center" wrapText="1"/>
    </xf>
    <xf numFmtId="0" fontId="21" fillId="2" borderId="9" xfId="0" applyFont="1" applyFill="1" applyBorder="1" applyAlignment="1">
      <alignment horizontal="center" vertical="center" wrapText="1"/>
    </xf>
    <xf numFmtId="0" fontId="0" fillId="0" borderId="9" xfId="0" applyBorder="1" applyAlignment="1">
      <alignment horizontal="center" vertical="center"/>
    </xf>
    <xf numFmtId="0" fontId="1" fillId="0" borderId="9" xfId="0" applyFont="1" applyBorder="1" applyAlignment="1">
      <alignment horizontal="justify" vertical="center" wrapText="1"/>
    </xf>
    <xf numFmtId="0" fontId="2" fillId="4" borderId="9" xfId="0" applyFont="1" applyFill="1" applyBorder="1" applyAlignment="1">
      <alignment horizontal="justify" vertical="center" wrapText="1"/>
    </xf>
    <xf numFmtId="0" fontId="18" fillId="9" borderId="0" xfId="0" applyFont="1" applyFill="1" applyAlignment="1">
      <alignment horizontal="center" vertical="center" wrapText="1"/>
    </xf>
    <xf numFmtId="0" fontId="2" fillId="0" borderId="8" xfId="0" applyFont="1" applyBorder="1" applyAlignment="1">
      <alignment horizontal="center" vertical="center"/>
    </xf>
    <xf numFmtId="0" fontId="2" fillId="5" borderId="8" xfId="0" applyFont="1" applyFill="1" applyBorder="1" applyAlignment="1">
      <alignment horizontal="center" vertical="center"/>
    </xf>
    <xf numFmtId="0" fontId="18" fillId="4" borderId="0" xfId="0" applyFont="1" applyFill="1" applyAlignment="1">
      <alignment horizontal="center" vertical="center" wrapText="1"/>
    </xf>
    <xf numFmtId="0" fontId="18" fillId="0" borderId="0" xfId="0" applyFont="1" applyAlignment="1">
      <alignment wrapText="1"/>
    </xf>
    <xf numFmtId="0" fontId="18" fillId="8" borderId="0" xfId="0" applyFont="1" applyFill="1" applyAlignment="1">
      <alignment horizontal="center" vertical="center" wrapText="1"/>
    </xf>
    <xf numFmtId="0" fontId="18" fillId="17" borderId="0" xfId="0" applyFont="1" applyFill="1" applyAlignment="1">
      <alignment horizontal="center" vertical="center" wrapText="1"/>
    </xf>
    <xf numFmtId="0" fontId="2" fillId="9" borderId="8" xfId="0" applyFont="1" applyFill="1" applyBorder="1" applyAlignment="1">
      <alignment horizontal="center" vertical="center"/>
    </xf>
    <xf numFmtId="0" fontId="26" fillId="0" borderId="0" xfId="0" applyFont="1"/>
    <xf numFmtId="0" fontId="0" fillId="4" borderId="9" xfId="0" applyFill="1" applyBorder="1" applyAlignment="1">
      <alignment horizontal="justify" vertical="center" wrapText="1"/>
    </xf>
    <xf numFmtId="0" fontId="1" fillId="4" borderId="9" xfId="0" applyFont="1" applyFill="1" applyBorder="1" applyAlignment="1">
      <alignment horizontal="justify" vertical="center" wrapText="1"/>
    </xf>
    <xf numFmtId="0" fontId="0" fillId="0" borderId="27" xfId="0" applyBorder="1" applyAlignment="1">
      <alignment horizontal="center" vertical="center"/>
    </xf>
    <xf numFmtId="0" fontId="1" fillId="9" borderId="27" xfId="0" applyFont="1" applyFill="1" applyBorder="1"/>
    <xf numFmtId="0" fontId="1" fillId="9" borderId="27" xfId="0" applyFont="1" applyFill="1" applyBorder="1" applyAlignment="1">
      <alignment wrapText="1"/>
    </xf>
    <xf numFmtId="0" fontId="6" fillId="4" borderId="0" xfId="0" applyFont="1" applyFill="1"/>
    <xf numFmtId="0" fontId="7" fillId="4" borderId="0" xfId="0" applyFont="1" applyFill="1"/>
    <xf numFmtId="0" fontId="5" fillId="4" borderId="0" xfId="0" applyFont="1" applyFill="1"/>
    <xf numFmtId="0" fontId="22" fillId="20" borderId="0" xfId="0" applyFont="1" applyFill="1" applyAlignment="1">
      <alignment horizontal="center" vertical="center" wrapText="1"/>
    </xf>
    <xf numFmtId="0" fontId="3" fillId="9" borderId="9" xfId="0" applyFont="1" applyFill="1" applyBorder="1" applyAlignment="1">
      <alignment horizontal="center" vertical="center" wrapText="1"/>
    </xf>
    <xf numFmtId="0" fontId="2" fillId="0" borderId="17" xfId="0" applyFont="1" applyBorder="1" applyAlignment="1">
      <alignment horizontal="center" vertical="center"/>
    </xf>
    <xf numFmtId="0" fontId="2" fillId="0" borderId="15" xfId="0" applyFont="1" applyBorder="1" applyAlignment="1">
      <alignment vertical="center" wrapText="1"/>
    </xf>
    <xf numFmtId="0" fontId="30" fillId="21" borderId="0" xfId="2" applyFont="1" applyFill="1" applyAlignment="1">
      <alignment horizontal="center" vertical="center"/>
    </xf>
    <xf numFmtId="0" fontId="16" fillId="2" borderId="4" xfId="0" applyFont="1" applyFill="1" applyBorder="1" applyAlignment="1" applyProtection="1">
      <alignment horizontal="center" vertical="center" wrapText="1"/>
      <protection locked="0"/>
    </xf>
    <xf numFmtId="0" fontId="31" fillId="2" borderId="3" xfId="0" applyFont="1" applyFill="1" applyBorder="1" applyAlignment="1" applyProtection="1">
      <alignment horizontal="center" vertical="center" wrapText="1"/>
      <protection locked="0"/>
    </xf>
    <xf numFmtId="0" fontId="32" fillId="0" borderId="0" xfId="0" applyFont="1"/>
    <xf numFmtId="0" fontId="8" fillId="0" borderId="0" xfId="0" applyFont="1" applyAlignment="1">
      <alignment horizontal="center" vertical="center"/>
    </xf>
    <xf numFmtId="0" fontId="8" fillId="6" borderId="0" xfId="0" applyFont="1" applyFill="1" applyAlignment="1">
      <alignment horizontal="center" vertical="center"/>
    </xf>
    <xf numFmtId="0" fontId="19" fillId="0" borderId="8" xfId="0" applyFont="1" applyBorder="1" applyAlignment="1">
      <alignment horizontal="center" vertical="center"/>
    </xf>
    <xf numFmtId="0" fontId="19" fillId="0" borderId="9" xfId="0" applyFont="1" applyBorder="1" applyAlignment="1">
      <alignment horizontal="justify" vertical="center" wrapText="1"/>
    </xf>
    <xf numFmtId="0" fontId="19" fillId="0" borderId="9" xfId="0" applyFont="1" applyBorder="1" applyAlignment="1" applyProtection="1">
      <alignment horizontal="center" vertical="center"/>
      <protection locked="0"/>
    </xf>
    <xf numFmtId="0" fontId="8" fillId="0" borderId="29" xfId="0" applyFont="1" applyBorder="1" applyAlignment="1">
      <alignment horizontal="justify" vertical="center" wrapText="1"/>
    </xf>
    <xf numFmtId="0" fontId="19" fillId="3" borderId="30" xfId="0" applyFont="1" applyFill="1" applyBorder="1" applyAlignment="1">
      <alignment horizontal="center" vertical="center"/>
    </xf>
    <xf numFmtId="0" fontId="19" fillId="3" borderId="11" xfId="0" applyFont="1" applyFill="1" applyBorder="1" applyAlignment="1">
      <alignment horizontal="justify" vertical="center" wrapText="1"/>
    </xf>
    <xf numFmtId="0" fontId="8" fillId="0" borderId="0" xfId="0" applyFont="1"/>
    <xf numFmtId="0" fontId="19" fillId="3" borderId="8" xfId="0" applyFont="1" applyFill="1" applyBorder="1" applyAlignment="1">
      <alignment horizontal="center" vertical="center"/>
    </xf>
    <xf numFmtId="0" fontId="19" fillId="3" borderId="9" xfId="0" applyFont="1" applyFill="1" applyBorder="1" applyAlignment="1">
      <alignment horizontal="justify" vertical="center" wrapText="1"/>
    </xf>
    <xf numFmtId="0" fontId="17" fillId="3" borderId="9" xfId="0" applyFont="1" applyFill="1" applyBorder="1" applyAlignment="1">
      <alignment horizontal="center" vertical="center" wrapText="1"/>
    </xf>
    <xf numFmtId="0" fontId="33" fillId="3" borderId="9" xfId="0" applyFont="1" applyFill="1" applyBorder="1" applyAlignment="1">
      <alignment horizontal="justify" vertical="center" wrapText="1"/>
    </xf>
    <xf numFmtId="0" fontId="33" fillId="0" borderId="9" xfId="0" applyFont="1" applyBorder="1" applyAlignment="1">
      <alignment horizontal="justify" vertical="center" wrapText="1"/>
    </xf>
    <xf numFmtId="0" fontId="19" fillId="3" borderId="17" xfId="0" applyFont="1" applyFill="1" applyBorder="1" applyAlignment="1">
      <alignment horizontal="center" vertical="center"/>
    </xf>
    <xf numFmtId="0" fontId="33" fillId="3" borderId="15" xfId="0" applyFont="1" applyFill="1" applyBorder="1" applyAlignment="1">
      <alignment horizontal="left" vertical="center" wrapText="1"/>
    </xf>
    <xf numFmtId="0" fontId="33" fillId="0" borderId="9" xfId="0" applyFont="1" applyBorder="1" applyAlignment="1">
      <alignment horizontal="left" vertical="center" wrapText="1"/>
    </xf>
    <xf numFmtId="15" fontId="34" fillId="0" borderId="9" xfId="0" applyNumberFormat="1" applyFont="1" applyBorder="1" applyAlignment="1">
      <alignment horizontal="left" vertical="center" wrapText="1"/>
    </xf>
    <xf numFmtId="0" fontId="34" fillId="0" borderId="9" xfId="0" applyFont="1" applyBorder="1" applyAlignment="1">
      <alignment horizontal="left" vertical="center" wrapText="1"/>
    </xf>
    <xf numFmtId="0" fontId="33" fillId="0" borderId="9" xfId="0" applyFont="1" applyBorder="1" applyAlignment="1">
      <alignment horizontal="left" vertical="center" wrapText="1" indent="1"/>
    </xf>
    <xf numFmtId="0" fontId="33" fillId="0" borderId="15" xfId="0" applyFont="1" applyBorder="1" applyAlignment="1">
      <alignment horizontal="left" vertical="center" wrapText="1" indent="1"/>
    </xf>
    <xf numFmtId="0" fontId="33" fillId="0" borderId="31" xfId="0" applyFont="1" applyBorder="1" applyAlignment="1">
      <alignment horizontal="justify" vertical="center" wrapText="1"/>
    </xf>
    <xf numFmtId="0" fontId="33" fillId="0" borderId="0" xfId="0" applyFont="1" applyAlignment="1">
      <alignment horizontal="right" vertical="center" wrapText="1"/>
    </xf>
    <xf numFmtId="0" fontId="17" fillId="2" borderId="32" xfId="0" applyFont="1" applyFill="1" applyBorder="1" applyAlignment="1">
      <alignment horizontal="center" vertical="center"/>
    </xf>
    <xf numFmtId="0" fontId="17" fillId="2" borderId="20" xfId="0" applyFont="1" applyFill="1" applyBorder="1" applyAlignment="1">
      <alignment horizontal="center" vertical="center" wrapText="1"/>
    </xf>
    <xf numFmtId="0" fontId="17" fillId="2" borderId="32" xfId="0" applyFont="1" applyFill="1" applyBorder="1" applyAlignment="1" applyProtection="1">
      <alignment horizontal="center" vertical="center" wrapText="1"/>
      <protection locked="0"/>
    </xf>
    <xf numFmtId="0" fontId="17" fillId="2" borderId="4" xfId="0" applyFont="1" applyFill="1" applyBorder="1" applyAlignment="1" applyProtection="1">
      <alignment horizontal="center" vertical="center" wrapText="1"/>
      <protection locked="0"/>
    </xf>
    <xf numFmtId="0" fontId="19" fillId="3" borderId="9" xfId="0" applyFont="1" applyFill="1" applyBorder="1" applyAlignment="1">
      <alignment vertical="center" wrapText="1"/>
    </xf>
    <xf numFmtId="0" fontId="8" fillId="3" borderId="29" xfId="0" applyFont="1" applyFill="1" applyBorder="1" applyAlignment="1">
      <alignment horizontal="justify" vertical="center" wrapText="1"/>
    </xf>
    <xf numFmtId="0" fontId="33" fillId="0" borderId="0" xfId="0" applyFont="1" applyProtection="1">
      <protection locked="0"/>
    </xf>
    <xf numFmtId="0" fontId="33" fillId="0" borderId="0" xfId="0" applyFont="1" applyAlignment="1" applyProtection="1">
      <alignment horizontal="center"/>
      <protection locked="0"/>
    </xf>
    <xf numFmtId="0" fontId="36" fillId="23" borderId="0" xfId="2" quotePrefix="1" applyFont="1" applyFill="1" applyAlignment="1" applyProtection="1">
      <alignment horizontal="center" vertical="center"/>
      <protection locked="0"/>
    </xf>
    <xf numFmtId="0" fontId="13" fillId="22" borderId="36" xfId="0" applyFont="1" applyFill="1" applyBorder="1" applyAlignment="1" applyProtection="1">
      <alignment horizontal="center" vertical="center" wrapText="1"/>
      <protection locked="0"/>
    </xf>
    <xf numFmtId="0" fontId="13" fillId="22" borderId="11" xfId="0" applyFont="1" applyFill="1" applyBorder="1" applyAlignment="1" applyProtection="1">
      <alignment horizontal="center" vertical="center" wrapText="1"/>
      <protection locked="0"/>
    </xf>
    <xf numFmtId="0" fontId="13" fillId="22" borderId="19" xfId="0" applyFont="1" applyFill="1" applyBorder="1" applyAlignment="1" applyProtection="1">
      <alignment horizontal="center" vertical="center" wrapText="1"/>
      <protection locked="0"/>
    </xf>
    <xf numFmtId="0" fontId="33" fillId="0" borderId="37" xfId="0" applyFont="1" applyBorder="1" applyAlignment="1" applyProtection="1">
      <alignment horizontal="center" vertical="center" wrapText="1"/>
      <protection locked="0"/>
    </xf>
    <xf numFmtId="0" fontId="33" fillId="0" borderId="9" xfId="0" applyFont="1" applyBorder="1" applyAlignment="1" applyProtection="1">
      <alignment horizontal="center" vertical="center" wrapText="1"/>
      <protection locked="0"/>
    </xf>
    <xf numFmtId="2" fontId="33" fillId="0" borderId="9" xfId="0" applyNumberFormat="1" applyFont="1" applyBorder="1" applyAlignment="1" applyProtection="1">
      <alignment horizontal="center" vertical="center" wrapText="1"/>
      <protection locked="0"/>
    </xf>
    <xf numFmtId="0" fontId="33" fillId="4" borderId="9" xfId="0" applyFont="1" applyFill="1" applyBorder="1" applyAlignment="1" applyProtection="1">
      <alignment horizontal="center" vertical="center" wrapText="1"/>
      <protection locked="0"/>
    </xf>
    <xf numFmtId="1" fontId="33" fillId="4" borderId="9" xfId="0" applyNumberFormat="1" applyFont="1" applyFill="1" applyBorder="1" applyAlignment="1">
      <alignment horizontal="center" vertical="center" wrapText="1"/>
    </xf>
    <xf numFmtId="0" fontId="33" fillId="4" borderId="9" xfId="0" applyFont="1" applyFill="1" applyBorder="1" applyAlignment="1">
      <alignment horizontal="center" vertical="center" wrapText="1"/>
    </xf>
    <xf numFmtId="0" fontId="33" fillId="0" borderId="38" xfId="0" applyFont="1" applyBorder="1" applyAlignment="1" applyProtection="1">
      <alignment horizontal="justify" vertical="center" wrapText="1"/>
      <protection locked="0"/>
    </xf>
    <xf numFmtId="0" fontId="33" fillId="0" borderId="39" xfId="0" applyFont="1" applyBorder="1" applyAlignment="1" applyProtection="1">
      <alignment horizontal="center" vertical="center" wrapText="1"/>
      <protection locked="0"/>
    </xf>
    <xf numFmtId="0" fontId="33" fillId="0" borderId="15" xfId="0" applyFont="1" applyBorder="1" applyAlignment="1" applyProtection="1">
      <alignment horizontal="center" vertical="center" wrapText="1"/>
      <protection locked="0"/>
    </xf>
    <xf numFmtId="1" fontId="33" fillId="4" borderId="15" xfId="0" applyNumberFormat="1" applyFont="1" applyFill="1" applyBorder="1" applyAlignment="1">
      <alignment horizontal="center" vertical="center" wrapText="1"/>
    </xf>
    <xf numFmtId="0" fontId="33" fillId="4" borderId="15" xfId="0" applyFont="1" applyFill="1" applyBorder="1" applyAlignment="1" applyProtection="1">
      <alignment horizontal="center" vertical="center" wrapText="1"/>
      <protection locked="0"/>
    </xf>
    <xf numFmtId="0" fontId="33" fillId="4" borderId="15" xfId="0" applyFont="1" applyFill="1" applyBorder="1" applyAlignment="1">
      <alignment horizontal="center" vertical="center" wrapText="1"/>
    </xf>
    <xf numFmtId="0" fontId="33" fillId="0" borderId="40" xfId="0" applyFont="1" applyBorder="1" applyAlignment="1" applyProtection="1">
      <alignment horizontal="justify" vertical="center" wrapText="1"/>
      <protection locked="0"/>
    </xf>
    <xf numFmtId="0" fontId="33" fillId="22" borderId="0" xfId="0" applyFont="1" applyFill="1" applyProtection="1">
      <protection locked="0"/>
    </xf>
    <xf numFmtId="0" fontId="33" fillId="0" borderId="37" xfId="0" applyFont="1" applyBorder="1" applyAlignment="1" applyProtection="1">
      <alignment horizontal="center" vertical="center"/>
      <protection locked="0"/>
    </xf>
    <xf numFmtId="1" fontId="33" fillId="0" borderId="9" xfId="0" applyNumberFormat="1" applyFont="1" applyBorder="1" applyAlignment="1">
      <alignment horizontal="center" vertical="center" wrapText="1"/>
    </xf>
    <xf numFmtId="9" fontId="33" fillId="0" borderId="41" xfId="1" applyFont="1" applyFill="1" applyBorder="1" applyAlignment="1" applyProtection="1">
      <alignment horizontal="center" vertical="center" wrapText="1"/>
      <protection locked="0"/>
    </xf>
    <xf numFmtId="0" fontId="33" fillId="0" borderId="39" xfId="0" applyFont="1" applyBorder="1" applyAlignment="1" applyProtection="1">
      <alignment horizontal="center" vertical="center"/>
      <protection locked="0"/>
    </xf>
    <xf numFmtId="1" fontId="33" fillId="0" borderId="15" xfId="0" applyNumberFormat="1" applyFont="1" applyBorder="1" applyAlignment="1">
      <alignment horizontal="center" vertical="center" wrapText="1"/>
    </xf>
    <xf numFmtId="9" fontId="33" fillId="0" borderId="42" xfId="1" applyFont="1" applyFill="1" applyBorder="1" applyAlignment="1" applyProtection="1">
      <alignment horizontal="center" vertical="center" wrapText="1"/>
      <protection locked="0"/>
    </xf>
    <xf numFmtId="0" fontId="6" fillId="0" borderId="0" xfId="0" applyFont="1"/>
    <xf numFmtId="0" fontId="19" fillId="4" borderId="9" xfId="0" applyFont="1" applyFill="1" applyBorder="1" applyAlignment="1">
      <alignment horizontal="justify" vertical="center" wrapText="1"/>
    </xf>
    <xf numFmtId="0" fontId="8" fillId="0" borderId="0" xfId="0" applyFont="1" applyAlignment="1">
      <alignment horizontal="center" vertical="center" wrapText="1"/>
    </xf>
    <xf numFmtId="0" fontId="6" fillId="7" borderId="0" xfId="0" applyFont="1" applyFill="1" applyAlignment="1">
      <alignment horizontal="center" vertical="center" wrapText="1"/>
    </xf>
    <xf numFmtId="0" fontId="19" fillId="5" borderId="8" xfId="0" applyFont="1" applyFill="1" applyBorder="1" applyAlignment="1">
      <alignment horizontal="center" vertical="center"/>
    </xf>
    <xf numFmtId="0" fontId="33" fillId="5" borderId="9" xfId="0" applyFont="1" applyFill="1" applyBorder="1" applyAlignment="1">
      <alignment horizontal="justify" vertical="center" wrapText="1"/>
    </xf>
    <xf numFmtId="0" fontId="37" fillId="0" borderId="9" xfId="0" applyFont="1" applyBorder="1" applyAlignment="1">
      <alignment horizontal="left" vertical="top" wrapText="1"/>
    </xf>
    <xf numFmtId="0" fontId="22" fillId="7" borderId="0" xfId="0" applyFont="1" applyFill="1" applyAlignment="1">
      <alignment horizontal="center" vertical="center" wrapText="1"/>
    </xf>
    <xf numFmtId="0" fontId="6" fillId="4" borderId="0" xfId="0" applyFont="1" applyFill="1" applyAlignment="1">
      <alignment horizontal="center" vertical="center" wrapText="1"/>
    </xf>
    <xf numFmtId="0" fontId="31" fillId="2" borderId="3" xfId="0" applyFont="1" applyFill="1" applyBorder="1" applyAlignment="1" applyProtection="1">
      <alignment horizontal="justify" vertical="center" wrapText="1"/>
      <protection locked="0"/>
    </xf>
    <xf numFmtId="0" fontId="40" fillId="0" borderId="0" xfId="0" applyFont="1"/>
    <xf numFmtId="0" fontId="43" fillId="0" borderId="0" xfId="0" applyFont="1"/>
    <xf numFmtId="0" fontId="45" fillId="0" borderId="0" xfId="0" applyFont="1" applyAlignment="1">
      <alignment wrapText="1"/>
    </xf>
    <xf numFmtId="0" fontId="40" fillId="0" borderId="0" xfId="0" applyFont="1" applyAlignment="1">
      <alignment wrapText="1"/>
    </xf>
    <xf numFmtId="0" fontId="46" fillId="20" borderId="9" xfId="0" applyFont="1" applyFill="1" applyBorder="1" applyAlignment="1">
      <alignment horizontal="center" textRotation="90" wrapText="1"/>
    </xf>
    <xf numFmtId="0" fontId="46" fillId="20" borderId="9" xfId="0" applyFont="1" applyFill="1" applyBorder="1" applyAlignment="1">
      <alignment horizontal="center" vertical="center" textRotation="90" wrapText="1"/>
    </xf>
    <xf numFmtId="0" fontId="40" fillId="0" borderId="9" xfId="0" applyFont="1" applyBorder="1" applyAlignment="1">
      <alignment horizontal="center" vertical="center" wrapText="1"/>
    </xf>
    <xf numFmtId="0" fontId="45" fillId="0" borderId="0" xfId="0" applyFont="1" applyAlignment="1">
      <alignment horizontal="left" vertical="top" wrapText="1"/>
    </xf>
    <xf numFmtId="0" fontId="45" fillId="0" borderId="0" xfId="0" applyFont="1"/>
    <xf numFmtId="0" fontId="43" fillId="0" borderId="0" xfId="0" applyFont="1" applyAlignment="1">
      <alignment horizontal="center" vertical="center"/>
    </xf>
    <xf numFmtId="0" fontId="49" fillId="0" borderId="0" xfId="0" applyFont="1" applyAlignment="1">
      <alignment horizontal="center" vertical="center" wrapText="1"/>
    </xf>
    <xf numFmtId="0" fontId="10" fillId="9" borderId="9" xfId="0" applyFont="1" applyFill="1" applyBorder="1" applyAlignment="1">
      <alignment horizontal="justify" vertical="center" wrapText="1"/>
    </xf>
    <xf numFmtId="0" fontId="4" fillId="2" borderId="4" xfId="0" applyFont="1" applyFill="1" applyBorder="1" applyAlignment="1" applyProtection="1">
      <alignment horizontal="center" vertical="center" wrapText="1"/>
      <protection locked="0"/>
    </xf>
    <xf numFmtId="0" fontId="2" fillId="4" borderId="0" xfId="0" applyFont="1" applyFill="1" applyAlignment="1">
      <alignment wrapText="1"/>
    </xf>
    <xf numFmtId="0" fontId="3" fillId="4" borderId="0" xfId="0" applyFont="1" applyFill="1" applyAlignment="1">
      <alignment wrapText="1"/>
    </xf>
    <xf numFmtId="0" fontId="53" fillId="9" borderId="0" xfId="0" applyFont="1" applyFill="1" applyAlignment="1">
      <alignment horizontal="center" vertical="center" wrapText="1"/>
    </xf>
    <xf numFmtId="0" fontId="8" fillId="0" borderId="0" xfId="0" applyFont="1" applyAlignment="1">
      <alignment wrapText="1"/>
    </xf>
    <xf numFmtId="0" fontId="50" fillId="0" borderId="0" xfId="0" applyFont="1"/>
    <xf numFmtId="0" fontId="17" fillId="2" borderId="20" xfId="0" applyFont="1" applyFill="1" applyBorder="1" applyAlignment="1">
      <alignment horizontal="center" vertical="center"/>
    </xf>
    <xf numFmtId="0" fontId="31" fillId="2" borderId="4" xfId="0" applyFont="1" applyFill="1" applyBorder="1" applyAlignment="1" applyProtection="1">
      <alignment horizontal="center" vertical="center" wrapText="1"/>
      <protection locked="0"/>
    </xf>
    <xf numFmtId="0" fontId="17" fillId="3" borderId="11" xfId="0" applyFont="1" applyFill="1" applyBorder="1" applyAlignment="1">
      <alignment horizontal="center" vertical="center" wrapText="1"/>
    </xf>
    <xf numFmtId="0" fontId="54" fillId="3" borderId="49" xfId="0" applyFont="1" applyFill="1" applyBorder="1" applyAlignment="1">
      <alignment horizontal="justify" vertical="center" wrapText="1"/>
    </xf>
    <xf numFmtId="0" fontId="54" fillId="3" borderId="29" xfId="0" applyFont="1" applyFill="1" applyBorder="1" applyAlignment="1">
      <alignment horizontal="justify" vertical="center" wrapText="1"/>
    </xf>
    <xf numFmtId="0" fontId="17" fillId="3" borderId="15" xfId="0" applyFont="1" applyFill="1" applyBorder="1" applyAlignment="1">
      <alignment horizontal="center" vertical="center" wrapText="1"/>
    </xf>
    <xf numFmtId="0" fontId="19" fillId="3" borderId="18" xfId="0" applyFont="1" applyFill="1" applyBorder="1" applyAlignment="1">
      <alignment horizontal="left" vertical="center" wrapText="1"/>
    </xf>
    <xf numFmtId="0" fontId="54" fillId="3" borderId="29" xfId="0" applyFont="1" applyFill="1" applyBorder="1" applyAlignment="1">
      <alignment horizontal="left" vertical="center" wrapText="1"/>
    </xf>
    <xf numFmtId="0" fontId="30" fillId="27" borderId="0" xfId="2" quotePrefix="1" applyFont="1" applyFill="1" applyAlignment="1">
      <alignment horizontal="center" vertical="center"/>
    </xf>
    <xf numFmtId="0" fontId="19" fillId="0" borderId="43" xfId="0" applyFont="1" applyBorder="1" applyAlignment="1">
      <alignment horizontal="center" vertical="center"/>
    </xf>
    <xf numFmtId="0" fontId="19" fillId="0" borderId="31" xfId="0" applyFont="1" applyBorder="1" applyAlignment="1" applyProtection="1">
      <alignment horizontal="center" vertical="center"/>
      <protection locked="0"/>
    </xf>
    <xf numFmtId="0" fontId="19" fillId="0" borderId="50" xfId="0" applyFont="1" applyBorder="1" applyAlignment="1" applyProtection="1">
      <alignment vertical="center" wrapText="1"/>
      <protection locked="0"/>
    </xf>
    <xf numFmtId="0" fontId="8" fillId="0" borderId="51" xfId="0" applyFont="1" applyBorder="1" applyAlignment="1">
      <alignment horizontal="justify" vertical="center" wrapText="1"/>
    </xf>
    <xf numFmtId="0" fontId="7" fillId="0" borderId="0" xfId="0" applyFont="1" applyAlignment="1">
      <alignment horizontal="center" vertical="center"/>
    </xf>
    <xf numFmtId="0" fontId="16" fillId="2" borderId="28" xfId="0" applyFont="1" applyFill="1" applyBorder="1" applyAlignment="1" applyProtection="1">
      <alignment horizontal="center" vertical="center" wrapText="1"/>
      <protection locked="0"/>
    </xf>
    <xf numFmtId="0" fontId="17" fillId="2" borderId="5" xfId="0" applyFont="1" applyFill="1" applyBorder="1" applyAlignment="1">
      <alignment horizontal="center" vertical="center"/>
    </xf>
    <xf numFmtId="0" fontId="17" fillId="2" borderId="6" xfId="0" applyFont="1" applyFill="1" applyBorder="1" applyAlignment="1">
      <alignment horizontal="center" vertical="center"/>
    </xf>
    <xf numFmtId="0" fontId="17" fillId="2" borderId="6" xfId="0" applyFont="1" applyFill="1" applyBorder="1" applyAlignment="1" applyProtection="1">
      <alignment horizontal="center" vertical="center" wrapText="1"/>
      <protection locked="0"/>
    </xf>
    <xf numFmtId="0" fontId="17" fillId="2" borderId="3" xfId="0" applyFont="1" applyFill="1" applyBorder="1" applyAlignment="1" applyProtection="1">
      <alignment horizontal="center" vertical="center" wrapText="1"/>
      <protection locked="0"/>
    </xf>
    <xf numFmtId="0" fontId="32" fillId="0" borderId="0" xfId="0" applyFont="1" applyAlignment="1">
      <alignment horizontal="center" vertical="center"/>
    </xf>
    <xf numFmtId="0" fontId="8" fillId="0" borderId="13" xfId="0" applyFont="1" applyBorder="1"/>
    <xf numFmtId="0" fontId="19" fillId="5" borderId="9" xfId="0" applyFont="1" applyFill="1" applyBorder="1" applyAlignment="1">
      <alignment vertical="center" wrapText="1"/>
    </xf>
    <xf numFmtId="0" fontId="8" fillId="8" borderId="13" xfId="0" applyFont="1" applyFill="1" applyBorder="1" applyAlignment="1">
      <alignment horizontal="center" vertical="center"/>
    </xf>
    <xf numFmtId="0" fontId="19" fillId="4" borderId="10" xfId="0" applyFont="1" applyFill="1" applyBorder="1" applyAlignment="1" applyProtection="1">
      <alignment horizontal="left" vertical="center" wrapText="1"/>
      <protection locked="0"/>
    </xf>
    <xf numFmtId="0" fontId="19" fillId="0" borderId="10" xfId="0" applyFont="1" applyBorder="1" applyAlignment="1" applyProtection="1">
      <alignment horizontal="left" vertical="center" wrapText="1"/>
      <protection locked="0"/>
    </xf>
    <xf numFmtId="0" fontId="19" fillId="24" borderId="8" xfId="0" applyFont="1" applyFill="1" applyBorder="1" applyAlignment="1">
      <alignment horizontal="center" vertical="center"/>
    </xf>
    <xf numFmtId="0" fontId="19" fillId="24" borderId="9" xfId="0" applyFont="1" applyFill="1" applyBorder="1" applyAlignment="1">
      <alignment vertical="center" wrapText="1"/>
    </xf>
    <xf numFmtId="0" fontId="19" fillId="24" borderId="10" xfId="0" applyFont="1" applyFill="1" applyBorder="1" applyAlignment="1">
      <alignment horizontal="left" vertical="center" wrapText="1"/>
    </xf>
    <xf numFmtId="0" fontId="0" fillId="0" borderId="0" xfId="0" applyAlignment="1">
      <alignment vertical="top"/>
    </xf>
    <xf numFmtId="0" fontId="56" fillId="0" borderId="52" xfId="0" applyFont="1" applyBorder="1" applyAlignment="1" applyProtection="1">
      <alignment vertical="center" wrapText="1"/>
      <protection locked="0"/>
    </xf>
    <xf numFmtId="0" fontId="56" fillId="2" borderId="47" xfId="0" applyFont="1" applyFill="1" applyBorder="1" applyAlignment="1" applyProtection="1">
      <alignment horizontal="center" vertical="center" wrapText="1"/>
      <protection locked="0"/>
    </xf>
    <xf numFmtId="0" fontId="57" fillId="4" borderId="44" xfId="0" applyFont="1" applyFill="1" applyBorder="1" applyAlignment="1">
      <alignment vertical="center" wrapText="1"/>
    </xf>
    <xf numFmtId="0" fontId="57" fillId="0" borderId="44" xfId="0" applyFont="1" applyBorder="1" applyAlignment="1">
      <alignment vertical="center" wrapText="1"/>
    </xf>
    <xf numFmtId="0" fontId="57" fillId="0" borderId="0" xfId="0" applyFont="1" applyAlignment="1">
      <alignment horizontal="center" vertical="center"/>
    </xf>
    <xf numFmtId="0" fontId="57" fillId="0" borderId="0" xfId="0" applyFont="1" applyAlignment="1">
      <alignment vertical="center" wrapText="1"/>
    </xf>
    <xf numFmtId="0" fontId="59" fillId="21" borderId="0" xfId="2" applyFont="1" applyFill="1" applyAlignment="1">
      <alignment horizontal="center" vertical="center"/>
    </xf>
    <xf numFmtId="0" fontId="21" fillId="2" borderId="37"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13" fillId="3" borderId="9" xfId="0" applyFont="1" applyFill="1" applyBorder="1" applyAlignment="1">
      <alignment horizontal="center" vertical="center" wrapText="1"/>
    </xf>
    <xf numFmtId="0" fontId="33" fillId="3" borderId="10" xfId="0" applyFont="1" applyFill="1" applyBorder="1" applyAlignment="1">
      <alignment horizontal="left" vertical="center" wrapText="1"/>
    </xf>
    <xf numFmtId="0" fontId="27" fillId="5" borderId="37" xfId="0" applyFont="1" applyFill="1" applyBorder="1" applyAlignment="1">
      <alignment horizontal="justify" vertical="top" wrapText="1"/>
    </xf>
    <xf numFmtId="0" fontId="2" fillId="0" borderId="8" xfId="0" applyFont="1" applyBorder="1" applyAlignment="1">
      <alignment horizontal="center" vertical="center" wrapText="1"/>
    </xf>
    <xf numFmtId="0" fontId="2" fillId="0" borderId="10" xfId="0" applyFont="1" applyBorder="1" applyAlignment="1" applyProtection="1">
      <alignment horizontal="left" vertical="center" wrapText="1"/>
      <protection locked="0"/>
    </xf>
    <xf numFmtId="0" fontId="27" fillId="0" borderId="37" xfId="0" applyFont="1" applyBorder="1" applyAlignment="1">
      <alignment horizontal="justify" vertical="top" wrapText="1"/>
    </xf>
    <xf numFmtId="0" fontId="0" fillId="9" borderId="8" xfId="0" applyFill="1" applyBorder="1" applyAlignment="1">
      <alignment horizontal="center" vertical="center"/>
    </xf>
    <xf numFmtId="0" fontId="0" fillId="0" borderId="8" xfId="0" applyBorder="1" applyAlignment="1">
      <alignment horizontal="center" vertical="center"/>
    </xf>
    <xf numFmtId="0" fontId="33" fillId="5" borderId="9" xfId="0" applyFont="1" applyFill="1" applyBorder="1" applyAlignment="1">
      <alignment vertical="center" wrapText="1"/>
    </xf>
    <xf numFmtId="0" fontId="33" fillId="4" borderId="9" xfId="0" applyFont="1" applyFill="1" applyBorder="1" applyAlignment="1">
      <alignment horizontal="justify" vertical="center" wrapText="1"/>
    </xf>
    <xf numFmtId="0" fontId="19" fillId="4" borderId="9" xfId="0" applyFont="1" applyFill="1" applyBorder="1" applyAlignment="1">
      <alignment vertical="center" wrapText="1"/>
    </xf>
    <xf numFmtId="0" fontId="58" fillId="4" borderId="9" xfId="0" applyFont="1" applyFill="1" applyBorder="1" applyAlignment="1">
      <alignment horizontal="left" vertical="center" wrapText="1"/>
    </xf>
    <xf numFmtId="0" fontId="17" fillId="4" borderId="9" xfId="0" applyFont="1" applyFill="1" applyBorder="1" applyAlignment="1">
      <alignment horizontal="justify" vertical="center" wrapText="1"/>
    </xf>
    <xf numFmtId="0" fontId="33" fillId="0" borderId="8" xfId="0" applyFont="1" applyBorder="1" applyAlignment="1">
      <alignment horizontal="center" vertical="center"/>
    </xf>
    <xf numFmtId="0" fontId="33" fillId="0" borderId="9" xfId="0" applyFont="1" applyBorder="1" applyAlignment="1">
      <alignment vertical="center" wrapText="1"/>
    </xf>
    <xf numFmtId="0" fontId="33" fillId="0" borderId="5" xfId="0" applyFont="1" applyBorder="1" applyAlignment="1">
      <alignment horizontal="center" vertical="center"/>
    </xf>
    <xf numFmtId="0" fontId="33" fillId="3" borderId="9" xfId="0" applyFont="1" applyFill="1" applyBorder="1" applyAlignment="1">
      <alignment vertical="center" wrapText="1"/>
    </xf>
    <xf numFmtId="0" fontId="33" fillId="9" borderId="9" xfId="0" applyFont="1" applyFill="1" applyBorder="1" applyAlignment="1">
      <alignment vertical="center" wrapText="1"/>
    </xf>
    <xf numFmtId="0" fontId="33" fillId="0" borderId="9" xfId="0" applyFont="1" applyBorder="1" applyAlignment="1">
      <alignment horizontal="justify" vertical="top" wrapText="1"/>
    </xf>
    <xf numFmtId="0" fontId="19" fillId="5" borderId="5" xfId="0" applyFont="1" applyFill="1" applyBorder="1" applyAlignment="1">
      <alignment horizontal="center" vertical="center"/>
    </xf>
    <xf numFmtId="0" fontId="33" fillId="5" borderId="6" xfId="0" applyFont="1" applyFill="1" applyBorder="1" applyAlignment="1">
      <alignment horizontal="justify" vertical="center" wrapText="1"/>
    </xf>
    <xf numFmtId="0" fontId="13" fillId="3" borderId="6" xfId="0" applyFont="1" applyFill="1" applyBorder="1" applyAlignment="1">
      <alignment horizontal="center" vertical="center" wrapText="1"/>
    </xf>
    <xf numFmtId="0" fontId="33" fillId="3" borderId="7" xfId="0" applyFont="1" applyFill="1" applyBorder="1" applyAlignment="1">
      <alignment horizontal="left" vertical="center" wrapText="1"/>
    </xf>
    <xf numFmtId="0" fontId="8" fillId="3" borderId="37" xfId="0" applyFont="1" applyFill="1" applyBorder="1" applyAlignment="1">
      <alignment horizontal="justify" vertical="center" wrapText="1"/>
    </xf>
    <xf numFmtId="0" fontId="6" fillId="7" borderId="38" xfId="0" applyFont="1" applyFill="1" applyBorder="1" applyAlignment="1">
      <alignment horizontal="center" vertical="center" wrapText="1"/>
    </xf>
    <xf numFmtId="0" fontId="33" fillId="0" borderId="9" xfId="0" applyFont="1" applyBorder="1" applyAlignment="1" applyProtection="1">
      <alignment horizontal="center" vertical="center"/>
      <protection locked="0"/>
    </xf>
    <xf numFmtId="0" fontId="33" fillId="0" borderId="10" xfId="0" applyFont="1" applyBorder="1" applyAlignment="1" applyProtection="1">
      <alignment horizontal="left" vertical="center" wrapText="1"/>
      <protection locked="0"/>
    </xf>
    <xf numFmtId="0" fontId="8" fillId="0" borderId="37" xfId="0" applyFont="1" applyBorder="1" applyAlignment="1">
      <alignment horizontal="justify" vertical="center" wrapText="1"/>
    </xf>
    <xf numFmtId="0" fontId="37" fillId="0" borderId="9" xfId="0" applyFont="1" applyBorder="1" applyAlignment="1">
      <alignment horizontal="justify" vertical="center" wrapText="1"/>
    </xf>
    <xf numFmtId="0" fontId="19" fillId="0" borderId="31" xfId="0" applyFont="1" applyBorder="1" applyAlignment="1">
      <alignment horizontal="left" vertical="center" wrapText="1"/>
    </xf>
    <xf numFmtId="0" fontId="33" fillId="0" borderId="31" xfId="0" applyFont="1" applyBorder="1" applyAlignment="1" applyProtection="1">
      <alignment horizontal="center" vertical="center"/>
      <protection locked="0"/>
    </xf>
    <xf numFmtId="0" fontId="33" fillId="0" borderId="50" xfId="0" applyFont="1" applyBorder="1" applyAlignment="1" applyProtection="1">
      <alignment horizontal="left" vertical="center" wrapText="1"/>
      <protection locked="0"/>
    </xf>
    <xf numFmtId="0" fontId="21" fillId="2" borderId="33" xfId="0" applyFont="1" applyFill="1" applyBorder="1" applyAlignment="1">
      <alignment horizontal="center" vertical="center" wrapText="1"/>
    </xf>
    <xf numFmtId="0" fontId="21" fillId="2" borderId="34" xfId="0" applyFont="1" applyFill="1" applyBorder="1" applyAlignment="1">
      <alignment horizontal="center" vertical="center" wrapText="1"/>
    </xf>
    <xf numFmtId="0" fontId="21" fillId="2" borderId="35" xfId="0" applyFont="1" applyFill="1" applyBorder="1" applyAlignment="1">
      <alignment horizontal="center" vertical="center" wrapText="1"/>
    </xf>
    <xf numFmtId="0" fontId="2" fillId="5" borderId="30" xfId="0" applyFont="1" applyFill="1" applyBorder="1" applyAlignment="1">
      <alignment horizontal="center" vertical="center" wrapText="1"/>
    </xf>
    <xf numFmtId="0" fontId="2" fillId="3" borderId="11" xfId="0" applyFont="1" applyFill="1" applyBorder="1" applyAlignment="1">
      <alignment vertical="center" wrapText="1"/>
    </xf>
    <xf numFmtId="0" fontId="13" fillId="5" borderId="9" xfId="0" applyFont="1" applyFill="1" applyBorder="1" applyAlignment="1">
      <alignment horizontal="center" vertical="center" wrapText="1"/>
    </xf>
    <xf numFmtId="0" fontId="33" fillId="5" borderId="48" xfId="0" applyFont="1" applyFill="1" applyBorder="1" applyAlignment="1">
      <alignment horizontal="left" vertical="center" wrapText="1"/>
    </xf>
    <xf numFmtId="0" fontId="2" fillId="9" borderId="8" xfId="0" applyFont="1" applyFill="1" applyBorder="1" applyAlignment="1">
      <alignment vertical="center" wrapText="1"/>
    </xf>
    <xf numFmtId="0" fontId="2" fillId="9" borderId="9" xfId="0" applyFont="1" applyFill="1" applyBorder="1" applyAlignment="1">
      <alignment horizontal="center" vertical="center" wrapText="1"/>
    </xf>
    <xf numFmtId="0" fontId="2" fillId="9" borderId="10" xfId="0" applyFont="1" applyFill="1" applyBorder="1" applyAlignment="1">
      <alignment horizontal="left" vertical="center"/>
    </xf>
    <xf numFmtId="0" fontId="25" fillId="9" borderId="44" xfId="0" applyFont="1" applyFill="1" applyBorder="1" applyAlignment="1">
      <alignment horizontal="center" vertical="center" wrapText="1"/>
    </xf>
    <xf numFmtId="0" fontId="11" fillId="0" borderId="9" xfId="0" applyFont="1" applyBorder="1" applyAlignment="1">
      <alignment horizontal="justify" vertical="center" wrapText="1"/>
    </xf>
    <xf numFmtId="0" fontId="2" fillId="0" borderId="10" xfId="0" applyFont="1" applyBorder="1" applyAlignment="1" applyProtection="1">
      <alignment horizontal="left" vertical="center"/>
      <protection locked="0"/>
    </xf>
    <xf numFmtId="0" fontId="0" fillId="3" borderId="9" xfId="0" applyFill="1" applyBorder="1" applyAlignment="1">
      <alignment vertical="center" wrapText="1"/>
    </xf>
    <xf numFmtId="0" fontId="26" fillId="5" borderId="37" xfId="0" applyFont="1" applyFill="1" applyBorder="1" applyAlignment="1">
      <alignment horizontal="justify" vertical="top" wrapText="1"/>
    </xf>
    <xf numFmtId="0" fontId="0" fillId="0" borderId="9" xfId="0" applyBorder="1" applyAlignment="1">
      <alignment vertical="center" wrapText="1"/>
    </xf>
    <xf numFmtId="0" fontId="0" fillId="0" borderId="9" xfId="0" applyBorder="1" applyAlignment="1">
      <alignment horizontal="center" vertical="center" wrapText="1"/>
    </xf>
    <xf numFmtId="0" fontId="26" fillId="0" borderId="53" xfId="0" applyFont="1" applyBorder="1" applyAlignment="1">
      <alignment horizontal="left" vertical="center" wrapText="1"/>
    </xf>
    <xf numFmtId="0" fontId="61" fillId="0" borderId="0" xfId="0" applyFont="1" applyAlignment="1">
      <alignment horizontal="justify" vertical="top" wrapText="1"/>
    </xf>
    <xf numFmtId="0" fontId="26" fillId="5" borderId="53" xfId="0" applyFont="1" applyFill="1" applyBorder="1" applyAlignment="1">
      <alignment horizontal="left" vertical="center" wrapText="1"/>
    </xf>
    <xf numFmtId="0" fontId="26" fillId="0" borderId="37" xfId="0" applyFont="1" applyBorder="1" applyAlignment="1">
      <alignment horizontal="justify" vertical="top" wrapText="1"/>
    </xf>
    <xf numFmtId="0" fontId="2" fillId="5" borderId="9" xfId="0" applyFont="1" applyFill="1" applyBorder="1" applyAlignment="1">
      <alignment vertical="center" wrapText="1"/>
    </xf>
    <xf numFmtId="0" fontId="61" fillId="5" borderId="37" xfId="0" applyFont="1" applyFill="1" applyBorder="1" applyAlignment="1">
      <alignment horizontal="justify" vertical="top" wrapText="1"/>
    </xf>
    <xf numFmtId="0" fontId="33" fillId="9" borderId="9" xfId="0" applyFont="1" applyFill="1" applyBorder="1" applyAlignment="1" applyProtection="1">
      <alignment horizontal="center" vertical="center"/>
      <protection locked="0"/>
    </xf>
    <xf numFmtId="0" fontId="2" fillId="9" borderId="10" xfId="0" applyFont="1" applyFill="1" applyBorder="1" applyAlignment="1" applyProtection="1">
      <alignment horizontal="left" vertical="center"/>
      <protection locked="0"/>
    </xf>
    <xf numFmtId="0" fontId="61" fillId="9" borderId="37" xfId="0" applyFont="1" applyFill="1" applyBorder="1" applyAlignment="1">
      <alignment horizontal="justify" vertical="top" wrapText="1"/>
    </xf>
    <xf numFmtId="0" fontId="61" fillId="0" borderId="37" xfId="0" applyFont="1" applyBorder="1" applyAlignment="1">
      <alignment horizontal="justify" vertical="top" wrapText="1"/>
    </xf>
    <xf numFmtId="0" fontId="2" fillId="0" borderId="43" xfId="0" applyFont="1" applyBorder="1" applyAlignment="1">
      <alignment horizontal="center" vertical="center" wrapText="1"/>
    </xf>
    <xf numFmtId="0" fontId="0" fillId="0" borderId="31" xfId="0" applyBorder="1" applyAlignment="1">
      <alignment vertical="center" wrapText="1"/>
    </xf>
    <xf numFmtId="0" fontId="1" fillId="16" borderId="5" xfId="0" applyFont="1" applyFill="1" applyBorder="1" applyAlignment="1">
      <alignment horizontal="center" vertical="center" wrapText="1"/>
    </xf>
    <xf numFmtId="0" fontId="17" fillId="2" borderId="54" xfId="0" applyFont="1" applyFill="1" applyBorder="1" applyAlignment="1">
      <alignment horizontal="center" vertical="center"/>
    </xf>
    <xf numFmtId="0" fontId="17" fillId="2" borderId="16" xfId="0" applyFont="1" applyFill="1" applyBorder="1" applyAlignment="1">
      <alignment horizontal="center" vertical="center" wrapText="1"/>
    </xf>
    <xf numFmtId="0" fontId="17" fillId="2" borderId="16" xfId="0" applyFont="1" applyFill="1" applyBorder="1" applyAlignment="1" applyProtection="1">
      <alignment horizontal="center" vertical="center" wrapText="1"/>
      <protection locked="0"/>
    </xf>
    <xf numFmtId="0" fontId="19" fillId="0" borderId="10" xfId="0" applyFont="1" applyBorder="1" applyAlignment="1">
      <alignment vertical="center" wrapText="1"/>
    </xf>
    <xf numFmtId="0" fontId="4" fillId="2" borderId="3" xfId="0" applyFont="1" applyFill="1" applyBorder="1" applyAlignment="1" applyProtection="1">
      <alignment vertical="center" wrapText="1"/>
      <protection locked="0"/>
    </xf>
    <xf numFmtId="0" fontId="63" fillId="0" borderId="0" xfId="0" applyFont="1"/>
    <xf numFmtId="0" fontId="64" fillId="0" borderId="0" xfId="0" applyFont="1" applyAlignment="1">
      <alignment horizontal="center" vertical="center"/>
    </xf>
    <xf numFmtId="0" fontId="63" fillId="0" borderId="0" xfId="0" applyFont="1" applyAlignment="1">
      <alignment vertical="center"/>
    </xf>
    <xf numFmtId="0" fontId="63" fillId="0" borderId="0" xfId="0" applyFont="1" applyAlignment="1">
      <alignment vertical="center" wrapText="1"/>
    </xf>
    <xf numFmtId="0" fontId="65" fillId="28" borderId="59" xfId="0" applyFont="1" applyFill="1" applyBorder="1" applyAlignment="1">
      <alignment horizontal="center" vertical="center"/>
    </xf>
    <xf numFmtId="0" fontId="63" fillId="29" borderId="59" xfId="0" applyFont="1" applyFill="1" applyBorder="1" applyAlignment="1">
      <alignment vertical="center"/>
    </xf>
    <xf numFmtId="0" fontId="63" fillId="0" borderId="59" xfId="0" applyFont="1" applyBorder="1" applyAlignment="1">
      <alignment vertical="center"/>
    </xf>
    <xf numFmtId="0" fontId="63" fillId="25" borderId="0" xfId="0" applyFont="1" applyFill="1" applyAlignment="1">
      <alignment vertical="center"/>
    </xf>
    <xf numFmtId="0" fontId="63" fillId="25" borderId="0" xfId="0" applyFont="1" applyFill="1" applyAlignment="1">
      <alignment vertical="center" wrapText="1"/>
    </xf>
    <xf numFmtId="0" fontId="64" fillId="25" borderId="0" xfId="0" applyFont="1" applyFill="1" applyAlignment="1">
      <alignment horizontal="center" vertical="center"/>
    </xf>
    <xf numFmtId="0" fontId="63" fillId="25" borderId="0" xfId="0" applyFont="1" applyFill="1"/>
    <xf numFmtId="0" fontId="63" fillId="0" borderId="0" xfId="0" applyFont="1" applyAlignment="1">
      <alignment horizontal="left" vertical="center" wrapText="1"/>
    </xf>
    <xf numFmtId="0" fontId="63" fillId="0" borderId="0" xfId="0" applyFont="1" applyAlignment="1">
      <alignment horizontal="left" vertical="center"/>
    </xf>
    <xf numFmtId="2" fontId="63" fillId="0" borderId="0" xfId="0" applyNumberFormat="1" applyFont="1"/>
    <xf numFmtId="0" fontId="66" fillId="0" borderId="40" xfId="0" applyFont="1" applyBorder="1" applyAlignment="1">
      <alignment vertical="center" wrapText="1"/>
    </xf>
    <xf numFmtId="0" fontId="67" fillId="0" borderId="9" xfId="0" applyFont="1" applyBorder="1" applyAlignment="1">
      <alignment vertical="center"/>
    </xf>
    <xf numFmtId="0" fontId="66" fillId="0" borderId="38" xfId="0" applyFont="1" applyBorder="1" applyAlignment="1">
      <alignment vertical="center" wrapText="1"/>
    </xf>
    <xf numFmtId="0" fontId="66" fillId="0" borderId="38" xfId="0" applyFont="1" applyBorder="1" applyAlignment="1">
      <alignment vertical="center"/>
    </xf>
    <xf numFmtId="0" fontId="66" fillId="0" borderId="9" xfId="0" applyFont="1" applyBorder="1" applyAlignment="1">
      <alignment vertical="center" wrapText="1"/>
    </xf>
    <xf numFmtId="0" fontId="68" fillId="0" borderId="9" xfId="0" applyFont="1" applyBorder="1" applyAlignment="1">
      <alignment vertical="center" wrapText="1"/>
    </xf>
    <xf numFmtId="0" fontId="66" fillId="0" borderId="9" xfId="0" applyFont="1" applyBorder="1" applyAlignment="1">
      <alignment vertical="center"/>
    </xf>
    <xf numFmtId="0" fontId="66" fillId="0" borderId="15" xfId="0" applyFont="1" applyBorder="1" applyAlignment="1">
      <alignment vertical="center" wrapText="1"/>
    </xf>
    <xf numFmtId="0" fontId="66" fillId="0" borderId="40" xfId="0" applyFont="1" applyBorder="1" applyAlignment="1">
      <alignment vertical="center"/>
    </xf>
    <xf numFmtId="0" fontId="66" fillId="0" borderId="15" xfId="0" applyFont="1" applyBorder="1" applyAlignment="1">
      <alignment vertical="center"/>
    </xf>
    <xf numFmtId="0" fontId="68" fillId="0" borderId="15" xfId="0" applyFont="1" applyBorder="1" applyAlignment="1">
      <alignment vertical="center" wrapText="1"/>
    </xf>
    <xf numFmtId="0" fontId="67" fillId="0" borderId="15" xfId="0" applyFont="1" applyBorder="1" applyAlignment="1">
      <alignment vertical="center"/>
    </xf>
    <xf numFmtId="0" fontId="0" fillId="0" borderId="0" xfId="0" applyAlignment="1">
      <alignment horizontal="center"/>
    </xf>
    <xf numFmtId="0" fontId="69" fillId="30" borderId="43" xfId="0" applyFont="1" applyFill="1" applyBorder="1" applyAlignment="1">
      <alignment horizontal="center" vertical="center" wrapText="1"/>
    </xf>
    <xf numFmtId="0" fontId="1" fillId="30" borderId="31" xfId="0" applyFont="1" applyFill="1" applyBorder="1" applyAlignment="1">
      <alignment horizontal="center" vertical="center" wrapText="1"/>
    </xf>
    <xf numFmtId="0" fontId="1" fillId="30" borderId="50" xfId="0" applyFont="1" applyFill="1" applyBorder="1" applyAlignment="1">
      <alignment horizontal="center" vertical="center" wrapText="1"/>
    </xf>
    <xf numFmtId="0" fontId="40" fillId="0" borderId="30" xfId="0" applyFont="1" applyBorder="1" applyAlignment="1">
      <alignment horizontal="center" vertical="center" wrapText="1"/>
    </xf>
    <xf numFmtId="0" fontId="40" fillId="0" borderId="11" xfId="0" applyFont="1" applyBorder="1" applyAlignment="1">
      <alignment horizontal="left" vertical="center" wrapText="1"/>
    </xf>
    <xf numFmtId="0" fontId="40" fillId="0" borderId="11" xfId="0" applyFont="1" applyBorder="1" applyAlignment="1">
      <alignment horizontal="center" vertical="center" wrapText="1"/>
    </xf>
    <xf numFmtId="0" fontId="40" fillId="0" borderId="11" xfId="0" applyFont="1" applyBorder="1" applyAlignment="1">
      <alignment vertical="center" wrapText="1"/>
    </xf>
    <xf numFmtId="0" fontId="40" fillId="0" borderId="48" xfId="0" applyFont="1" applyBorder="1" applyAlignment="1">
      <alignment vertical="center" wrapText="1"/>
    </xf>
    <xf numFmtId="0" fontId="40" fillId="0" borderId="8" xfId="0" applyFont="1" applyBorder="1" applyAlignment="1">
      <alignment horizontal="center" vertical="center" wrapText="1"/>
    </xf>
    <xf numFmtId="0" fontId="40" fillId="0" borderId="9" xfId="0" applyFont="1" applyBorder="1" applyAlignment="1">
      <alignment horizontal="left" vertical="center" wrapText="1"/>
    </xf>
    <xf numFmtId="0" fontId="40" fillId="0" borderId="9" xfId="0" applyFont="1" applyBorder="1" applyAlignment="1">
      <alignment vertical="center" wrapText="1"/>
    </xf>
    <xf numFmtId="0" fontId="40" fillId="0" borderId="10" xfId="0" applyFont="1" applyBorder="1" applyAlignment="1">
      <alignment vertical="center" wrapText="1"/>
    </xf>
    <xf numFmtId="0" fontId="41" fillId="15" borderId="9" xfId="4" applyFont="1" applyFill="1" applyBorder="1" applyAlignment="1">
      <alignment horizontal="center" vertical="center" wrapText="1"/>
    </xf>
    <xf numFmtId="0" fontId="41" fillId="15" borderId="10" xfId="4" applyFont="1" applyFill="1" applyBorder="1" applyAlignment="1">
      <alignment horizontal="center" vertical="center" wrapText="1"/>
    </xf>
    <xf numFmtId="0" fontId="0" fillId="0" borderId="10" xfId="0" applyBorder="1" applyAlignment="1">
      <alignment horizontal="center" vertical="center" wrapText="1"/>
    </xf>
    <xf numFmtId="0" fontId="4" fillId="0" borderId="9" xfId="0" applyFont="1" applyBorder="1" applyAlignment="1">
      <alignment horizontal="center"/>
    </xf>
    <xf numFmtId="0" fontId="4" fillId="0" borderId="10" xfId="0" applyFont="1" applyBorder="1" applyAlignment="1">
      <alignment horizontal="center"/>
    </xf>
    <xf numFmtId="0" fontId="0" fillId="0" borderId="14" xfId="0" applyBorder="1" applyAlignment="1">
      <alignment horizontal="left" vertical="center" wrapText="1"/>
    </xf>
    <xf numFmtId="0" fontId="0" fillId="0" borderId="62" xfId="0" applyBorder="1" applyAlignment="1">
      <alignment horizontal="left" vertical="center" wrapText="1"/>
    </xf>
    <xf numFmtId="0" fontId="4" fillId="0" borderId="31" xfId="0" applyFont="1" applyBorder="1" applyAlignment="1">
      <alignment horizontal="center" vertical="center"/>
    </xf>
    <xf numFmtId="0" fontId="4" fillId="0" borderId="31" xfId="0" applyFont="1" applyBorder="1" applyAlignment="1">
      <alignment horizontal="center" vertical="center" wrapText="1"/>
    </xf>
    <xf numFmtId="0" fontId="4" fillId="0" borderId="50" xfId="0" applyFont="1" applyBorder="1" applyAlignment="1">
      <alignment horizontal="center" vertical="center"/>
    </xf>
    <xf numFmtId="0" fontId="71" fillId="0" borderId="0" xfId="0" applyFont="1" applyAlignment="1">
      <alignment vertical="center"/>
    </xf>
    <xf numFmtId="0" fontId="38" fillId="32" borderId="10" xfId="0" applyFont="1" applyFill="1" applyBorder="1" applyAlignment="1">
      <alignment horizontal="center" vertical="center" wrapText="1"/>
    </xf>
    <xf numFmtId="0" fontId="37" fillId="0" borderId="10" xfId="0" applyFont="1" applyBorder="1" applyAlignment="1" applyProtection="1">
      <alignment vertical="center"/>
      <protection locked="0"/>
    </xf>
    <xf numFmtId="0" fontId="44" fillId="0" borderId="0" xfId="0" applyFont="1" applyAlignment="1">
      <alignment wrapText="1"/>
    </xf>
    <xf numFmtId="0" fontId="37" fillId="0" borderId="50" xfId="0" applyFont="1" applyBorder="1" applyAlignment="1" applyProtection="1">
      <alignment vertical="center"/>
      <protection locked="0"/>
    </xf>
    <xf numFmtId="0" fontId="37" fillId="0" borderId="0" xfId="0" applyFont="1" applyAlignment="1">
      <alignment vertical="center"/>
    </xf>
    <xf numFmtId="0" fontId="33" fillId="0" borderId="43" xfId="0" applyFont="1" applyBorder="1" applyAlignment="1">
      <alignment horizontal="center" vertical="center"/>
    </xf>
    <xf numFmtId="0" fontId="33" fillId="9" borderId="9" xfId="0" applyFont="1" applyFill="1" applyBorder="1" applyAlignment="1">
      <alignment horizontal="center" vertical="center" wrapText="1"/>
    </xf>
    <xf numFmtId="0" fontId="2" fillId="0" borderId="43" xfId="0" applyFont="1" applyBorder="1" applyAlignment="1">
      <alignment horizontal="center" vertical="center"/>
    </xf>
    <xf numFmtId="0" fontId="17" fillId="16" borderId="9" xfId="0" applyFont="1" applyFill="1" applyBorder="1" applyAlignment="1">
      <alignment horizontal="center" vertical="center" wrapText="1"/>
    </xf>
    <xf numFmtId="0" fontId="17" fillId="16" borderId="38" xfId="0" applyFont="1" applyFill="1" applyBorder="1" applyAlignment="1">
      <alignment horizontal="center" vertical="center" wrapText="1"/>
    </xf>
    <xf numFmtId="0" fontId="72" fillId="32" borderId="9" xfId="0" applyFont="1" applyFill="1" applyBorder="1" applyAlignment="1">
      <alignment horizontal="center" vertical="center" wrapText="1"/>
    </xf>
    <xf numFmtId="0" fontId="72" fillId="32" borderId="38" xfId="0" applyFont="1" applyFill="1" applyBorder="1" applyAlignment="1">
      <alignment horizontal="center" vertical="center" wrapText="1"/>
    </xf>
    <xf numFmtId="0" fontId="13" fillId="16" borderId="9" xfId="0" applyFont="1" applyFill="1" applyBorder="1" applyAlignment="1">
      <alignment horizontal="center" vertical="center" wrapText="1"/>
    </xf>
    <xf numFmtId="0" fontId="19" fillId="5" borderId="9" xfId="0" applyFont="1" applyFill="1" applyBorder="1" applyAlignment="1">
      <alignment horizontal="justify" vertical="center" wrapText="1"/>
    </xf>
    <xf numFmtId="1" fontId="0" fillId="0" borderId="0" xfId="0" applyNumberFormat="1"/>
    <xf numFmtId="14" fontId="0" fillId="0" borderId="0" xfId="0" applyNumberFormat="1"/>
    <xf numFmtId="0" fontId="13" fillId="5" borderId="24" xfId="4" applyFont="1" applyFill="1" applyBorder="1" applyAlignment="1" applyProtection="1">
      <alignment horizontal="center" vertical="center" wrapText="1"/>
      <protection locked="0"/>
    </xf>
    <xf numFmtId="0" fontId="1" fillId="0" borderId="0" xfId="0" applyFont="1" applyAlignment="1">
      <alignment horizontal="center" vertical="center"/>
    </xf>
    <xf numFmtId="0" fontId="73" fillId="0" borderId="0" xfId="0" applyFont="1" applyAlignment="1">
      <alignment horizontal="center" vertical="center"/>
    </xf>
    <xf numFmtId="0" fontId="63" fillId="0" borderId="0" xfId="0" applyFont="1" applyAlignment="1">
      <alignment horizontal="center" vertical="center" wrapText="1"/>
    </xf>
    <xf numFmtId="0" fontId="63" fillId="0" borderId="0" xfId="0" applyFont="1" applyAlignment="1">
      <alignment horizontal="left"/>
    </xf>
    <xf numFmtId="0" fontId="63" fillId="0" borderId="0" xfId="0" applyFont="1" applyAlignment="1">
      <alignment horizontal="center" vertical="center"/>
    </xf>
    <xf numFmtId="0" fontId="63" fillId="0" borderId="0" xfId="0" applyFont="1" applyAlignment="1">
      <alignment horizontal="center"/>
    </xf>
    <xf numFmtId="0" fontId="73" fillId="0" borderId="0" xfId="0" applyFont="1"/>
    <xf numFmtId="0" fontId="19" fillId="0" borderId="21" xfId="0" applyFont="1" applyBorder="1" applyAlignment="1" applyProtection="1">
      <alignment horizontal="center" vertical="center" wrapText="1"/>
      <protection locked="0"/>
    </xf>
    <xf numFmtId="0" fontId="19" fillId="24" borderId="9" xfId="0" applyFont="1" applyFill="1" applyBorder="1" applyAlignment="1">
      <alignment horizontal="center" vertical="center"/>
    </xf>
    <xf numFmtId="0" fontId="19" fillId="3" borderId="10" xfId="0" applyFont="1" applyFill="1" applyBorder="1" applyAlignment="1">
      <alignment horizontal="left" vertical="center" wrapText="1"/>
    </xf>
    <xf numFmtId="0" fontId="19" fillId="4" borderId="31" xfId="0" applyFont="1" applyFill="1" applyBorder="1" applyAlignment="1">
      <alignment horizontal="left" vertical="center" wrapText="1"/>
    </xf>
    <xf numFmtId="0" fontId="19" fillId="0" borderId="50" xfId="0" applyFont="1" applyBorder="1" applyAlignment="1" applyProtection="1">
      <alignment horizontal="left" vertical="center" wrapText="1"/>
      <protection locked="0"/>
    </xf>
    <xf numFmtId="0" fontId="19" fillId="3" borderId="48" xfId="0" applyFont="1" applyFill="1" applyBorder="1" applyAlignment="1">
      <alignment horizontal="left" vertical="center" wrapText="1"/>
    </xf>
    <xf numFmtId="0" fontId="19" fillId="0" borderId="0" xfId="0" applyFont="1" applyAlignment="1" applyProtection="1">
      <alignment horizontal="center" vertical="center"/>
      <protection locked="0"/>
    </xf>
    <xf numFmtId="0" fontId="16" fillId="2" borderId="1" xfId="0" applyFont="1" applyFill="1" applyBorder="1" applyAlignment="1" applyProtection="1">
      <alignment horizontal="center" vertical="center" wrapText="1"/>
      <protection locked="0"/>
    </xf>
    <xf numFmtId="0" fontId="51" fillId="5" borderId="47" xfId="0" applyFont="1" applyFill="1" applyBorder="1" applyAlignment="1">
      <alignment horizontal="left" vertical="top" wrapText="1"/>
    </xf>
    <xf numFmtId="0" fontId="26" fillId="0" borderId="44" xfId="0" applyFont="1" applyBorder="1" applyAlignment="1">
      <alignment horizontal="left" vertical="top" wrapText="1"/>
    </xf>
    <xf numFmtId="0" fontId="51" fillId="0" borderId="44" xfId="0" applyFont="1" applyBorder="1" applyAlignment="1">
      <alignment horizontal="left" vertical="top" wrapText="1"/>
    </xf>
    <xf numFmtId="0" fontId="52" fillId="3" borderId="37" xfId="0" applyFont="1" applyFill="1" applyBorder="1" applyAlignment="1">
      <alignment horizontal="justify" vertical="top" wrapText="1"/>
    </xf>
    <xf numFmtId="0" fontId="52" fillId="9" borderId="37" xfId="0" applyFont="1" applyFill="1" applyBorder="1" applyAlignment="1">
      <alignment horizontal="center" vertical="center" wrapText="1"/>
    </xf>
    <xf numFmtId="0" fontId="52" fillId="0" borderId="37" xfId="0" applyFont="1" applyBorder="1" applyAlignment="1">
      <alignment horizontal="left" vertical="center" wrapText="1"/>
    </xf>
    <xf numFmtId="0" fontId="60" fillId="0" borderId="13" xfId="0" applyFont="1" applyBorder="1" applyAlignment="1">
      <alignment vertical="center"/>
    </xf>
    <xf numFmtId="0" fontId="33" fillId="9" borderId="10" xfId="0" applyFont="1" applyFill="1" applyBorder="1" applyAlignment="1">
      <alignment horizontal="left" vertical="center" wrapText="1"/>
    </xf>
    <xf numFmtId="0" fontId="33" fillId="0" borderId="31" xfId="0" applyFont="1" applyBorder="1" applyAlignment="1">
      <alignment vertical="top" wrapText="1"/>
    </xf>
    <xf numFmtId="0" fontId="33" fillId="5" borderId="30" xfId="0" applyFont="1" applyFill="1" applyBorder="1" applyAlignment="1">
      <alignment horizontal="center" vertical="center"/>
    </xf>
    <xf numFmtId="0" fontId="33" fillId="3" borderId="11" xfId="0" applyFont="1" applyFill="1" applyBorder="1" applyAlignment="1">
      <alignment vertical="center" wrapText="1"/>
    </xf>
    <xf numFmtId="0" fontId="17" fillId="3" borderId="25" xfId="0" applyFont="1" applyFill="1" applyBorder="1" applyAlignment="1">
      <alignment horizontal="center" vertical="center" wrapText="1"/>
    </xf>
    <xf numFmtId="0" fontId="33" fillId="3" borderId="48" xfId="0" applyFont="1" applyFill="1" applyBorder="1" applyAlignment="1">
      <alignment horizontal="left" vertical="center" wrapText="1"/>
    </xf>
    <xf numFmtId="0" fontId="4" fillId="2" borderId="32"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32" xfId="0" applyFont="1" applyFill="1" applyBorder="1" applyAlignment="1" applyProtection="1">
      <alignment horizontal="center" vertical="center" wrapText="1"/>
      <protection locked="0"/>
    </xf>
    <xf numFmtId="0" fontId="33" fillId="3" borderId="18" xfId="0" applyFont="1" applyFill="1" applyBorder="1" applyAlignment="1">
      <alignment horizontal="left" vertical="center" wrapText="1"/>
    </xf>
    <xf numFmtId="0" fontId="57" fillId="3" borderId="44" xfId="0" applyFont="1" applyFill="1" applyBorder="1" applyAlignment="1">
      <alignment vertical="center" wrapText="1"/>
    </xf>
    <xf numFmtId="0" fontId="33" fillId="5" borderId="10" xfId="0" applyFont="1" applyFill="1" applyBorder="1" applyAlignment="1">
      <alignment horizontal="left" vertical="center" wrapText="1"/>
    </xf>
    <xf numFmtId="0" fontId="2" fillId="0" borderId="10" xfId="0" applyFont="1" applyBorder="1" applyAlignment="1" applyProtection="1">
      <alignment vertical="center"/>
      <protection locked="0"/>
    </xf>
    <xf numFmtId="0" fontId="74" fillId="4" borderId="10" xfId="0" applyFont="1" applyFill="1" applyBorder="1" applyAlignment="1" applyProtection="1">
      <alignment vertical="center"/>
      <protection locked="0"/>
    </xf>
    <xf numFmtId="0" fontId="2" fillId="0" borderId="50" xfId="0" applyFont="1" applyBorder="1" applyAlignment="1" applyProtection="1">
      <alignment vertical="center"/>
      <protection locked="0"/>
    </xf>
    <xf numFmtId="0" fontId="18" fillId="17" borderId="38" xfId="0" applyFont="1" applyFill="1" applyBorder="1" applyAlignment="1">
      <alignment horizontal="center" vertical="center" wrapText="1"/>
    </xf>
    <xf numFmtId="0" fontId="26" fillId="3" borderId="44" xfId="0" applyFont="1" applyFill="1" applyBorder="1" applyAlignment="1">
      <alignment horizontal="left" vertical="top" wrapText="1"/>
    </xf>
    <xf numFmtId="0" fontId="26" fillId="4" borderId="44" xfId="0" applyFont="1" applyFill="1" applyBorder="1" applyAlignment="1">
      <alignment horizontal="left" vertical="top" wrapText="1"/>
    </xf>
    <xf numFmtId="0" fontId="25" fillId="9" borderId="44" xfId="0" applyFont="1" applyFill="1" applyBorder="1" applyAlignment="1">
      <alignment horizontal="left" vertical="top" wrapText="1"/>
    </xf>
    <xf numFmtId="0" fontId="27" fillId="0" borderId="44" xfId="0" applyFont="1" applyBorder="1" applyAlignment="1">
      <alignment horizontal="left" vertical="top" wrapText="1"/>
    </xf>
    <xf numFmtId="0" fontId="26" fillId="0" borderId="52" xfId="0" applyFont="1" applyBorder="1" applyAlignment="1">
      <alignment horizontal="left" vertical="top" wrapText="1"/>
    </xf>
    <xf numFmtId="0" fontId="26" fillId="0" borderId="37" xfId="0" applyFont="1" applyBorder="1" applyAlignment="1">
      <alignment horizontal="left" vertical="top" wrapText="1"/>
    </xf>
    <xf numFmtId="0" fontId="21" fillId="2" borderId="8" xfId="0" applyFont="1" applyFill="1" applyBorder="1" applyAlignment="1">
      <alignment horizontal="center" vertical="center" wrapText="1"/>
    </xf>
    <xf numFmtId="0" fontId="21" fillId="2" borderId="10" xfId="0" applyFont="1" applyFill="1" applyBorder="1" applyAlignment="1">
      <alignment horizontal="center" vertical="center" wrapText="1"/>
    </xf>
    <xf numFmtId="0" fontId="3" fillId="9" borderId="10" xfId="0" applyFont="1" applyFill="1" applyBorder="1"/>
    <xf numFmtId="0" fontId="2" fillId="0" borderId="31" xfId="0" applyFont="1" applyBorder="1" applyAlignment="1">
      <alignment vertical="center" wrapText="1"/>
    </xf>
    <xf numFmtId="0" fontId="16" fillId="2" borderId="53" xfId="0" applyFont="1" applyFill="1" applyBorder="1" applyAlignment="1" applyProtection="1">
      <alignment horizontal="center" vertical="center" wrapText="1"/>
      <protection locked="0"/>
    </xf>
    <xf numFmtId="0" fontId="26" fillId="4" borderId="37" xfId="0" applyFont="1" applyFill="1" applyBorder="1" applyAlignment="1">
      <alignment horizontal="justify" vertical="top" wrapText="1"/>
    </xf>
    <xf numFmtId="0" fontId="26" fillId="3" borderId="37" xfId="0" applyFont="1" applyFill="1" applyBorder="1" applyAlignment="1">
      <alignment horizontal="justify" vertical="top" wrapText="1"/>
    </xf>
    <xf numFmtId="0" fontId="26" fillId="5" borderId="39" xfId="0" applyFont="1" applyFill="1" applyBorder="1" applyAlignment="1">
      <alignment horizontal="justify" vertical="top" wrapText="1"/>
    </xf>
    <xf numFmtId="0" fontId="17" fillId="2" borderId="9" xfId="0" applyFont="1" applyFill="1" applyBorder="1" applyAlignment="1">
      <alignment horizontal="center" vertical="center" wrapText="1"/>
    </xf>
    <xf numFmtId="0" fontId="17" fillId="2" borderId="9" xfId="0" applyFont="1" applyFill="1" applyBorder="1" applyAlignment="1" applyProtection="1">
      <alignment horizontal="center" vertical="center" wrapText="1"/>
      <protection locked="0"/>
    </xf>
    <xf numFmtId="0" fontId="37" fillId="4" borderId="9" xfId="0" applyFont="1" applyFill="1" applyBorder="1" applyAlignment="1">
      <alignment horizontal="left" vertical="center" wrapText="1"/>
    </xf>
    <xf numFmtId="0" fontId="17" fillId="2" borderId="8" xfId="0" applyFont="1" applyFill="1" applyBorder="1" applyAlignment="1">
      <alignment horizontal="center" vertical="center"/>
    </xf>
    <xf numFmtId="0" fontId="17" fillId="2" borderId="10" xfId="0" applyFont="1" applyFill="1" applyBorder="1" applyAlignment="1" applyProtection="1">
      <alignment horizontal="center" vertical="center" wrapText="1"/>
      <protection locked="0"/>
    </xf>
    <xf numFmtId="0" fontId="19" fillId="4" borderId="8" xfId="0" applyFont="1" applyFill="1" applyBorder="1" applyAlignment="1">
      <alignment horizontal="center" vertical="center"/>
    </xf>
    <xf numFmtId="0" fontId="19" fillId="4" borderId="43" xfId="0" applyFont="1" applyFill="1" applyBorder="1" applyAlignment="1">
      <alignment horizontal="center" vertical="center"/>
    </xf>
    <xf numFmtId="0" fontId="37" fillId="4" borderId="31" xfId="0" applyFont="1" applyFill="1" applyBorder="1" applyAlignment="1">
      <alignment horizontal="left" vertical="center" wrapText="1"/>
    </xf>
    <xf numFmtId="0" fontId="33" fillId="0" borderId="31" xfId="0" applyFont="1" applyBorder="1" applyAlignment="1">
      <alignment horizontal="left" vertical="center" wrapText="1"/>
    </xf>
    <xf numFmtId="2" fontId="33" fillId="0" borderId="15" xfId="0" applyNumberFormat="1" applyFont="1" applyBorder="1" applyAlignment="1" applyProtection="1">
      <alignment horizontal="center" vertical="center" wrapText="1"/>
      <protection locked="0"/>
    </xf>
    <xf numFmtId="0" fontId="0" fillId="26" borderId="32" xfId="0" applyFill="1" applyBorder="1" applyAlignment="1" applyProtection="1">
      <alignment horizontal="center" vertical="center"/>
      <protection locked="0"/>
    </xf>
    <xf numFmtId="0" fontId="1" fillId="16" borderId="7" xfId="0" applyFont="1" applyFill="1" applyBorder="1" applyAlignment="1">
      <alignment horizontal="center" wrapText="1"/>
    </xf>
    <xf numFmtId="0" fontId="0" fillId="0" borderId="8" xfId="0" applyBorder="1" applyAlignment="1">
      <alignment vertical="center" wrapText="1"/>
    </xf>
    <xf numFmtId="1" fontId="0" fillId="0" borderId="10" xfId="0" applyNumberFormat="1" applyBorder="1" applyAlignment="1">
      <alignment horizontal="center" vertical="center"/>
    </xf>
    <xf numFmtId="0" fontId="0" fillId="0" borderId="43" xfId="0" applyBorder="1" applyAlignment="1">
      <alignment vertical="center" wrapText="1"/>
    </xf>
    <xf numFmtId="1" fontId="0" fillId="0" borderId="50" xfId="0" applyNumberFormat="1" applyBorder="1" applyAlignment="1">
      <alignment horizontal="center" vertical="center"/>
    </xf>
    <xf numFmtId="0" fontId="2" fillId="0" borderId="27" xfId="0" applyFont="1" applyBorder="1" applyAlignment="1" applyProtection="1">
      <alignment vertical="center" wrapText="1"/>
      <protection locked="0"/>
    </xf>
    <xf numFmtId="0" fontId="4" fillId="0" borderId="27" xfId="0" applyFont="1" applyBorder="1" applyAlignment="1" applyProtection="1">
      <alignment vertical="center" wrapText="1"/>
      <protection locked="0"/>
    </xf>
    <xf numFmtId="0" fontId="2" fillId="0" borderId="27" xfId="0" applyFont="1" applyBorder="1" applyAlignment="1" applyProtection="1">
      <alignment horizontal="center" vertical="center" wrapText="1"/>
      <protection locked="0"/>
    </xf>
    <xf numFmtId="0" fontId="0" fillId="0" borderId="27" xfId="0" applyBorder="1" applyAlignment="1" applyProtection="1">
      <alignment vertical="center" wrapText="1"/>
      <protection locked="0"/>
    </xf>
    <xf numFmtId="0" fontId="0" fillId="0" borderId="27" xfId="0" applyBorder="1" applyAlignment="1" applyProtection="1">
      <alignment horizontal="center" vertical="center" wrapText="1"/>
      <protection locked="0"/>
    </xf>
    <xf numFmtId="0" fontId="46" fillId="0" borderId="9" xfId="0" applyFont="1" applyBorder="1" applyAlignment="1" applyProtection="1">
      <alignment vertical="center" wrapText="1"/>
      <protection locked="0"/>
    </xf>
    <xf numFmtId="0" fontId="46" fillId="4" borderId="9" xfId="0" applyFont="1" applyFill="1" applyBorder="1" applyAlignment="1" applyProtection="1">
      <alignment vertical="center" wrapText="1"/>
      <protection locked="0"/>
    </xf>
    <xf numFmtId="14" fontId="46" fillId="0" borderId="9" xfId="0" applyNumberFormat="1" applyFont="1" applyBorder="1" applyAlignment="1" applyProtection="1">
      <alignment vertical="center" wrapText="1"/>
      <protection locked="0"/>
    </xf>
    <xf numFmtId="0" fontId="45" fillId="0" borderId="9" xfId="0" applyFont="1" applyBorder="1" applyAlignment="1" applyProtection="1">
      <alignment vertical="center" wrapText="1"/>
      <protection locked="0"/>
    </xf>
    <xf numFmtId="0" fontId="17" fillId="0" borderId="31" xfId="0" applyFont="1" applyBorder="1" applyAlignment="1" applyProtection="1">
      <alignment horizontal="center" vertical="center" wrapText="1"/>
      <protection locked="0"/>
    </xf>
    <xf numFmtId="0" fontId="0" fillId="0" borderId="10" xfId="0" applyBorder="1" applyAlignment="1" applyProtection="1">
      <alignment horizontal="left" vertical="center" wrapText="1"/>
      <protection locked="0"/>
    </xf>
    <xf numFmtId="0" fontId="0" fillId="0" borderId="50" xfId="0" applyBorder="1" applyAlignment="1" applyProtection="1">
      <alignment horizontal="left" vertical="center" wrapText="1"/>
      <protection locked="0"/>
    </xf>
    <xf numFmtId="0" fontId="0" fillId="0" borderId="4" xfId="0" applyBorder="1" applyAlignment="1" applyProtection="1">
      <alignment horizontal="center" vertical="center" wrapText="1"/>
      <protection locked="0"/>
    </xf>
    <xf numFmtId="0" fontId="72" fillId="32" borderId="33" xfId="0" applyFont="1" applyFill="1" applyBorder="1" applyAlignment="1">
      <alignment horizontal="left" vertical="center" wrapText="1"/>
    </xf>
    <xf numFmtId="164" fontId="0" fillId="25" borderId="34" xfId="0" applyNumberFormat="1" applyFill="1" applyBorder="1" applyAlignment="1">
      <alignment horizontal="center" vertical="center" wrapText="1"/>
    </xf>
    <xf numFmtId="0" fontId="72" fillId="32" borderId="34" xfId="0" applyFont="1" applyFill="1" applyBorder="1" applyAlignment="1">
      <alignment horizontal="left" vertical="center" wrapText="1"/>
    </xf>
    <xf numFmtId="0" fontId="75" fillId="37" borderId="0" xfId="2" applyFont="1" applyFill="1" applyAlignment="1">
      <alignment horizontal="center" vertical="center" wrapText="1"/>
    </xf>
    <xf numFmtId="0" fontId="33" fillId="0" borderId="31" xfId="0" applyFont="1" applyBorder="1" applyAlignment="1" applyProtection="1">
      <alignment horizontal="center" vertical="center" wrapText="1"/>
      <protection locked="0"/>
    </xf>
    <xf numFmtId="0" fontId="0" fillId="0" borderId="0" xfId="0" applyAlignment="1">
      <alignment horizontal="right" vertical="center" wrapText="1"/>
    </xf>
    <xf numFmtId="0" fontId="0" fillId="0" borderId="0" xfId="0" applyAlignment="1">
      <alignment horizontal="right" vertical="center"/>
    </xf>
    <xf numFmtId="0" fontId="62" fillId="0" borderId="0" xfId="0" applyFont="1" applyAlignment="1">
      <alignment horizontal="center" vertical="center" wrapText="1"/>
    </xf>
    <xf numFmtId="0" fontId="15"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20" fillId="13" borderId="2" xfId="0" applyFont="1" applyFill="1" applyBorder="1" applyAlignment="1" applyProtection="1">
      <alignment horizontal="center" vertical="justify" wrapText="1"/>
      <protection locked="0"/>
    </xf>
    <xf numFmtId="0" fontId="20" fillId="11" borderId="14" xfId="0" applyFont="1" applyFill="1" applyBorder="1" applyAlignment="1" applyProtection="1">
      <alignment horizontal="center" vertical="justify" wrapText="1"/>
      <protection locked="0"/>
    </xf>
    <xf numFmtId="0" fontId="20" fillId="11" borderId="22" xfId="0" applyFont="1" applyFill="1" applyBorder="1" applyAlignment="1" applyProtection="1">
      <alignment horizontal="center" vertical="justify" wrapText="1"/>
      <protection locked="0"/>
    </xf>
    <xf numFmtId="0" fontId="20" fillId="12" borderId="9" xfId="0" applyFont="1" applyFill="1" applyBorder="1" applyAlignment="1" applyProtection="1">
      <alignment horizontal="center" vertical="justify" wrapText="1"/>
      <protection locked="0"/>
    </xf>
    <xf numFmtId="0" fontId="20" fillId="14" borderId="13" xfId="0" applyFont="1" applyFill="1" applyBorder="1" applyAlignment="1" applyProtection="1">
      <alignment horizontal="center" vertical="justify" wrapText="1"/>
      <protection locked="0"/>
    </xf>
    <xf numFmtId="0" fontId="20" fillId="14" borderId="0" xfId="0" applyFont="1" applyFill="1" applyAlignment="1" applyProtection="1">
      <alignment horizontal="center" vertical="justify" wrapText="1"/>
      <protection locked="0"/>
    </xf>
    <xf numFmtId="0" fontId="1" fillId="0" borderId="9" xfId="0" applyFont="1" applyBorder="1" applyAlignment="1">
      <alignment horizontal="left" vertical="center" wrapText="1"/>
    </xf>
    <xf numFmtId="0" fontId="24" fillId="18" borderId="12" xfId="0" applyFont="1" applyFill="1" applyBorder="1" applyAlignment="1" applyProtection="1">
      <alignment horizontal="center" vertical="justify" wrapText="1"/>
      <protection locked="0"/>
    </xf>
    <xf numFmtId="0" fontId="20" fillId="19" borderId="9" xfId="0" applyFont="1" applyFill="1" applyBorder="1" applyAlignment="1" applyProtection="1">
      <alignment horizontal="center" vertical="justify" wrapText="1"/>
      <protection locked="0"/>
    </xf>
    <xf numFmtId="0" fontId="17" fillId="0" borderId="21"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19" fillId="0" borderId="21" xfId="0" applyFont="1" applyBorder="1" applyAlignment="1" applyProtection="1">
      <alignment horizontal="center" vertical="center"/>
      <protection locked="0"/>
    </xf>
    <xf numFmtId="0" fontId="19" fillId="0" borderId="4" xfId="0" applyFont="1" applyBorder="1" applyAlignment="1" applyProtection="1">
      <alignment horizontal="center" vertical="center"/>
      <protection locked="0"/>
    </xf>
    <xf numFmtId="0" fontId="17" fillId="15" borderId="20" xfId="0" applyFont="1" applyFill="1" applyBorder="1" applyAlignment="1">
      <alignment horizontal="center" vertical="center"/>
    </xf>
    <xf numFmtId="0" fontId="17" fillId="15" borderId="21" xfId="0" applyFont="1" applyFill="1" applyBorder="1" applyAlignment="1">
      <alignment horizontal="center" vertical="center"/>
    </xf>
    <xf numFmtId="0" fontId="17" fillId="15" borderId="4" xfId="0" applyFont="1" applyFill="1" applyBorder="1" applyAlignment="1">
      <alignment horizontal="center" vertical="center"/>
    </xf>
    <xf numFmtId="0" fontId="19" fillId="0" borderId="21" xfId="0" applyFont="1" applyBorder="1" applyAlignment="1" applyProtection="1">
      <alignment horizontal="center" vertical="center" wrapText="1"/>
      <protection locked="0"/>
    </xf>
    <xf numFmtId="0" fontId="19" fillId="0" borderId="4" xfId="0" applyFont="1" applyBorder="1" applyAlignment="1" applyProtection="1">
      <alignment horizontal="center" vertical="center" wrapText="1"/>
      <protection locked="0"/>
    </xf>
    <xf numFmtId="0" fontId="17" fillId="0" borderId="21"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9" fillId="0" borderId="2" xfId="0" applyFont="1" applyBorder="1" applyAlignment="1" applyProtection="1">
      <alignment horizontal="left" vertical="center" wrapText="1"/>
      <protection locked="0"/>
    </xf>
    <xf numFmtId="0" fontId="19" fillId="0" borderId="3" xfId="0" applyFont="1" applyBorder="1" applyAlignment="1" applyProtection="1">
      <alignment horizontal="left" vertical="center" wrapText="1"/>
      <protection locked="0"/>
    </xf>
    <xf numFmtId="0" fontId="17" fillId="16" borderId="1" xfId="0" applyFont="1" applyFill="1" applyBorder="1" applyAlignment="1">
      <alignment horizontal="center" vertical="center" wrapText="1"/>
    </xf>
    <xf numFmtId="0" fontId="17" fillId="16" borderId="13" xfId="0" applyFont="1" applyFill="1" applyBorder="1" applyAlignment="1">
      <alignment horizontal="center" vertical="center" wrapText="1"/>
    </xf>
    <xf numFmtId="0" fontId="17" fillId="16" borderId="14" xfId="0" applyFont="1" applyFill="1" applyBorder="1" applyAlignment="1">
      <alignment horizontal="center" vertical="center" wrapText="1"/>
    </xf>
    <xf numFmtId="0" fontId="13" fillId="16" borderId="20" xfId="0" applyFont="1" applyFill="1" applyBorder="1" applyAlignment="1">
      <alignment horizontal="center" vertical="center" wrapText="1"/>
    </xf>
    <xf numFmtId="0" fontId="13" fillId="16" borderId="21" xfId="0" applyFont="1" applyFill="1" applyBorder="1" applyAlignment="1">
      <alignment horizontal="center" vertical="center" wrapText="1"/>
    </xf>
    <xf numFmtId="0" fontId="13" fillId="16" borderId="4" xfId="0" applyFont="1" applyFill="1" applyBorder="1" applyAlignment="1">
      <alignment horizontal="center" vertical="center" wrapText="1"/>
    </xf>
    <xf numFmtId="0" fontId="19" fillId="0" borderId="23" xfId="0" applyFont="1" applyBorder="1" applyAlignment="1">
      <alignment horizontal="center" vertical="center" wrapText="1"/>
    </xf>
    <xf numFmtId="0" fontId="19" fillId="0" borderId="24" xfId="0" applyFont="1" applyBorder="1" applyAlignment="1">
      <alignment horizontal="center" vertical="center" wrapText="1"/>
    </xf>
    <xf numFmtId="0" fontId="19" fillId="0" borderId="19" xfId="0" applyFont="1" applyBorder="1" applyAlignment="1">
      <alignment horizontal="center" vertical="center" wrapText="1"/>
    </xf>
    <xf numFmtId="0" fontId="19" fillId="0" borderId="16" xfId="0" applyFont="1" applyBorder="1" applyAlignment="1">
      <alignment horizontal="center" vertical="center" wrapText="1"/>
    </xf>
    <xf numFmtId="0" fontId="19" fillId="0" borderId="25" xfId="0" applyFont="1" applyBorder="1" applyAlignment="1">
      <alignment horizontal="center" vertical="center" wrapText="1"/>
    </xf>
    <xf numFmtId="0" fontId="19" fillId="0" borderId="11" xfId="0" applyFont="1" applyBorder="1" applyAlignment="1">
      <alignment horizontal="center" vertical="center" wrapText="1"/>
    </xf>
    <xf numFmtId="0" fontId="17" fillId="0" borderId="22" xfId="0" applyFont="1" applyBorder="1" applyAlignment="1" applyProtection="1">
      <alignment horizontal="left" vertical="center" wrapText="1"/>
      <protection locked="0"/>
    </xf>
    <xf numFmtId="0" fontId="17" fillId="0" borderId="26" xfId="0" applyFont="1" applyBorder="1" applyAlignment="1" applyProtection="1">
      <alignment horizontal="left" vertical="center" wrapText="1"/>
      <protection locked="0"/>
    </xf>
    <xf numFmtId="0" fontId="17" fillId="0" borderId="22" xfId="0" applyFont="1" applyBorder="1" applyAlignment="1" applyProtection="1">
      <alignment horizontal="center" vertical="center" wrapText="1"/>
      <protection locked="0"/>
    </xf>
    <xf numFmtId="0" fontId="17" fillId="0" borderId="26" xfId="0" applyFont="1" applyBorder="1" applyAlignment="1" applyProtection="1">
      <alignment horizontal="center" vertical="center" wrapText="1"/>
      <protection locked="0"/>
    </xf>
    <xf numFmtId="0" fontId="15" fillId="2" borderId="46" xfId="0" applyFont="1" applyFill="1" applyBorder="1" applyAlignment="1" applyProtection="1">
      <alignment horizontal="center" vertical="center" wrapText="1"/>
      <protection locked="0"/>
    </xf>
    <xf numFmtId="0" fontId="15" fillId="2" borderId="12" xfId="0" applyFont="1" applyFill="1" applyBorder="1" applyAlignment="1" applyProtection="1">
      <alignment horizontal="center" vertical="center" wrapText="1"/>
      <protection locked="0"/>
    </xf>
    <xf numFmtId="0" fontId="15" fillId="2" borderId="47" xfId="0" applyFont="1" applyFill="1" applyBorder="1" applyAlignment="1" applyProtection="1">
      <alignment horizontal="center" vertical="center" wrapText="1"/>
      <protection locked="0"/>
    </xf>
    <xf numFmtId="0" fontId="15" fillId="2" borderId="1" xfId="0" applyFont="1" applyFill="1" applyBorder="1" applyAlignment="1" applyProtection="1">
      <alignment horizontal="center" vertical="center" wrapText="1"/>
      <protection locked="0"/>
    </xf>
    <xf numFmtId="0" fontId="15" fillId="2" borderId="2" xfId="0" applyFont="1" applyFill="1" applyBorder="1" applyAlignment="1" applyProtection="1">
      <alignment horizontal="center" vertical="center" wrapText="1"/>
      <protection locked="0"/>
    </xf>
    <xf numFmtId="0" fontId="15" fillId="2" borderId="3" xfId="0" applyFont="1" applyFill="1" applyBorder="1" applyAlignment="1" applyProtection="1">
      <alignment horizontal="center" vertical="center" wrapText="1"/>
      <protection locked="0"/>
    </xf>
    <xf numFmtId="0" fontId="4" fillId="2" borderId="20" xfId="0" applyFont="1" applyFill="1" applyBorder="1" applyAlignment="1" applyProtection="1">
      <alignment horizontal="center" vertical="center" wrapText="1"/>
      <protection locked="0"/>
    </xf>
    <xf numFmtId="0" fontId="4" fillId="2" borderId="21" xfId="0" applyFont="1" applyFill="1" applyBorder="1" applyAlignment="1" applyProtection="1">
      <alignment horizontal="center" vertical="center" wrapText="1"/>
      <protection locked="0"/>
    </xf>
    <xf numFmtId="0" fontId="4" fillId="2" borderId="4" xfId="0" applyFont="1" applyFill="1" applyBorder="1" applyAlignment="1" applyProtection="1">
      <alignment horizontal="center" vertical="center" wrapText="1"/>
      <protection locked="0"/>
    </xf>
    <xf numFmtId="0" fontId="15" fillId="2" borderId="20" xfId="0" applyFont="1" applyFill="1" applyBorder="1" applyAlignment="1" applyProtection="1">
      <alignment horizontal="center" vertical="center" wrapText="1"/>
      <protection locked="0"/>
    </xf>
    <xf numFmtId="0" fontId="15" fillId="2" borderId="21" xfId="0" applyFont="1" applyFill="1" applyBorder="1" applyAlignment="1" applyProtection="1">
      <alignment horizontal="center" vertical="center" wrapText="1"/>
      <protection locked="0"/>
    </xf>
    <xf numFmtId="0" fontId="15" fillId="2" borderId="4" xfId="0" applyFont="1" applyFill="1" applyBorder="1" applyAlignment="1" applyProtection="1">
      <alignment horizontal="center" vertical="center" wrapText="1"/>
      <protection locked="0"/>
    </xf>
    <xf numFmtId="0" fontId="15" fillId="2" borderId="5" xfId="0" applyFont="1" applyFill="1" applyBorder="1" applyAlignment="1" applyProtection="1">
      <alignment horizontal="center" vertical="center" wrapText="1"/>
      <protection locked="0"/>
    </xf>
    <xf numFmtId="0" fontId="15" fillId="2" borderId="6" xfId="0" applyFont="1" applyFill="1" applyBorder="1" applyAlignment="1" applyProtection="1">
      <alignment horizontal="center" vertical="center" wrapText="1"/>
      <protection locked="0"/>
    </xf>
    <xf numFmtId="0" fontId="15" fillId="2" borderId="7" xfId="0" applyFont="1" applyFill="1" applyBorder="1" applyAlignment="1" applyProtection="1">
      <alignment horizontal="center" vertical="center" wrapText="1"/>
      <protection locked="0"/>
    </xf>
    <xf numFmtId="0" fontId="35" fillId="2" borderId="20" xfId="0" applyFont="1" applyFill="1" applyBorder="1" applyAlignment="1" applyProtection="1">
      <alignment horizontal="center" vertical="center" wrapText="1"/>
      <protection locked="0"/>
    </xf>
    <xf numFmtId="0" fontId="35" fillId="2" borderId="21" xfId="0" applyFont="1" applyFill="1" applyBorder="1" applyAlignment="1" applyProtection="1">
      <alignment horizontal="center" vertical="center" wrapText="1"/>
      <protection locked="0"/>
    </xf>
    <xf numFmtId="0" fontId="35" fillId="2" borderId="4" xfId="0" applyFont="1" applyFill="1" applyBorder="1" applyAlignment="1" applyProtection="1">
      <alignment horizontal="center" vertical="center" wrapText="1"/>
      <protection locked="0"/>
    </xf>
    <xf numFmtId="0" fontId="13" fillId="22" borderId="33" xfId="0" applyFont="1" applyFill="1" applyBorder="1" applyAlignment="1" applyProtection="1">
      <alignment horizontal="center" vertical="center" wrapText="1"/>
      <protection locked="0"/>
    </xf>
    <xf numFmtId="0" fontId="13" fillId="22" borderId="34" xfId="0" applyFont="1" applyFill="1" applyBorder="1" applyAlignment="1" applyProtection="1">
      <alignment horizontal="center" vertical="center" wrapText="1"/>
      <protection locked="0"/>
    </xf>
    <xf numFmtId="0" fontId="13" fillId="22" borderId="35" xfId="0" applyFont="1" applyFill="1" applyBorder="1" applyAlignment="1" applyProtection="1">
      <alignment horizontal="center" vertical="center" wrapText="1"/>
      <protection locked="0"/>
    </xf>
    <xf numFmtId="0" fontId="13" fillId="22" borderId="33" xfId="0" applyFont="1" applyFill="1" applyBorder="1" applyAlignment="1" applyProtection="1">
      <alignment horizontal="center" vertical="center"/>
      <protection locked="0"/>
    </xf>
    <xf numFmtId="0" fontId="13" fillId="22" borderId="34" xfId="0" applyFont="1" applyFill="1" applyBorder="1" applyAlignment="1" applyProtection="1">
      <alignment horizontal="center" vertical="center"/>
      <protection locked="0"/>
    </xf>
    <xf numFmtId="0" fontId="13" fillId="22" borderId="35" xfId="0" applyFont="1" applyFill="1" applyBorder="1" applyAlignment="1" applyProtection="1">
      <alignment horizontal="center" vertical="center"/>
      <protection locked="0"/>
    </xf>
    <xf numFmtId="0" fontId="48" fillId="0" borderId="0" xfId="0" applyFont="1" applyAlignment="1">
      <alignment horizontal="left" vertical="center" wrapText="1"/>
    </xf>
    <xf numFmtId="0" fontId="55" fillId="0" borderId="0" xfId="0" applyFont="1" applyAlignment="1">
      <alignment horizontal="center" wrapText="1"/>
    </xf>
    <xf numFmtId="0" fontId="1" fillId="9" borderId="27" xfId="0" applyFont="1" applyFill="1" applyBorder="1" applyAlignment="1">
      <alignment horizontal="center" vertical="center" wrapText="1"/>
    </xf>
    <xf numFmtId="0" fontId="1" fillId="9" borderId="27" xfId="0" applyFont="1" applyFill="1" applyBorder="1" applyAlignment="1">
      <alignment horizontal="center" vertical="center"/>
    </xf>
    <xf numFmtId="0" fontId="45" fillId="0" borderId="24" xfId="0" applyFont="1" applyBorder="1" applyAlignment="1">
      <alignment horizontal="left" vertical="top" wrapText="1"/>
    </xf>
    <xf numFmtId="0" fontId="45" fillId="0" borderId="0" xfId="0" applyFont="1" applyAlignment="1">
      <alignment horizontal="left" vertical="top" wrapText="1"/>
    </xf>
    <xf numFmtId="0" fontId="47" fillId="20" borderId="38" xfId="0" applyFont="1" applyFill="1" applyBorder="1" applyAlignment="1">
      <alignment horizontal="center" vertical="center" textRotation="90" wrapText="1"/>
    </xf>
    <xf numFmtId="0" fontId="47" fillId="20" borderId="37" xfId="0" applyFont="1" applyFill="1" applyBorder="1" applyAlignment="1">
      <alignment horizontal="center" vertical="center" textRotation="90" wrapText="1"/>
    </xf>
    <xf numFmtId="0" fontId="47" fillId="20" borderId="9" xfId="0" applyFont="1" applyFill="1" applyBorder="1" applyAlignment="1">
      <alignment horizontal="center" vertical="center" textRotation="90" wrapText="1"/>
    </xf>
    <xf numFmtId="0" fontId="46" fillId="20" borderId="9" xfId="0" applyFont="1" applyFill="1" applyBorder="1" applyAlignment="1">
      <alignment horizontal="center" vertical="center" wrapText="1"/>
    </xf>
    <xf numFmtId="0" fontId="62" fillId="0" borderId="56" xfId="0" applyFont="1" applyBorder="1" applyAlignment="1">
      <alignment horizontal="center" vertical="center"/>
    </xf>
    <xf numFmtId="0" fontId="62" fillId="0" borderId="57" xfId="0" applyFont="1" applyBorder="1" applyAlignment="1">
      <alignment horizontal="center" vertical="center"/>
    </xf>
    <xf numFmtId="0" fontId="62" fillId="0" borderId="58" xfId="0" applyFont="1" applyBorder="1" applyAlignment="1">
      <alignment horizontal="center" vertical="center"/>
    </xf>
    <xf numFmtId="0" fontId="0" fillId="0" borderId="61" xfId="0" applyBorder="1" applyAlignment="1">
      <alignment horizontal="left" vertical="center" wrapText="1"/>
    </xf>
    <xf numFmtId="0" fontId="0" fillId="0" borderId="37" xfId="0" applyBorder="1" applyAlignment="1">
      <alignment horizontal="left" vertical="center" wrapText="1"/>
    </xf>
    <xf numFmtId="0" fontId="15" fillId="2" borderId="20" xfId="0" applyFont="1" applyFill="1" applyBorder="1" applyAlignment="1">
      <alignment horizontal="center" vertical="center" wrapText="1"/>
    </xf>
    <xf numFmtId="0" fontId="15" fillId="2" borderId="21" xfId="0" applyFont="1" applyFill="1" applyBorder="1" applyAlignment="1">
      <alignment horizontal="center" vertical="center" wrapText="1"/>
    </xf>
    <xf numFmtId="0" fontId="15" fillId="2" borderId="4" xfId="0" applyFont="1" applyFill="1" applyBorder="1" applyAlignment="1">
      <alignment horizontal="center" vertical="center" wrapText="1"/>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0" fillId="0" borderId="21" xfId="0" applyBorder="1" applyAlignment="1">
      <alignment horizontal="justify" vertical="center" wrapText="1"/>
    </xf>
    <xf numFmtId="0" fontId="0" fillId="0" borderId="4" xfId="0" applyBorder="1" applyAlignment="1">
      <alignment horizontal="justify" vertical="center" wrapText="1"/>
    </xf>
    <xf numFmtId="0" fontId="41" fillId="15" borderId="8" xfId="4" applyFont="1" applyFill="1" applyBorder="1" applyAlignment="1">
      <alignment horizontal="center" vertical="center" wrapText="1"/>
    </xf>
    <xf numFmtId="0" fontId="41" fillId="15" borderId="9" xfId="4" applyFont="1" applyFill="1" applyBorder="1" applyAlignment="1">
      <alignment horizontal="center" vertical="center" wrapText="1"/>
    </xf>
    <xf numFmtId="0" fontId="15" fillId="15" borderId="9" xfId="0" applyFont="1" applyFill="1" applyBorder="1" applyAlignment="1">
      <alignment horizontal="center" vertical="center" wrapText="1"/>
    </xf>
    <xf numFmtId="0" fontId="15" fillId="15" borderId="10" xfId="0" applyFont="1" applyFill="1" applyBorder="1" applyAlignment="1">
      <alignment horizontal="center" vertical="center" wrapText="1"/>
    </xf>
    <xf numFmtId="0" fontId="38" fillId="32" borderId="61" xfId="0" applyFont="1" applyFill="1" applyBorder="1" applyAlignment="1">
      <alignment horizontal="center" vertical="center"/>
    </xf>
    <xf numFmtId="0" fontId="38" fillId="32" borderId="37" xfId="0" applyFont="1" applyFill="1" applyBorder="1" applyAlignment="1">
      <alignment horizontal="center" vertical="center"/>
    </xf>
    <xf numFmtId="0" fontId="38" fillId="32" borderId="38" xfId="0" applyFont="1" applyFill="1" applyBorder="1" applyAlignment="1">
      <alignment horizontal="center" vertical="center"/>
    </xf>
    <xf numFmtId="0" fontId="38" fillId="32" borderId="53" xfId="0" applyFont="1" applyFill="1" applyBorder="1" applyAlignment="1">
      <alignment horizontal="center" vertical="center"/>
    </xf>
    <xf numFmtId="0" fontId="0" fillId="0" borderId="9" xfId="0" applyBorder="1" applyAlignment="1">
      <alignment horizontal="left" vertical="center" wrapText="1"/>
    </xf>
    <xf numFmtId="0" fontId="70" fillId="3" borderId="5" xfId="0" applyFont="1" applyFill="1" applyBorder="1" applyAlignment="1">
      <alignment horizontal="center" vertical="center" wrapText="1"/>
    </xf>
    <xf numFmtId="0" fontId="70" fillId="3" borderId="6" xfId="0" applyFont="1" applyFill="1" applyBorder="1" applyAlignment="1">
      <alignment horizontal="center" vertical="center" wrapText="1"/>
    </xf>
    <xf numFmtId="0" fontId="70" fillId="3" borderId="7" xfId="0" applyFont="1" applyFill="1" applyBorder="1" applyAlignment="1">
      <alignment horizontal="center" vertical="center" wrapText="1"/>
    </xf>
    <xf numFmtId="0" fontId="70" fillId="0" borderId="63" xfId="0" applyFont="1" applyBorder="1" applyAlignment="1" applyProtection="1">
      <alignment horizontal="left" vertical="center" wrapText="1"/>
      <protection locked="0"/>
    </xf>
    <xf numFmtId="0" fontId="70" fillId="0" borderId="45" xfId="0" applyFont="1" applyBorder="1" applyAlignment="1" applyProtection="1">
      <alignment horizontal="left" vertical="center" wrapText="1"/>
      <protection locked="0"/>
    </xf>
    <xf numFmtId="0" fontId="70" fillId="0" borderId="52" xfId="0" applyFont="1" applyBorder="1" applyAlignment="1" applyProtection="1">
      <alignment horizontal="left" vertical="center" wrapText="1"/>
      <protection locked="0"/>
    </xf>
    <xf numFmtId="0" fontId="70" fillId="0" borderId="13" xfId="0" applyFont="1" applyBorder="1" applyAlignment="1" applyProtection="1">
      <alignment horizontal="left" vertical="center" wrapText="1"/>
      <protection locked="0"/>
    </xf>
    <xf numFmtId="0" fontId="70" fillId="0" borderId="0" xfId="0" applyFont="1" applyAlignment="1" applyProtection="1">
      <alignment horizontal="left" vertical="center" wrapText="1"/>
      <protection locked="0"/>
    </xf>
    <xf numFmtId="0" fontId="70" fillId="0" borderId="55" xfId="0" applyFont="1" applyBorder="1" applyAlignment="1" applyProtection="1">
      <alignment horizontal="left" vertical="center" wrapText="1"/>
      <protection locked="0"/>
    </xf>
    <xf numFmtId="0" fontId="70" fillId="0" borderId="14" xfId="0" applyFont="1" applyBorder="1" applyAlignment="1" applyProtection="1">
      <alignment horizontal="left" vertical="center" wrapText="1"/>
      <protection locked="0"/>
    </xf>
    <xf numFmtId="0" fontId="70" fillId="0" borderId="22" xfId="0" applyFont="1" applyBorder="1" applyAlignment="1" applyProtection="1">
      <alignment horizontal="left" vertical="center" wrapText="1"/>
      <protection locked="0"/>
    </xf>
    <xf numFmtId="0" fontId="70" fillId="0" borderId="26" xfId="0" applyFont="1"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9" fillId="0" borderId="9" xfId="0" applyFont="1" applyBorder="1" applyAlignment="1">
      <alignment horizontal="left" vertical="center" wrapText="1"/>
    </xf>
    <xf numFmtId="0" fontId="9" fillId="0" borderId="9" xfId="0" applyFont="1" applyBorder="1" applyAlignment="1" applyProtection="1">
      <alignment horizontal="left" vertical="center" wrapText="1"/>
      <protection locked="0"/>
    </xf>
    <xf numFmtId="0" fontId="38" fillId="31" borderId="64" xfId="0" applyFont="1" applyFill="1" applyBorder="1" applyAlignment="1">
      <alignment horizontal="center" vertical="center"/>
    </xf>
    <xf numFmtId="0" fontId="38" fillId="31" borderId="60" xfId="0" applyFont="1" applyFill="1" applyBorder="1" applyAlignment="1">
      <alignment horizontal="center" vertical="center"/>
    </xf>
    <xf numFmtId="0" fontId="38" fillId="31" borderId="65" xfId="0" applyFont="1" applyFill="1" applyBorder="1" applyAlignment="1">
      <alignment horizontal="center" vertical="center"/>
    </xf>
    <xf numFmtId="0" fontId="37" fillId="0" borderId="61" xfId="0" applyFont="1" applyBorder="1" applyAlignment="1" applyProtection="1">
      <alignment horizontal="center" vertical="center"/>
      <protection locked="0"/>
    </xf>
    <xf numFmtId="0" fontId="37" fillId="0" borderId="37" xfId="0" applyFont="1" applyBorder="1" applyAlignment="1" applyProtection="1">
      <alignment horizontal="center" vertical="center"/>
      <protection locked="0"/>
    </xf>
    <xf numFmtId="0" fontId="37" fillId="0" borderId="38" xfId="0" applyFont="1" applyBorder="1" applyAlignment="1" applyProtection="1">
      <alignment horizontal="center" vertical="center"/>
      <protection locked="0"/>
    </xf>
    <xf numFmtId="0" fontId="37" fillId="0" borderId="53" xfId="0" applyFont="1" applyBorder="1" applyAlignment="1" applyProtection="1">
      <alignment horizontal="center" vertical="center"/>
      <protection locked="0"/>
    </xf>
    <xf numFmtId="0" fontId="37" fillId="0" borderId="66" xfId="0" applyFont="1" applyBorder="1" applyAlignment="1" applyProtection="1">
      <alignment horizontal="center" vertical="center"/>
      <protection locked="0"/>
    </xf>
    <xf numFmtId="0" fontId="37" fillId="0" borderId="67" xfId="0" applyFont="1" applyBorder="1" applyAlignment="1" applyProtection="1">
      <alignment horizontal="center" vertical="center"/>
      <protection locked="0"/>
    </xf>
    <xf numFmtId="0" fontId="37" fillId="0" borderId="68" xfId="0" applyFont="1" applyBorder="1" applyAlignment="1" applyProtection="1">
      <alignment horizontal="center" vertical="center"/>
      <protection locked="0"/>
    </xf>
    <xf numFmtId="0" fontId="37" fillId="0" borderId="69" xfId="0" applyFont="1" applyBorder="1" applyAlignment="1" applyProtection="1">
      <alignment horizontal="center" vertical="center"/>
      <protection locked="0"/>
    </xf>
    <xf numFmtId="0" fontId="37" fillId="0" borderId="21" xfId="0" applyFont="1" applyBorder="1" applyAlignment="1">
      <alignment horizontal="center" vertical="center"/>
    </xf>
    <xf numFmtId="0" fontId="38" fillId="31" borderId="46" xfId="0" applyFont="1" applyFill="1" applyBorder="1" applyAlignment="1">
      <alignment horizontal="center" vertical="center"/>
    </xf>
    <xf numFmtId="0" fontId="38" fillId="31" borderId="12" xfId="0" applyFont="1" applyFill="1" applyBorder="1" applyAlignment="1">
      <alignment horizontal="center" vertical="center"/>
    </xf>
    <xf numFmtId="0" fontId="38" fillId="31" borderId="47" xfId="0" applyFont="1" applyFill="1" applyBorder="1" applyAlignment="1">
      <alignment horizontal="center" vertical="center"/>
    </xf>
    <xf numFmtId="0" fontId="1" fillId="36" borderId="60" xfId="0" applyFont="1" applyFill="1" applyBorder="1" applyAlignment="1">
      <alignment horizontal="center" vertical="center"/>
    </xf>
    <xf numFmtId="0" fontId="0" fillId="20" borderId="0" xfId="0" applyFill="1" applyAlignment="1">
      <alignment horizontal="center" vertical="center"/>
    </xf>
    <xf numFmtId="0" fontId="0" fillId="22" borderId="60" xfId="0" applyFill="1" applyBorder="1" applyAlignment="1">
      <alignment horizontal="center" vertical="center"/>
    </xf>
    <xf numFmtId="0" fontId="0" fillId="25" borderId="0" xfId="0" applyFill="1" applyAlignment="1">
      <alignment horizontal="center" vertical="center"/>
    </xf>
    <xf numFmtId="0" fontId="0" fillId="33" borderId="60" xfId="0" applyFill="1" applyBorder="1" applyAlignment="1">
      <alignment horizontal="center" vertical="center"/>
    </xf>
    <xf numFmtId="0" fontId="0" fillId="9" borderId="0" xfId="0" applyFill="1" applyAlignment="1">
      <alignment horizontal="center" vertical="center"/>
    </xf>
    <xf numFmtId="0" fontId="0" fillId="35" borderId="0" xfId="0" applyFill="1" applyAlignment="1">
      <alignment horizontal="center" vertical="center"/>
    </xf>
    <xf numFmtId="0" fontId="0" fillId="9" borderId="60" xfId="0" applyFill="1" applyBorder="1" applyAlignment="1">
      <alignment horizontal="center" vertical="center"/>
    </xf>
    <xf numFmtId="0" fontId="1" fillId="4" borderId="9" xfId="0" applyFont="1" applyFill="1" applyBorder="1" applyAlignment="1">
      <alignment horizontal="center"/>
    </xf>
    <xf numFmtId="0" fontId="1" fillId="4" borderId="38" xfId="0" applyFont="1" applyFill="1" applyBorder="1" applyAlignment="1">
      <alignment horizontal="center"/>
    </xf>
    <xf numFmtId="0" fontId="17" fillId="4" borderId="13" xfId="0" applyFont="1" applyFill="1" applyBorder="1" applyAlignment="1">
      <alignment horizontal="center" vertical="center"/>
    </xf>
    <xf numFmtId="0" fontId="17" fillId="4" borderId="0" xfId="0" applyFont="1" applyFill="1" applyAlignment="1">
      <alignment horizontal="center" vertical="center"/>
    </xf>
    <xf numFmtId="0" fontId="1" fillId="15" borderId="9" xfId="0" applyFont="1" applyFill="1" applyBorder="1" applyAlignment="1">
      <alignment horizontal="center"/>
    </xf>
    <xf numFmtId="0" fontId="1" fillId="15" borderId="38" xfId="0" applyFont="1" applyFill="1" applyBorder="1" applyAlignment="1">
      <alignment horizontal="center"/>
    </xf>
    <xf numFmtId="0" fontId="17" fillId="9" borderId="9" xfId="0" applyFont="1" applyFill="1" applyBorder="1" applyAlignment="1" applyProtection="1">
      <alignment horizontal="center" vertical="center"/>
      <protection locked="0"/>
    </xf>
    <xf numFmtId="0" fontId="17" fillId="9" borderId="38" xfId="0" applyFont="1" applyFill="1" applyBorder="1" applyAlignment="1" applyProtection="1">
      <alignment horizontal="center" vertical="center"/>
      <protection locked="0"/>
    </xf>
    <xf numFmtId="0" fontId="17" fillId="33" borderId="9" xfId="0" applyFont="1" applyFill="1" applyBorder="1" applyAlignment="1">
      <alignment horizontal="center" vertical="center"/>
    </xf>
    <xf numFmtId="0" fontId="17" fillId="34" borderId="13" xfId="0" applyFont="1" applyFill="1" applyBorder="1" applyAlignment="1">
      <alignment horizontal="center" vertical="center"/>
    </xf>
    <xf numFmtId="0" fontId="17" fillId="34" borderId="0" xfId="0" applyFont="1" applyFill="1" applyAlignment="1">
      <alignment horizontal="center" vertical="center"/>
    </xf>
  </cellXfs>
  <cellStyles count="5">
    <cellStyle name="Hipervínculo" xfId="2" builtinId="8"/>
    <cellStyle name="Normal" xfId="0" builtinId="0"/>
    <cellStyle name="Normal 2" xfId="4" xr:uid="{ECA43EBF-E406-402B-864A-88417836A04F}"/>
    <cellStyle name="Normal 5 2" xfId="3" xr:uid="{00000000-0005-0000-0000-000002000000}"/>
    <cellStyle name="Porcentaje" xfId="1" builtinId="5"/>
  </cellStyles>
  <dxfs count="417">
    <dxf>
      <font>
        <b/>
        <i val="0"/>
        <color theme="9"/>
      </font>
      <fill>
        <patternFill>
          <bgColor theme="9" tint="0.79998168889431442"/>
        </patternFill>
      </fill>
    </dxf>
    <dxf>
      <font>
        <b/>
        <i val="0"/>
        <color rgb="FFC00000"/>
      </font>
      <fill>
        <patternFill>
          <bgColor theme="5" tint="0.79998168889431442"/>
        </patternFill>
      </fill>
    </dxf>
    <dxf>
      <fill>
        <patternFill>
          <bgColor theme="5" tint="0.79998168889431442"/>
        </patternFill>
      </fill>
    </dxf>
    <dxf>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ont>
        <b val="0"/>
        <i val="0"/>
        <strike val="0"/>
        <condense val="0"/>
        <extend val="0"/>
        <outline val="0"/>
        <shadow val="0"/>
        <u val="none"/>
        <vertAlign val="baseline"/>
        <sz val="11"/>
        <color auto="1"/>
        <name val="Arial"/>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auto="1"/>
        <name val="Arial"/>
        <scheme val="none"/>
      </font>
      <alignment horizontal="center" vertical="center" textRotation="0" indent="0" justifyLastLine="0" shrinkToFit="0" readingOrder="0"/>
      <border diagonalUp="0" diagonalDown="0">
        <left/>
        <right style="thin">
          <color indexed="64"/>
        </right>
        <top style="thin">
          <color indexed="64"/>
        </top>
        <bottom style="thin">
          <color indexed="64"/>
        </bottom>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Arial"/>
        <scheme val="none"/>
      </font>
      <protection locked="0" hidden="0"/>
    </dxf>
    <dxf>
      <border>
        <bottom style="thin">
          <color indexed="64"/>
        </bottom>
      </border>
    </dxf>
    <dxf>
      <font>
        <b/>
        <i val="0"/>
        <strike val="0"/>
        <condense val="0"/>
        <extend val="0"/>
        <outline val="0"/>
        <shadow val="0"/>
        <u val="none"/>
        <vertAlign val="baseline"/>
        <sz val="11"/>
        <color auto="1"/>
        <name val="Arial"/>
        <scheme val="none"/>
      </font>
      <fill>
        <patternFill patternType="solid">
          <fgColor indexed="64"/>
          <bgColor theme="3" tint="0.74999237037263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Arial"/>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auto="1"/>
        <name val="Arial"/>
        <scheme val="none"/>
      </font>
      <alignment horizontal="center" vertical="center" textRotation="0" indent="0" justifyLastLine="0" shrinkToFit="0" readingOrder="0"/>
      <border diagonalUp="0" diagonalDown="0">
        <left/>
        <right style="thin">
          <color indexed="64"/>
        </right>
        <top style="thin">
          <color indexed="64"/>
        </top>
        <bottom style="thin">
          <color indexed="64"/>
        </bottom>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Arial"/>
        <scheme val="none"/>
      </font>
      <protection locked="0" hidden="0"/>
    </dxf>
    <dxf>
      <border>
        <bottom style="thin">
          <color indexed="64"/>
        </bottom>
      </border>
    </dxf>
    <dxf>
      <font>
        <b/>
        <i val="0"/>
        <strike val="0"/>
        <condense val="0"/>
        <extend val="0"/>
        <outline val="0"/>
        <shadow val="0"/>
        <u val="none"/>
        <vertAlign val="baseline"/>
        <sz val="11"/>
        <color auto="1"/>
        <name val="Arial"/>
        <scheme val="none"/>
      </font>
      <fill>
        <patternFill patternType="solid">
          <fgColor indexed="64"/>
          <bgColor theme="3" tint="0.74999237037263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Arial"/>
        <scheme val="none"/>
      </font>
      <alignment horizontal="justify"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numFmt numFmtId="0" formatCode="Genera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protection locked="0" hidden="0"/>
    </dxf>
    <dxf>
      <border>
        <bottom style="thin">
          <color indexed="64"/>
        </bottom>
      </border>
    </dxf>
    <dxf>
      <font>
        <b/>
        <i val="0"/>
        <strike val="0"/>
        <condense val="0"/>
        <extend val="0"/>
        <outline val="0"/>
        <shadow val="0"/>
        <u val="none"/>
        <vertAlign val="baseline"/>
        <sz val="11"/>
        <color auto="1"/>
        <name val="Arial"/>
        <scheme val="none"/>
      </font>
      <fill>
        <patternFill patternType="solid">
          <fgColor indexed="64"/>
          <bgColor theme="3" tint="0.74999237037263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s>
  <tableStyles count="0" defaultTableStyle="TableStyleMedium2" defaultPivotStyle="PivotStyleLight16"/>
  <colors>
    <mruColors>
      <color rgb="FF33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22/11/relationships/FeaturePropertyBag" Target="featurePropertyBag/featurePropertyBag.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alcChain" Target="calcChain.xml"/><Relationship Id="rId30"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8" Type="http://schemas.openxmlformats.org/officeDocument/2006/relationships/hyperlink" Target="#'9. Dotaci&#243;n'!A1"/><Relationship Id="rId13" Type="http://schemas.openxmlformats.org/officeDocument/2006/relationships/hyperlink" Target="#Acta_Cierre!A1"/><Relationship Id="rId3" Type="http://schemas.openxmlformats.org/officeDocument/2006/relationships/hyperlink" Target="#'2.Ambientes Adecuados y Seguros'!A1"/><Relationship Id="rId7" Type="http://schemas.openxmlformats.org/officeDocument/2006/relationships/hyperlink" Target="#'8. Financiero'!A1"/><Relationship Id="rId12" Type="http://schemas.openxmlformats.org/officeDocument/2006/relationships/hyperlink" Target="#'Condiciones NO cumplimiento'!A1"/><Relationship Id="rId2" Type="http://schemas.openxmlformats.org/officeDocument/2006/relationships/hyperlink" Target="#'1. Informaci&#243;n General'!A1"/><Relationship Id="rId16" Type="http://schemas.openxmlformats.org/officeDocument/2006/relationships/hyperlink" Target="#'6. C&#243;digo &#201;tico'!A1"/><Relationship Id="rId1" Type="http://schemas.openxmlformats.org/officeDocument/2006/relationships/hyperlink" Target="#'INSTRUCTIVO '!A1"/><Relationship Id="rId6" Type="http://schemas.openxmlformats.org/officeDocument/2006/relationships/hyperlink" Target="#'7. Talento Humano'!A1"/><Relationship Id="rId11" Type="http://schemas.openxmlformats.org/officeDocument/2006/relationships/hyperlink" Target="#'Tabla 2. Talento Humano'!A1"/><Relationship Id="rId5" Type="http://schemas.openxmlformats.org/officeDocument/2006/relationships/hyperlink" Target="#'4. Mod. Atenci&#243;n'!A1"/><Relationship Id="rId15" Type="http://schemas.openxmlformats.org/officeDocument/2006/relationships/hyperlink" Target="#'5. Situaciones especiales'!A1"/><Relationship Id="rId10" Type="http://schemas.openxmlformats.org/officeDocument/2006/relationships/hyperlink" Target="#'Tabla 1 Evid. no cumpl M.A.'!A1"/><Relationship Id="rId4" Type="http://schemas.openxmlformats.org/officeDocument/2006/relationships/hyperlink" Target="#'3. Alimentacion y Nutrici&#243;n'!A1"/><Relationship Id="rId9" Type="http://schemas.openxmlformats.org/officeDocument/2006/relationships/hyperlink" Target="#'Tabla . Amb Adec y Seg - &#193;reas'!A1"/><Relationship Id="rId14"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xdr:col>
      <xdr:colOff>305858</xdr:colOff>
      <xdr:row>5</xdr:row>
      <xdr:rowOff>117475</xdr:rowOff>
    </xdr:from>
    <xdr:to>
      <xdr:col>2</xdr:col>
      <xdr:colOff>1622424</xdr:colOff>
      <xdr:row>9</xdr:row>
      <xdr:rowOff>28575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24E6A46B-7436-490B-8C4C-AC2EE2358B8D}"/>
            </a:ext>
          </a:extLst>
        </xdr:cNvPr>
        <xdr:cNvSpPr/>
      </xdr:nvSpPr>
      <xdr:spPr>
        <a:xfrm>
          <a:off x="2697691" y="1916642"/>
          <a:ext cx="3909483" cy="673100"/>
        </a:xfrm>
        <a:prstGeom prst="roundRect">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t>INSTRUCTIVO</a:t>
          </a:r>
        </a:p>
      </xdr:txBody>
    </xdr:sp>
    <xdr:clientData/>
  </xdr:twoCellAnchor>
  <xdr:twoCellAnchor>
    <xdr:from>
      <xdr:col>2</xdr:col>
      <xdr:colOff>2020359</xdr:colOff>
      <xdr:row>5</xdr:row>
      <xdr:rowOff>118533</xdr:rowOff>
    </xdr:from>
    <xdr:to>
      <xdr:col>3</xdr:col>
      <xdr:colOff>3432175</xdr:colOff>
      <xdr:row>9</xdr:row>
      <xdr:rowOff>29633</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0648C5B-629C-4AFE-90DA-F7EDD39DB7C6}"/>
            </a:ext>
          </a:extLst>
        </xdr:cNvPr>
        <xdr:cNvSpPr/>
      </xdr:nvSpPr>
      <xdr:spPr>
        <a:xfrm>
          <a:off x="7005109" y="1917700"/>
          <a:ext cx="3909483" cy="673100"/>
        </a:xfrm>
        <a:prstGeom prst="roundRect">
          <a:avLst/>
        </a:prstGeom>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1. INFORMACIÓN</a:t>
          </a:r>
          <a:r>
            <a:rPr lang="en-US" sz="1800" b="1" baseline="0">
              <a:solidFill>
                <a:sysClr val="windowText" lastClr="000000"/>
              </a:solidFill>
            </a:rPr>
            <a:t> GENERAL</a:t>
          </a:r>
          <a:endParaRPr lang="en-US" sz="1800" b="1">
            <a:solidFill>
              <a:sysClr val="windowText" lastClr="000000"/>
            </a:solidFill>
          </a:endParaRPr>
        </a:p>
      </xdr:txBody>
    </xdr:sp>
    <xdr:clientData/>
  </xdr:twoCellAnchor>
  <xdr:twoCellAnchor>
    <xdr:from>
      <xdr:col>0</xdr:col>
      <xdr:colOff>432857</xdr:colOff>
      <xdr:row>11</xdr:row>
      <xdr:rowOff>3174</xdr:rowOff>
    </xdr:from>
    <xdr:to>
      <xdr:col>1</xdr:col>
      <xdr:colOff>1950507</xdr:colOff>
      <xdr:row>15</xdr:row>
      <xdr:rowOff>31749</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6CFF615B-54CE-4C9A-A996-64E4AC5EA85E}"/>
            </a:ext>
          </a:extLst>
        </xdr:cNvPr>
        <xdr:cNvSpPr/>
      </xdr:nvSpPr>
      <xdr:spPr>
        <a:xfrm>
          <a:off x="432857" y="2945341"/>
          <a:ext cx="3909483" cy="790575"/>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700" b="1">
              <a:solidFill>
                <a:sysClr val="windowText" lastClr="000000"/>
              </a:solidFill>
            </a:rPr>
            <a:t>2. AMBIENTES</a:t>
          </a:r>
          <a:r>
            <a:rPr lang="en-US" sz="1700" b="1" baseline="0">
              <a:solidFill>
                <a:sysClr val="windowText" lastClr="000000"/>
              </a:solidFill>
            </a:rPr>
            <a:t> ADECUADOS Y SEGUROS </a:t>
          </a:r>
          <a:endParaRPr lang="en-US" sz="1700" b="1">
            <a:solidFill>
              <a:sysClr val="windowText" lastClr="000000"/>
            </a:solidFill>
          </a:endParaRPr>
        </a:p>
      </xdr:txBody>
    </xdr:sp>
    <xdr:clientData/>
  </xdr:twoCellAnchor>
  <xdr:twoCellAnchor>
    <xdr:from>
      <xdr:col>0</xdr:col>
      <xdr:colOff>485775</xdr:colOff>
      <xdr:row>16</xdr:row>
      <xdr:rowOff>63500</xdr:rowOff>
    </xdr:from>
    <xdr:to>
      <xdr:col>1</xdr:col>
      <xdr:colOff>1947333</xdr:colOff>
      <xdr:row>20</xdr:row>
      <xdr:rowOff>31750</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1A00706E-1537-4370-BB79-6000583DC30F}"/>
            </a:ext>
          </a:extLst>
        </xdr:cNvPr>
        <xdr:cNvSpPr/>
      </xdr:nvSpPr>
      <xdr:spPr>
        <a:xfrm>
          <a:off x="485775" y="3958167"/>
          <a:ext cx="3853391" cy="730250"/>
        </a:xfrm>
        <a:prstGeom prst="roundRect">
          <a:avLst/>
        </a:prstGeom>
        <a:solidFill>
          <a:srgbClr val="FF99FF"/>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3. ALIMENTACIÓN Y NUTRICIÓN</a:t>
          </a:r>
        </a:p>
      </xdr:txBody>
    </xdr:sp>
    <xdr:clientData/>
  </xdr:twoCellAnchor>
  <xdr:twoCellAnchor>
    <xdr:from>
      <xdr:col>0</xdr:col>
      <xdr:colOff>443441</xdr:colOff>
      <xdr:row>21</xdr:row>
      <xdr:rowOff>111125</xdr:rowOff>
    </xdr:from>
    <xdr:to>
      <xdr:col>1</xdr:col>
      <xdr:colOff>1961091</xdr:colOff>
      <xdr:row>25</xdr:row>
      <xdr:rowOff>22225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3394D0B-55EC-44D0-8993-F72549E397B6}"/>
            </a:ext>
          </a:extLst>
        </xdr:cNvPr>
        <xdr:cNvSpPr/>
      </xdr:nvSpPr>
      <xdr:spPr>
        <a:xfrm>
          <a:off x="443441" y="4958292"/>
          <a:ext cx="3909483"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4. MODELO</a:t>
          </a:r>
          <a:r>
            <a:rPr lang="en-US" sz="1800" b="1" baseline="0">
              <a:solidFill>
                <a:sysClr val="windowText" lastClr="000000"/>
              </a:solidFill>
            </a:rPr>
            <a:t> DE ATENCIÓN</a:t>
          </a:r>
          <a:endParaRPr lang="en-US" sz="1800" b="1">
            <a:solidFill>
              <a:sysClr val="windowText" lastClr="000000"/>
            </a:solidFill>
          </a:endParaRPr>
        </a:p>
      </xdr:txBody>
    </xdr:sp>
    <xdr:clientData/>
  </xdr:twoCellAnchor>
  <xdr:twoCellAnchor>
    <xdr:from>
      <xdr:col>1</xdr:col>
      <xdr:colOff>2347382</xdr:colOff>
      <xdr:row>16</xdr:row>
      <xdr:rowOff>66674</xdr:rowOff>
    </xdr:from>
    <xdr:to>
      <xdr:col>3</xdr:col>
      <xdr:colOff>1047749</xdr:colOff>
      <xdr:row>19</xdr:row>
      <xdr:rowOff>161924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F3F5947-18D4-4BA3-BA0B-6E96D0E08BF7}"/>
            </a:ext>
          </a:extLst>
        </xdr:cNvPr>
        <xdr:cNvSpPr/>
      </xdr:nvSpPr>
      <xdr:spPr>
        <a:xfrm>
          <a:off x="4739215" y="3961341"/>
          <a:ext cx="3790951" cy="666750"/>
        </a:xfrm>
        <a:prstGeom prst="roundRect">
          <a:avLst/>
        </a:prstGeom>
        <a:solidFill>
          <a:schemeClr val="accent6">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7. TALENTO HUMANO</a:t>
          </a:r>
        </a:p>
      </xdr:txBody>
    </xdr:sp>
    <xdr:clientData/>
  </xdr:twoCellAnchor>
  <xdr:twoCellAnchor>
    <xdr:from>
      <xdr:col>1</xdr:col>
      <xdr:colOff>2365376</xdr:colOff>
      <xdr:row>21</xdr:row>
      <xdr:rowOff>85726</xdr:rowOff>
    </xdr:from>
    <xdr:to>
      <xdr:col>3</xdr:col>
      <xdr:colOff>1016000</xdr:colOff>
      <xdr:row>24</xdr:row>
      <xdr:rowOff>180976</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398A4176-1802-4C83-9292-2EFE397182EF}"/>
            </a:ext>
          </a:extLst>
        </xdr:cNvPr>
        <xdr:cNvSpPr/>
      </xdr:nvSpPr>
      <xdr:spPr>
        <a:xfrm>
          <a:off x="4757209" y="4932893"/>
          <a:ext cx="3741208" cy="666750"/>
        </a:xfrm>
        <a:prstGeom prst="roundRect">
          <a:avLst/>
        </a:prstGeom>
        <a:solidFill>
          <a:schemeClr val="accent6">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8. FINANCIERO</a:t>
          </a:r>
        </a:p>
      </xdr:txBody>
    </xdr:sp>
    <xdr:clientData/>
  </xdr:twoCellAnchor>
  <xdr:twoCellAnchor>
    <xdr:from>
      <xdr:col>1</xdr:col>
      <xdr:colOff>2386542</xdr:colOff>
      <xdr:row>26</xdr:row>
      <xdr:rowOff>76200</xdr:rowOff>
    </xdr:from>
    <xdr:to>
      <xdr:col>3</xdr:col>
      <xdr:colOff>1153583</xdr:colOff>
      <xdr:row>29</xdr:row>
      <xdr:rowOff>134408</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E49A912-AF27-4DD9-8BF8-98CA9E4BDA28}"/>
            </a:ext>
          </a:extLst>
        </xdr:cNvPr>
        <xdr:cNvSpPr/>
      </xdr:nvSpPr>
      <xdr:spPr>
        <a:xfrm>
          <a:off x="4778375" y="5875867"/>
          <a:ext cx="3857625" cy="629708"/>
        </a:xfrm>
        <a:prstGeom prst="roundRect">
          <a:avLst/>
        </a:prstGeom>
        <a:solidFill>
          <a:schemeClr val="accent4">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9.DOTACIÓN</a:t>
          </a:r>
        </a:p>
      </xdr:txBody>
    </xdr:sp>
    <xdr:clientData/>
  </xdr:twoCellAnchor>
  <xdr:twoCellAnchor>
    <xdr:from>
      <xdr:col>3</xdr:col>
      <xdr:colOff>1529291</xdr:colOff>
      <xdr:row>11</xdr:row>
      <xdr:rowOff>5291</xdr:rowOff>
    </xdr:from>
    <xdr:to>
      <xdr:col>4</xdr:col>
      <xdr:colOff>1015999</xdr:colOff>
      <xdr:row>14</xdr:row>
      <xdr:rowOff>52916</xdr:rowOff>
    </xdr:to>
    <xdr:sp macro="" textlink="">
      <xdr:nvSpPr>
        <xdr:cNvPr id="11" name="Rectángulo: esquinas redondeadas 10">
          <a:hlinkClick xmlns:r="http://schemas.openxmlformats.org/officeDocument/2006/relationships" r:id="rId9"/>
          <a:extLst>
            <a:ext uri="{FF2B5EF4-FFF2-40B4-BE49-F238E27FC236}">
              <a16:creationId xmlns:a16="http://schemas.microsoft.com/office/drawing/2014/main" id="{31E37DAC-892B-4D96-9E26-457505A61DD9}"/>
            </a:ext>
          </a:extLst>
        </xdr:cNvPr>
        <xdr:cNvSpPr/>
      </xdr:nvSpPr>
      <xdr:spPr>
        <a:xfrm>
          <a:off x="9011708" y="2947458"/>
          <a:ext cx="3772958" cy="619125"/>
        </a:xfrm>
        <a:prstGeom prst="roundRect">
          <a:avLst/>
        </a:prstGeom>
        <a:solidFill>
          <a:srgbClr val="FFFF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Tabla</a:t>
          </a:r>
          <a:r>
            <a:rPr lang="en-US" sz="1400" b="1" baseline="0">
              <a:solidFill>
                <a:sysClr val="windowText" lastClr="000000"/>
              </a:solidFill>
            </a:rPr>
            <a:t> 1. AMBIENTES ADECUADOS Y SEGUROS</a:t>
          </a:r>
          <a:endParaRPr lang="en-US" sz="1400" b="1">
            <a:solidFill>
              <a:sysClr val="windowText" lastClr="000000"/>
            </a:solidFill>
          </a:endParaRPr>
        </a:p>
      </xdr:txBody>
    </xdr:sp>
    <xdr:clientData/>
  </xdr:twoCellAnchor>
  <xdr:twoCellAnchor>
    <xdr:from>
      <xdr:col>3</xdr:col>
      <xdr:colOff>1566334</xdr:colOff>
      <xdr:row>21</xdr:row>
      <xdr:rowOff>71967</xdr:rowOff>
    </xdr:from>
    <xdr:to>
      <xdr:col>4</xdr:col>
      <xdr:colOff>998008</xdr:colOff>
      <xdr:row>24</xdr:row>
      <xdr:rowOff>173567</xdr:rowOff>
    </xdr:to>
    <xdr:sp macro="" textlink="">
      <xdr:nvSpPr>
        <xdr:cNvPr id="14" name="Rectángulo: esquinas redondeadas 13">
          <a:hlinkClick xmlns:r="http://schemas.openxmlformats.org/officeDocument/2006/relationships" r:id="rId10"/>
          <a:extLst>
            <a:ext uri="{FF2B5EF4-FFF2-40B4-BE49-F238E27FC236}">
              <a16:creationId xmlns:a16="http://schemas.microsoft.com/office/drawing/2014/main" id="{66D40C74-1292-4C93-AB79-FF14B95011D6}"/>
            </a:ext>
          </a:extLst>
        </xdr:cNvPr>
        <xdr:cNvSpPr/>
      </xdr:nvSpPr>
      <xdr:spPr>
        <a:xfrm>
          <a:off x="9048751" y="4919134"/>
          <a:ext cx="3717924" cy="673100"/>
        </a:xfrm>
        <a:prstGeom prst="roundRect">
          <a:avLst/>
        </a:prstGeom>
        <a:solidFill>
          <a:schemeClr val="accent2">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3. Evidencia</a:t>
          </a:r>
          <a:r>
            <a:rPr lang="en-US" sz="1400" b="1" baseline="0">
              <a:solidFill>
                <a:sysClr val="windowText" lastClr="000000"/>
              </a:solidFill>
            </a:rPr>
            <a:t> de </a:t>
          </a:r>
          <a:r>
            <a:rPr lang="en-US" sz="1400" b="1">
              <a:solidFill>
                <a:sysClr val="windowText" lastClr="000000"/>
              </a:solidFill>
            </a:rPr>
            <a:t> NO CUMPLIMIENTO MODELO DE ATENCIÓN</a:t>
          </a:r>
        </a:p>
      </xdr:txBody>
    </xdr:sp>
    <xdr:clientData/>
  </xdr:twoCellAnchor>
  <xdr:twoCellAnchor>
    <xdr:from>
      <xdr:col>3</xdr:col>
      <xdr:colOff>1608665</xdr:colOff>
      <xdr:row>16</xdr:row>
      <xdr:rowOff>52390</xdr:rowOff>
    </xdr:from>
    <xdr:to>
      <xdr:col>4</xdr:col>
      <xdr:colOff>952498</xdr:colOff>
      <xdr:row>19</xdr:row>
      <xdr:rowOff>153990</xdr:rowOff>
    </xdr:to>
    <xdr:sp macro="" textlink="">
      <xdr:nvSpPr>
        <xdr:cNvPr id="15" name="Rectángulo: esquinas redondeadas 14">
          <a:hlinkClick xmlns:r="http://schemas.openxmlformats.org/officeDocument/2006/relationships" r:id="rId11"/>
          <a:extLst>
            <a:ext uri="{FF2B5EF4-FFF2-40B4-BE49-F238E27FC236}">
              <a16:creationId xmlns:a16="http://schemas.microsoft.com/office/drawing/2014/main" id="{80476DD5-34CF-4D90-A5CA-DD09B1769659}"/>
            </a:ext>
          </a:extLst>
        </xdr:cNvPr>
        <xdr:cNvSpPr/>
      </xdr:nvSpPr>
      <xdr:spPr>
        <a:xfrm>
          <a:off x="9091082" y="3947057"/>
          <a:ext cx="3630083" cy="673100"/>
        </a:xfrm>
        <a:prstGeom prst="roundRect">
          <a:avLst/>
        </a:prstGeom>
        <a:solidFill>
          <a:schemeClr val="accent6">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TABLA 2. TALENTO</a:t>
          </a:r>
          <a:r>
            <a:rPr lang="en-US" sz="1600" b="1" baseline="0">
              <a:solidFill>
                <a:sysClr val="windowText" lastClr="000000"/>
              </a:solidFill>
            </a:rPr>
            <a:t> HUMANO</a:t>
          </a:r>
          <a:endParaRPr lang="en-US" sz="1600" b="1">
            <a:solidFill>
              <a:sysClr val="windowText" lastClr="000000"/>
            </a:solidFill>
          </a:endParaRPr>
        </a:p>
      </xdr:txBody>
    </xdr:sp>
    <xdr:clientData/>
  </xdr:twoCellAnchor>
  <xdr:twoCellAnchor>
    <xdr:from>
      <xdr:col>1</xdr:col>
      <xdr:colOff>304800</xdr:colOff>
      <xdr:row>32</xdr:row>
      <xdr:rowOff>91017</xdr:rowOff>
    </xdr:from>
    <xdr:to>
      <xdr:col>2</xdr:col>
      <xdr:colOff>1416050</xdr:colOff>
      <xdr:row>36</xdr:row>
      <xdr:rowOff>2117</xdr:rowOff>
    </xdr:to>
    <xdr:sp macro="" textlink="">
      <xdr:nvSpPr>
        <xdr:cNvPr id="17" name="Rectángulo: esquinas redondeadas 16">
          <a:hlinkClick xmlns:r="http://schemas.openxmlformats.org/officeDocument/2006/relationships" r:id="rId12"/>
          <a:extLst>
            <a:ext uri="{FF2B5EF4-FFF2-40B4-BE49-F238E27FC236}">
              <a16:creationId xmlns:a16="http://schemas.microsoft.com/office/drawing/2014/main" id="{FA07A878-920E-4F20-B0A6-0DB1E163711E}"/>
            </a:ext>
          </a:extLst>
        </xdr:cNvPr>
        <xdr:cNvSpPr/>
      </xdr:nvSpPr>
      <xdr:spPr>
        <a:xfrm>
          <a:off x="2696633" y="7033684"/>
          <a:ext cx="3704167" cy="673100"/>
        </a:xfrm>
        <a:prstGeom prst="roundRect">
          <a:avLst/>
        </a:prstGeom>
        <a:solidFill>
          <a:srgbClr val="FF00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CONSOLIDADO</a:t>
          </a:r>
          <a:r>
            <a:rPr lang="en-US" sz="1400" b="1" baseline="0">
              <a:solidFill>
                <a:sysClr val="windowText" lastClr="000000"/>
              </a:solidFill>
            </a:rPr>
            <a:t> CONDICIONES CON </a:t>
          </a:r>
        </a:p>
        <a:p>
          <a:pPr algn="ctr"/>
          <a:r>
            <a:rPr lang="en-US" sz="1400" b="1" baseline="0">
              <a:solidFill>
                <a:sysClr val="windowText" lastClr="000000"/>
              </a:solidFill>
            </a:rPr>
            <a:t>NO CUMPLIMIENTO</a:t>
          </a:r>
          <a:endParaRPr lang="en-US" sz="1400" b="1">
            <a:solidFill>
              <a:sysClr val="windowText" lastClr="000000"/>
            </a:solidFill>
          </a:endParaRPr>
        </a:p>
      </xdr:txBody>
    </xdr:sp>
    <xdr:clientData/>
  </xdr:twoCellAnchor>
  <xdr:twoCellAnchor>
    <xdr:from>
      <xdr:col>3</xdr:col>
      <xdr:colOff>228600</xdr:colOff>
      <xdr:row>32</xdr:row>
      <xdr:rowOff>63500</xdr:rowOff>
    </xdr:from>
    <xdr:to>
      <xdr:col>3</xdr:col>
      <xdr:colOff>4057650</xdr:colOff>
      <xdr:row>35</xdr:row>
      <xdr:rowOff>165100</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593E669-0BC7-490F-B7DA-0AE9B5EACC61}"/>
            </a:ext>
          </a:extLst>
        </xdr:cNvPr>
        <xdr:cNvSpPr/>
      </xdr:nvSpPr>
      <xdr:spPr>
        <a:xfrm>
          <a:off x="7711017" y="7006167"/>
          <a:ext cx="3829050" cy="67310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ACTA DE CIERRE</a:t>
          </a:r>
        </a:p>
      </xdr:txBody>
    </xdr:sp>
    <xdr:clientData/>
  </xdr:twoCellAnchor>
  <xdr:twoCellAnchor editAs="oneCell">
    <xdr:from>
      <xdr:col>0</xdr:col>
      <xdr:colOff>582084</xdr:colOff>
      <xdr:row>0</xdr:row>
      <xdr:rowOff>148166</xdr:rowOff>
    </xdr:from>
    <xdr:to>
      <xdr:col>0</xdr:col>
      <xdr:colOff>1513417</xdr:colOff>
      <xdr:row>3</xdr:row>
      <xdr:rowOff>413357</xdr:rowOff>
    </xdr:to>
    <xdr:pic>
      <xdr:nvPicPr>
        <xdr:cNvPr id="19" name="Imagen 18">
          <a:extLst>
            <a:ext uri="{FF2B5EF4-FFF2-40B4-BE49-F238E27FC236}">
              <a16:creationId xmlns:a16="http://schemas.microsoft.com/office/drawing/2014/main" id="{360FCC6D-E252-437F-9ED9-D4708C2D1343}"/>
            </a:ext>
          </a:extLst>
        </xdr:cNvPr>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582084" y="148166"/>
          <a:ext cx="931333" cy="977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458259</xdr:colOff>
      <xdr:row>26</xdr:row>
      <xdr:rowOff>125941</xdr:rowOff>
    </xdr:from>
    <xdr:to>
      <xdr:col>1</xdr:col>
      <xdr:colOff>1975909</xdr:colOff>
      <xdr:row>30</xdr:row>
      <xdr:rowOff>37041</xdr:rowOff>
    </xdr:to>
    <xdr:sp macro="" textlink="">
      <xdr:nvSpPr>
        <xdr:cNvPr id="22" name="Rectángulo: esquinas redondeadas 21">
          <a:hlinkClick xmlns:r="http://schemas.openxmlformats.org/officeDocument/2006/relationships" r:id="rId15"/>
          <a:extLst>
            <a:ext uri="{FF2B5EF4-FFF2-40B4-BE49-F238E27FC236}">
              <a16:creationId xmlns:a16="http://schemas.microsoft.com/office/drawing/2014/main" id="{2D9C2DD5-E131-4E87-BA94-6F9C43A12931}"/>
            </a:ext>
          </a:extLst>
        </xdr:cNvPr>
        <xdr:cNvSpPr/>
      </xdr:nvSpPr>
      <xdr:spPr>
        <a:xfrm>
          <a:off x="458259" y="5925608"/>
          <a:ext cx="3909483"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5. SITUACIONES ESPECIALES</a:t>
          </a:r>
        </a:p>
      </xdr:txBody>
    </xdr:sp>
    <xdr:clientData/>
  </xdr:twoCellAnchor>
  <xdr:twoCellAnchor>
    <xdr:from>
      <xdr:col>1</xdr:col>
      <xdr:colOff>2317749</xdr:colOff>
      <xdr:row>11</xdr:row>
      <xdr:rowOff>42335</xdr:rowOff>
    </xdr:from>
    <xdr:to>
      <xdr:col>3</xdr:col>
      <xdr:colOff>1111249</xdr:colOff>
      <xdr:row>14</xdr:row>
      <xdr:rowOff>143935</xdr:rowOff>
    </xdr:to>
    <xdr:sp macro="" textlink="">
      <xdr:nvSpPr>
        <xdr:cNvPr id="10" name="Rectángulo: esquinas redondeadas 9">
          <a:hlinkClick xmlns:r="http://schemas.openxmlformats.org/officeDocument/2006/relationships" r:id="rId16"/>
          <a:extLst>
            <a:ext uri="{FF2B5EF4-FFF2-40B4-BE49-F238E27FC236}">
              <a16:creationId xmlns:a16="http://schemas.microsoft.com/office/drawing/2014/main" id="{BEE0D5F9-E7B0-4D9B-B24F-80D96860FA89}"/>
            </a:ext>
          </a:extLst>
        </xdr:cNvPr>
        <xdr:cNvSpPr/>
      </xdr:nvSpPr>
      <xdr:spPr>
        <a:xfrm>
          <a:off x="4709582" y="2984502"/>
          <a:ext cx="3884084"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6.  CODIGO</a:t>
          </a:r>
          <a:r>
            <a:rPr lang="en-US" sz="1800" b="1" baseline="0">
              <a:solidFill>
                <a:sysClr val="windowText" lastClr="000000"/>
              </a:solidFill>
            </a:rPr>
            <a:t> DE ETICA</a:t>
          </a:r>
          <a:endParaRPr lang="en-US" sz="1800" b="1">
            <a:solidFill>
              <a:sysClr val="windowText" lastClr="000000"/>
            </a:solidFill>
          </a:endParaRPr>
        </a:p>
      </xdr:txBody>
    </xdr:sp>
    <xdr:clientData/>
  </xdr:twoCellAnchor>
  <xdr:twoCellAnchor>
    <xdr:from>
      <xdr:col>3</xdr:col>
      <xdr:colOff>1661583</xdr:colOff>
      <xdr:row>26</xdr:row>
      <xdr:rowOff>21166</xdr:rowOff>
    </xdr:from>
    <xdr:to>
      <xdr:col>4</xdr:col>
      <xdr:colOff>1005416</xdr:colOff>
      <xdr:row>29</xdr:row>
      <xdr:rowOff>122766</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E76E9277-248D-40C3-960A-36748F6AB8C3}"/>
            </a:ext>
          </a:extLst>
        </xdr:cNvPr>
        <xdr:cNvSpPr/>
      </xdr:nvSpPr>
      <xdr:spPr>
        <a:xfrm>
          <a:off x="9144000" y="5820833"/>
          <a:ext cx="3630083" cy="673100"/>
        </a:xfrm>
        <a:prstGeom prst="roundRect">
          <a:avLst/>
        </a:prstGeom>
        <a:solidFill>
          <a:schemeClr val="accent6">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TABLA 4. REGISTRO</a:t>
          </a:r>
          <a:r>
            <a:rPr lang="en-US" sz="1600" b="1" baseline="0">
              <a:solidFill>
                <a:sysClr val="windowText" lastClr="000000"/>
              </a:solidFill>
            </a:rPr>
            <a:t> TALENTO HUMANO</a:t>
          </a:r>
          <a:endParaRPr lang="en-US" sz="1600" b="1">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DA8B7EFA/in21.ivc_instrumento_de_verificacion_rd_medio_dif._flia_internado_aplica_prog.esp_.gestantes_v6.xlsx" TargetMode="External"/><Relationship Id="rId1" Type="http://schemas.openxmlformats.org/officeDocument/2006/relationships/externalLinkPath" Target="/DA8B7EFA/in21.ivc_instrumento_de_verificacion_rd_medio_dif._flia_internado_aplica_prog.esp_.gestantes_v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B7F88D8-43FA-4D9B-98EF-A4D053CDB791}" name="SERVICIOS" displayName="SERVICIOS" ref="B89:B91" totalsRowShown="0" headerRowDxfId="416" dataDxfId="415">
  <autoFilter ref="B89:B91" xr:uid="{00000000-0009-0000-0100-000001000000}"/>
  <tableColumns count="1">
    <tableColumn id="1" xr3:uid="{43E3DA90-5E75-4A75-A69C-96ED5270752C}" name="SERVICIOS" dataDxfId="414"/>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2FA34664-0885-47CC-8C9F-0C39CE17D22B}" name="POB_RESTABLECIMIENTO_DE_DERECHOS" displayName="POB_RESTABLECIMIENTO_DE_DERECHOS" ref="F10:F13" totalsRowShown="0" headerRowDxfId="389" dataDxfId="388">
  <autoFilter ref="F10:F13" xr:uid="{00000000-0009-0000-0100-00000A000000}"/>
  <tableColumns count="1">
    <tableColumn id="1" xr3:uid="{CE392CF9-DDBF-441E-B920-B724A04E2941}" name="POB_RESTABLECIMIENTO_DE_DERECHOS" dataDxfId="387"/>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D5AF38C3-36CC-44C2-BA05-A3D45C17FFFA}" name="QUINDÍO" displayName="QUINDÍO" ref="AB204:AB216" totalsRowShown="0" headerRowDxfId="134">
  <autoFilter ref="AB204:AB216" xr:uid="{00000000-0009-0000-0100-000064000000}"/>
  <tableColumns count="1">
    <tableColumn id="1" xr3:uid="{CCDA82F9-5976-44EB-9A19-E8B31FE6832D}" name="QUINDÍO"/>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62C7AA5-78FE-41A3-952C-41AE645A3DB4}" name="RISARALDA" displayName="RISARALDA" ref="AC204:AC218" totalsRowShown="0" headerRowDxfId="133">
  <autoFilter ref="AC204:AC218" xr:uid="{00000000-0009-0000-0100-000065000000}"/>
  <tableColumns count="1">
    <tableColumn id="1" xr3:uid="{F5F0F318-2481-42C1-86DE-F3583207EDA6}" name="RISARALDA"/>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A55F6A1A-EB0F-4A66-8CA0-0EE79A06096C}" name="SAN_ANDRÉS_Y_PROVIDENCIA" displayName="SAN_ANDRÉS_Y_PROVIDENCIA" ref="AD204:AD206" totalsRowShown="0" headerRowDxfId="132">
  <autoFilter ref="AD204:AD206" xr:uid="{00000000-0009-0000-0100-000066000000}"/>
  <tableColumns count="1">
    <tableColumn id="1" xr3:uid="{4A9F3ED0-B604-49B1-913B-2DEBF60D86FD}" name="SAN_ANDRÉS_Y_PROVIDENCIA"/>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D691CE9-C723-4B7A-989A-340789B3AF51}" name="SANTANDER" displayName="SANTANDER" ref="AE204:AE291" totalsRowShown="0" headerRowDxfId="131">
  <autoFilter ref="AE204:AE291" xr:uid="{00000000-0009-0000-0100-000067000000}"/>
  <tableColumns count="1">
    <tableColumn id="1" xr3:uid="{359CFB56-CF40-49A7-BCF8-3FCFEF46996D}" name="SANTANDER"/>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E9E71E7F-F367-4740-B290-A4A977F8D38C}" name="SUCRE" displayName="SUCRE" ref="AF204:AF230" totalsRowShown="0" headerRowDxfId="130">
  <autoFilter ref="AF204:AF230" xr:uid="{00000000-0009-0000-0100-000068000000}"/>
  <tableColumns count="1">
    <tableColumn id="1" xr3:uid="{2C830874-92AF-48B0-8835-B105FC7CD536}" name="SUCRE"/>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B656C278-51BC-4665-9DA6-5597095DE76D}" name="TOLIMA" displayName="TOLIMA" ref="AG204:AG251" totalsRowShown="0" headerRowDxfId="129">
  <autoFilter ref="AG204:AG251" xr:uid="{00000000-0009-0000-0100-000069000000}"/>
  <tableColumns count="1">
    <tableColumn id="1" xr3:uid="{B4FE2F76-EC8B-48BB-AB51-7546D2D5B255}" name="TOLIMA"/>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72F04063-0714-46E5-9BD7-9669FDA6F378}" name="VALLE_DEL_CAUCA" displayName="VALLE_DEL_CAUCA" ref="AH204:AH246" totalsRowShown="0" headerRowDxfId="128">
  <autoFilter ref="AH204:AH246" xr:uid="{00000000-0009-0000-0100-00006A000000}"/>
  <tableColumns count="1">
    <tableColumn id="1" xr3:uid="{60CF7377-ED9F-46DB-B0CF-08348D7E09B8}" name="VALLE_DEL_CAUCA"/>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9EF13673-D41E-4C51-A093-540E0622F8BE}" name="VAUPÉS" displayName="VAUPÉS" ref="AI204:AI210" totalsRowShown="0" headerRowDxfId="127">
  <autoFilter ref="AI204:AI210" xr:uid="{00000000-0009-0000-0100-00006B000000}"/>
  <tableColumns count="1">
    <tableColumn id="1" xr3:uid="{F9261357-7E7A-4F1F-97DD-38CA81DB6F55}" name="VAUPÉ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1" xr:uid="{3E647C72-1A13-498E-8BCE-8256BF9D3804}" name="VICHADA" displayName="VICHADA" ref="AJ204:AJ208" totalsRowShown="0" headerRowDxfId="126">
  <autoFilter ref="AJ204:AJ208" xr:uid="{00000000-0009-0000-0100-00006C000000}"/>
  <tableColumns count="1">
    <tableColumn id="1" xr3:uid="{FD10BF46-1C74-4313-9FB5-AC8A3F1E8B95}" name="VICHADA"/>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5B63C257-D43B-4DE9-833C-81115E4A5EBA}" name="MOD_RESTABLECIMIENTO_DE_DERECHOS113" displayName="MOD_RESTABLECIMIENTO_DE_DERECHOS113" ref="H19:H23" totalsRowShown="0" headerRowDxfId="125" dataDxfId="124">
  <autoFilter ref="H19:H23" xr:uid="{00000000-0009-0000-0100-000070000000}"/>
  <tableColumns count="1">
    <tableColumn id="1" xr3:uid="{0D847168-58DB-46AA-B445-D51652F2631A}" name="MOD_RESTABLECIMIENTO_DE_DERECHOS" dataDxfId="123"/>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779582DF-DBC0-41D3-B5F8-5DD04A5453DC}" name="POB_SISTEMA_DE_RESPONSABILIDAD_PENAL_ADOLESCENTES" displayName="POB_SISTEMA_DE_RESPONSABILIDAD_PENAL_ADOLESCENTES" ref="F34:F35" totalsRowShown="0" headerRowDxfId="386" dataDxfId="385">
  <autoFilter ref="F34:F35" xr:uid="{00000000-0009-0000-0100-00000B000000}"/>
  <tableColumns count="1">
    <tableColumn id="1" xr3:uid="{3EC3CEEA-9B16-419A-B232-BF6A5E2507AB}" name="POB_SISTEMA_DE_RESPONSABILIDAD_PENAL_ADOLESCENTES" dataDxfId="384"/>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831E264A-7A44-4A5D-8A6A-0CC304022C79}" name="SERV_ESTRATEGIA_UNIDADES_MOVILES114" displayName="SERV_ESTRATEGIA_UNIDADES_MOVILES114" ref="J64:J66" totalsRowShown="0" headerRowDxfId="122" dataDxfId="121">
  <autoFilter ref="J64:J66" xr:uid="{00000000-0009-0000-0100-000071000000}"/>
  <tableColumns count="1">
    <tableColumn id="1" xr3:uid="{FCD892BA-A3EF-4D36-B395-488AE8405A4E}" name="SERV_UBICACION INICIAL" dataDxfId="120"/>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D7A72920-72C9-4D53-A40D-EC435CA9D205}" name="SERV_ESTRATEGIA_UNIDADES_MOVILES114115" displayName="SERV_ESTRATEGIA_UNIDADES_MOVILES114115" ref="J68:J72" totalsRowShown="0" headerRowDxfId="119" dataDxfId="118">
  <autoFilter ref="J68:J72" xr:uid="{00000000-0009-0000-0100-000072000000}"/>
  <tableColumns count="1">
    <tableColumn id="1" xr3:uid="{7C66E908-57F2-4E33-9B9D-173D91050368}" name="SERV_APOYO Y FORTALECIMIENTO A LA FAMILIA Y/O RED VINCULAR" dataDxfId="117"/>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2AC79688-4B09-4980-AD22-316C050E0001}" name="SERV_ESTRATEGIA_UNIDADES_MOVILES116" displayName="SERV_ESTRATEGIA_UNIDADES_MOVILES116" ref="J74:J75" totalsRowShown="0" headerRowDxfId="116" dataDxfId="115">
  <autoFilter ref="J74:J75" xr:uid="{00000000-0009-0000-0100-000073000000}"/>
  <tableColumns count="1">
    <tableColumn id="1" xr3:uid="{4758DEA5-F055-4BF3-B228-DE7C6A54B551}" name="SERV_ACOGIMIENTO FAMILIAR" dataDxfId="114"/>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6" xr:uid="{6620DBFE-5289-4A7B-BE39-560CCF3394B7}" name="SERV_ESTRATEGIA_UNIDADES_MOVILES114115118" displayName="SERV_ESTRATEGIA_UNIDADES_MOVILES114115118" ref="J77:J81" totalsRowShown="0" headerRowDxfId="113" dataDxfId="112">
  <autoFilter ref="J77:J81" xr:uid="{00000000-0009-0000-0100-000075000000}"/>
  <tableColumns count="1">
    <tableColumn id="1" xr3:uid="{5197A34A-CBDB-406B-808A-CE8A777AF835}" name="SERV_ACOGIMIENTO RESIDENCIAL" dataDxfId="111"/>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_Dormitorios" displayName="Tabla_Dormitorios" ref="A3:H28" totalsRowShown="0" headerRowDxfId="110" dataDxfId="108" headerRowBorderDxfId="109" tableBorderDxfId="107" totalsRowBorderDxfId="106">
  <autoFilter ref="A3:H28" xr:uid="{00000000-0009-0000-0100-000001000000}"/>
  <tableColumns count="8">
    <tableColumn id="1" xr3:uid="{00000000-0010-0000-0000-000001000000}" name="Ubicación" dataDxfId="105"/>
    <tableColumn id="8" xr3:uid="{00000000-0010-0000-0000-000008000000}" name="Denominación del Dormitorio o Alojamiento" dataDxfId="104"/>
    <tableColumn id="2" xr3:uid="{00000000-0010-0000-0000-000002000000}" name="Área (m²)" dataDxfId="103"/>
    <tableColumn id="3" xr3:uid="{00000000-0010-0000-0000-000003000000}" name="Índice  (m²/persona)" dataDxfId="102"/>
    <tableColumn id="4" xr3:uid="{00000000-0010-0000-0000-000004000000}" name="Capacidad máxima _x000a_(Área / Índice)_x000a_" dataDxfId="101">
      <calculatedColumnFormula>IFERROR(ROUNDDOWN((Tabla_Dormitorios[[#This Row],[Área (m²)]]/Tabla_Dormitorios[[#This Row],[Índice  (m²/persona)]]),0)," ")</calculatedColumnFormula>
    </tableColumn>
    <tableColumn id="5" xr3:uid="{00000000-0010-0000-0000-000005000000}" name="No. Personas ubicadas" dataDxfId="100"/>
    <tableColumn id="10" xr3:uid="{00000000-0010-0000-0000-00000A000000}" name="Cumple - No cumple - No aplica" dataDxfId="99">
      <calculatedColumnFormula>IF(OR(ISBLANK(Tabla_Dormitorios[[#This Row],[Capacidad máxima 
(Área / Índice)
]]),ISBLANK(Tabla_Dormitorios[[#This Row],[No. Personas ubicadas]])),"No aplica",IF(Tabla_Dormitorios[[#This Row],[No. Personas ubicadas]]&lt;=Tabla_Dormitorios[[#This Row],[Capacidad máxima 
(Área / Índice)
]],"Cumple","No cumple"))</calculatedColumnFormula>
    </tableColumn>
    <tableColumn id="6" xr3:uid="{00000000-0010-0000-0000-000006000000}" name="observaciones" dataDxfId="98"/>
  </tableColumns>
  <tableStyleInfo showFirstColumn="0" showLastColumn="0" showRowStripes="1" showColumnStripes="0"/>
</table>
</file>

<file path=xl/tables/table1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a_Aulas" displayName="Tabla_Aulas" ref="B32:H52" totalsRowShown="0" headerRowDxfId="97" dataDxfId="95" headerRowBorderDxfId="96" tableBorderDxfId="94" totalsRowBorderDxfId="93">
  <autoFilter ref="B32:H52" xr:uid="{00000000-0009-0000-0100-000002000000}"/>
  <tableColumns count="7">
    <tableColumn id="1" xr3:uid="{00000000-0010-0000-0100-000001000000}" name="Ubicación" dataDxfId="92"/>
    <tableColumn id="2" xr3:uid="{00000000-0010-0000-0100-000002000000}" name="Aula" dataDxfId="91"/>
    <tableColumn id="3" xr3:uid="{00000000-0010-0000-0100-000003000000}" name="Área (m²)" dataDxfId="90"/>
    <tableColumn id="4" xr3:uid="{00000000-0010-0000-0100-000004000000}" name="Índice_x000a_(m²/persona)" dataDxfId="89"/>
    <tableColumn id="5" xr3:uid="{00000000-0010-0000-0100-000005000000}" name="Capacidad máxima _x000a_(Área / Índice)" dataDxfId="88">
      <calculatedColumnFormula>IFERROR(ROUNDDOWN((Tabla_Aulas[[#This Row],[Área (m²)]]/Tabla_Aulas[[#This Row],[Índice
(m²/persona)]]),0)," ")</calculatedColumnFormula>
    </tableColumn>
    <tableColumn id="6" xr3:uid="{00000000-0010-0000-0100-000006000000}" name="Cumple - No cumple - No aplica" dataDxfId="87"/>
    <tableColumn id="7" xr3:uid="{00000000-0010-0000-0100-000007000000}" name="observaciones" dataDxfId="86"/>
  </tableColumns>
  <tableStyleInfo showFirstColumn="0" showLastColumn="0" showRowStripes="1" showColumnStripes="0"/>
</table>
</file>

<file path=xl/tables/table1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a_Talleres" displayName="Tabla_Talleres" ref="B57:H72" totalsRowShown="0" headerRowDxfId="85" dataDxfId="83" headerRowBorderDxfId="84" tableBorderDxfId="82" totalsRowBorderDxfId="81">
  <autoFilter ref="B57:H72" xr:uid="{00000000-0009-0000-0100-000003000000}"/>
  <tableColumns count="7">
    <tableColumn id="1" xr3:uid="{00000000-0010-0000-0200-000001000000}" name="Ubicación" dataDxfId="80"/>
    <tableColumn id="2" xr3:uid="{00000000-0010-0000-0200-000002000000}" name="Taller" dataDxfId="79"/>
    <tableColumn id="3" xr3:uid="{00000000-0010-0000-0200-000003000000}" name="Área (m²)" dataDxfId="78"/>
    <tableColumn id="4" xr3:uid="{00000000-0010-0000-0200-000004000000}" name="Índice_x000a_(m²/persona)" dataDxfId="77"/>
    <tableColumn id="5" xr3:uid="{00000000-0010-0000-0200-000005000000}" name="Capacidad máxima _x000a_(Área / Índice)" dataDxfId="76">
      <calculatedColumnFormula>IFERROR(ROUNDDOWN((Tabla_Talleres[[#This Row],[Área (m²)]]/Tabla_Talleres[[#This Row],[Índice
(m²/persona)]]),0)," ")</calculatedColumnFormula>
    </tableColumn>
    <tableColumn id="6" xr3:uid="{00000000-0010-0000-0200-000006000000}" name="Cumple - No cumple - No aplica" dataDxfId="75"/>
    <tableColumn id="7" xr3:uid="{00000000-0010-0000-0200-000007000000}" name="observaciones" dataDxfId="74"/>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497C81CD-01AC-42EA-941F-8A32680FE159}" name="POB_ADOPCIONES" displayName="POB_ADOPCIONES" ref="F84:F85" totalsRowShown="0" headerRowDxfId="383" dataDxfId="382">
  <autoFilter ref="F84:F85" xr:uid="{00000000-0009-0000-0100-00000C000000}"/>
  <tableColumns count="1">
    <tableColumn id="1" xr3:uid="{BD6491A3-8A89-4A85-99EC-5A3066F8CAB3}" name="POB_ADOPCIONES" dataDxfId="381"/>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C07ACA91-8813-46F0-9C49-139D931422F0}" name="MOD_PRIMERA_INFANCIA" displayName="MOD_PRIMERA_INFANCIA" ref="H102:H106" totalsRowShown="0" headerRowDxfId="380" dataDxfId="379">
  <autoFilter ref="H102:H106" xr:uid="{00000000-0009-0000-0100-00000D000000}"/>
  <tableColumns count="1">
    <tableColumn id="1" xr3:uid="{DA16DDDF-5EE9-4E88-AC54-872F9F3335A9}" name="MOD_PRIMERA_INFANCIA" dataDxfId="378"/>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490BDB91-70C4-4489-9A38-9C6B28E30EE0}" name="SERV_INSTITUCIONAL" displayName="SERV_INSTITUCIONAL" ref="J95:J101" totalsRowShown="0" headerRowDxfId="377" dataDxfId="376">
  <autoFilter ref="J95:J101" xr:uid="{00000000-0009-0000-0100-00000E000000}"/>
  <tableColumns count="1">
    <tableColumn id="1" xr3:uid="{728EEB3C-A8DF-4128-AB84-BFBBD8593E44}" name="SERV_INSTITUCIONAL" dataDxfId="375"/>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AECB79A-AC78-4A5C-9B7E-DFB3ADE5BFD2}" name="SERV_COMUNITARIA" displayName="SERV_COMUNITARIA" ref="J103:J106" totalsRowShown="0" headerRowDxfId="374" dataDxfId="373">
  <autoFilter ref="J103:J106" xr:uid="{00000000-0009-0000-0100-00000F000000}"/>
  <tableColumns count="1">
    <tableColumn id="1" xr3:uid="{53A8A84D-4FEF-4F02-9322-7C99B279D6BC}" name="SERV_COMUNITARIA" dataDxfId="3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5A8F1D35-74A8-4579-8BB0-FF7D73F1CB6C}" name="SERV_FAMILIAR" displayName="SERV_FAMILIAR" ref="J108:J111" totalsRowShown="0" headerRowDxfId="371" dataDxfId="370">
  <autoFilter ref="J108:J111" xr:uid="{00000000-0009-0000-0100-000010000000}"/>
  <tableColumns count="1">
    <tableColumn id="1" xr3:uid="{81E9203F-1FF3-40B5-B983-8EB2335D3470}" name="SERV_FAMILIAR" dataDxfId="369"/>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724B01ED-E191-4D9D-968A-6220D7D76532}" name="SERV_PROPIA_E_INTERCULTURAL" displayName="SERV_PROPIA_E_INTERCULTURAL" ref="J113:J114" totalsRowShown="0" headerRowDxfId="368" dataDxfId="367">
  <autoFilter ref="J113:J114" xr:uid="{00000000-0009-0000-0100-000011000000}"/>
  <tableColumns count="1">
    <tableColumn id="1" xr3:uid="{149A3D86-A4FA-49AA-96EB-B00EE2C45D70}" name="SERV_PROPIA_E_INTERCULTURAL" dataDxfId="366"/>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B461CBFC-28E7-4731-A73D-69FB59C6B184}" name="MOD_INFANCIA" displayName="MOD_INFANCIA" ref="H116:H117" totalsRowShown="0" headerRowDxfId="365" dataDxfId="364">
  <autoFilter ref="H116:H117" xr:uid="{00000000-0009-0000-0100-000012000000}"/>
  <tableColumns count="1">
    <tableColumn id="1" xr3:uid="{EE77136C-DB5E-49D7-8AD7-F6001E84C799}" name="MOD_INFANCIA" dataDxfId="363"/>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630403AB-4D44-43E0-B02E-55F21CC1D832}" name="SERV_ATRAPASUEÑOS" displayName="SERV_ATRAPASUEÑOS" ref="J117:J121" totalsRowShown="0" headerRowDxfId="362" dataDxfId="361">
  <autoFilter ref="J117:J121" xr:uid="{00000000-0009-0000-0100-000013000000}"/>
  <tableColumns count="1">
    <tableColumn id="1" xr3:uid="{695EBD4D-345F-4A32-98E5-2A5771C8D50A}" name="SERV_ATRAPASUEÑOS" dataDxfId="36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378E2021-4663-487B-BD8C-DBE35528CF42}" name="DIR_PROMOCION_Y_PREVENCION" displayName="DIR_PROMOCION_Y_PREVENCION" ref="D117:D123" totalsRowShown="0" headerRowDxfId="413" dataDxfId="412">
  <autoFilter ref="D117:D123" xr:uid="{00000000-0009-0000-0100-000002000000}"/>
  <tableColumns count="1">
    <tableColumn id="1" xr3:uid="{4C3C3B8E-748C-4521-B9C5-12C53DEB4007}" name="DIR_PROMOCIÓN_Y_PREVENCION" dataDxfId="411"/>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901CF1F8-B631-42F9-8E58-6665F7D6E729}" name="MOD_NUTRICION" displayName="MOD_NUTRICION" ref="H130:H133" totalsRowShown="0" headerRowDxfId="359" dataDxfId="358">
  <autoFilter ref="H130:H133" xr:uid="{00000000-0009-0000-0100-000014000000}"/>
  <tableColumns count="1">
    <tableColumn id="1" xr3:uid="{21C20D9D-4B70-44A5-97FC-154FF30BF67F}" name="MOD_NUTRICION" dataDxfId="357"/>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526F1346-563E-47EF-8870-668D8EC37C4B}" name="SERV_NUTRICION" displayName="SERV_NUTRICION" ref="J128:J129" totalsRowShown="0" headerRowDxfId="356" dataDxfId="355">
  <autoFilter ref="J128:J129" xr:uid="{00000000-0009-0000-0100-000015000000}"/>
  <tableColumns count="1">
    <tableColumn id="1" xr3:uid="{CCD8C95A-388B-449A-95F7-AE4C39B57C1A}" name="SERV_CENTROS_DE_RECUPERACION_INSTITUCIONAL" dataDxfId="354"/>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72C6706A-CCEE-4A57-ACCB-F9A2FC0239A0}" name="MOD_FAMILIAS_Y_COMUNIDADES" displayName="MOD_FAMILIAS_Y_COMUNIDADES" ref="H144:H147" totalsRowShown="0" headerRowDxfId="353" dataDxfId="352">
  <autoFilter ref="H144:H147" xr:uid="{00000000-0009-0000-0100-000016000000}"/>
  <tableColumns count="1">
    <tableColumn id="1" xr3:uid="{F2FBBF0F-5571-4AB2-9EB2-9AD64D2DD9E2}" name="MOD_FAMILIAS_Y_COMUNIDADES" dataDxfId="351"/>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74EE32D-C0F4-424A-88B4-E33990084DF3}" name="MOD_RESTABLECIMIENTO_DE_DERECHOS" displayName="MOD_RESTABLECIMIENTO_DE_DERECHOS" ref="H10:H14" totalsRowShown="0" headerRowDxfId="350" dataDxfId="349">
  <autoFilter ref="H10:H14" xr:uid="{00000000-0009-0000-0100-000017000000}"/>
  <tableColumns count="1">
    <tableColumn id="1" xr3:uid="{5323EFD2-2520-4BFA-AC74-6F807407EA0A}" name="MOD_RESTABLECIMIENTO_DE_DERECHOS" dataDxfId="348"/>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65E4A9E6-951E-45CC-9BC1-0CD4F654BEF4}" name="SERV_PRIVATIVAS_DE_LA_LIBERTAD" displayName="SERV_PRIVATIVAS_DE_LA_LIBERTAD" ref="J2:J6" totalsRowShown="0" headerRowDxfId="347" dataDxfId="346">
  <autoFilter ref="J2:J6" xr:uid="{00000000-0009-0000-0100-000018000000}"/>
  <tableColumns count="1">
    <tableColumn id="1" xr3:uid="{E3D7B7D8-3DAB-448E-88BA-BFEDFB9C8FB4}" name="SERV_PRIVATIVAS_DE_LA_LIBERTAD" dataDxfId="345"/>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619785CF-5B65-4CF0-8C1C-57A793A9A12A}" name="SERV_NO_PRIVATIVAS_DE_LA_LIBERTAD" displayName="SERV_NO_PRIVATIVAS_DE_LA_LIBERTAD" ref="J8:J11" totalsRowShown="0" headerRowDxfId="344" dataDxfId="343">
  <autoFilter ref="J8:J11" xr:uid="{00000000-0009-0000-0100-000019000000}"/>
  <tableColumns count="1">
    <tableColumn id="1" xr3:uid="{D078D3DD-3F12-4DF6-8323-9ABDF4B4E647}" name="SERV_NO_PRIVATIVAS_DE_LA_LIBERTAD" dataDxfId="342"/>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89C91BC3-2520-4038-9680-40E941C9E51B}" name="SERV_COMPLEMENTARIAS_Y_DE_RESTABLECIMIENTO_EN_ADMINISTRACION_DE_JUSTICIA" displayName="SERV_COMPLEMENTARIAS_Y_DE_RESTABLECIMIENTO_EN_ADMINISTRACION_DE_JUSTICIA" ref="J13:J18" totalsRowShown="0" headerRowDxfId="341" dataDxfId="340">
  <autoFilter ref="J13:J18" xr:uid="{00000000-0009-0000-0100-00001A000000}"/>
  <tableColumns count="1">
    <tableColumn id="1" xr3:uid="{E16AE026-E805-4008-89D1-C27C18271811}" name="SERV_COMPLEMENTARIAS_Y_DE_RESTABLECIMIENTO_EN_ADMINISTRACION_DE_JUSTICIA" dataDxfId="339"/>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AE3E7674-5E10-44C7-88CA-AD62F000B5AA}" name="SERV_PROGRAMA_DE_INCLUSION_SOCIAL" displayName="SERV_PROGRAMA_DE_INCLUSION_SOCIAL" ref="J20:J22" totalsRowShown="0" headerRowDxfId="338" dataDxfId="337">
  <autoFilter ref="J20:J22" xr:uid="{00000000-0009-0000-0100-00001B000000}"/>
  <tableColumns count="1">
    <tableColumn id="1" xr3:uid="{C65089B2-CA86-4C57-A09A-261C465102AC}" name="SERV_PROGRAMA_DE_INCLUSION_SOCIAL" dataDxfId="336"/>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EEC5718C-E5A9-413E-A3EE-F39F9590957B}" name="MOD_SISTEMA_DE_RESPONSABILIDAD_PENAL_ADOLESCENTES" displayName="MOD_SISTEMA_DE_RESPONSABILIDAD_PENAL_ADOLESCENTES" ref="H32:H37" totalsRowShown="0" headerRowDxfId="335" dataDxfId="334">
  <autoFilter ref="H32:H37" xr:uid="{00000000-0009-0000-0100-00001C000000}"/>
  <tableColumns count="1">
    <tableColumn id="1" xr3:uid="{D8D16D92-1D87-47EA-8B6B-E73BBFAEA878}" name="MOD_SISTEMA_DE_RESPONSABILIDAD_PENAL_ADOLESCENTES" dataDxfId="333"/>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79AF20C4-EAA8-4F98-AABB-509D2D82414D}" name="SERV_CENTRO_DE_EMERGENCIA" displayName="SERV_CENTRO_DE_EMERGENCIA" ref="J25:J26" totalsRowShown="0" headerRowDxfId="332" dataDxfId="331">
  <autoFilter ref="J25:J26" xr:uid="{00000000-0009-0000-0100-00001D000000}"/>
  <tableColumns count="1">
    <tableColumn id="1" xr3:uid="{5C8790E5-A5E0-4FB3-B3D9-9BF66A7941B6}" name="SERV_CENTRO_DE_EMERGENCIA" dataDxfId="33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61DC382-5823-4923-9B70-90BA6F837104}" name="DIR_PROTECCION" displayName="DIR_PROTECCION" ref="D22:D25" totalsRowShown="0" headerRowDxfId="410" dataDxfId="409">
  <autoFilter ref="D22:D25" xr:uid="{00000000-0009-0000-0100-000003000000}"/>
  <tableColumns count="1">
    <tableColumn id="1" xr3:uid="{2D766781-9DC0-4D95-95BD-15FD981CAB6F}" name="DIR_PROTECCION" dataDxfId="408"/>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EF26C4C1-38C4-447C-8FBA-E3D798D2448E}" name="SERV_SERVICIO_DE_APOYO_Y_FORTALECIMIENTO_A_LA_FAMILIA" displayName="SERV_SERVICIO_DE_APOYO_Y_FORTALECIMIENTO_A_LA_FAMILIA" ref="J28:J36" totalsRowShown="0" headerRowDxfId="329" dataDxfId="328">
  <autoFilter ref="J28:J36" xr:uid="{00000000-0009-0000-0100-00001E000000}"/>
  <tableColumns count="1">
    <tableColumn id="1" xr3:uid="{0F7D58A4-E85F-4018-9614-D95F5F4F1D82}" name="SERV_SERVICIO_DE_APOYO_Y_FORTALECIMIENTO_A_LA_FAMILIA" dataDxfId="327"/>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D3C85CD4-677F-418F-B838-35477517BF75}" name="SERV_ACOGIMIENTO_FAMILIAR" displayName="SERV_ACOGIMIENTO_FAMILIAR" ref="J38:J43" totalsRowShown="0" headerRowDxfId="326" dataDxfId="325">
  <autoFilter ref="J38:J43" xr:uid="{00000000-0009-0000-0100-00001F000000}"/>
  <tableColumns count="1">
    <tableColumn id="1" xr3:uid="{5E7FCC81-4372-477E-8B92-698A4F3D2F18}" name="SERV_ACOGIMIENTO_FAMILIAR" dataDxfId="324"/>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753D0262-2F9E-4F02-80B9-85C83FDC47B5}" name="SERV_ACOGIMIENTO_RESIDENCIAL" displayName="SERV_ACOGIMIENTO_RESIDENCIAL" ref="J45:J58" totalsRowShown="0" headerRowDxfId="323" dataDxfId="322">
  <autoFilter ref="J45:J58" xr:uid="{00000000-0009-0000-0100-000020000000}"/>
  <tableColumns count="1">
    <tableColumn id="1" xr3:uid="{0D2741FB-723D-4BBD-8B88-E3CA5208EF59}" name="SERV_ACOGIMIENTO_RESIDENCIAL" dataDxfId="321"/>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1A022883-9BBF-468F-B7AF-57CA1F630092}" name="SERV_ESTRATEGIA_UNIDADES_MOVILES" displayName="SERV_ESTRATEGIA_UNIDADES_MOVILES" ref="J60:J61" totalsRowShown="0" headerRowDxfId="320" dataDxfId="319">
  <autoFilter ref="J60:J61" xr:uid="{00000000-0009-0000-0100-000021000000}"/>
  <tableColumns count="1">
    <tableColumn id="1" xr3:uid="{9E1D6AF8-E9E6-45DB-A01D-9F85D8598BEA}" name="SERV_ESTRATEGIA_UNIDADES_MOVILES" dataDxfId="318"/>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39923C23-0DCC-49CC-ADE3-09F34441980E}" name="MOD_ADOLESCENCIA" displayName="MOD_ADOLESCENCIA" ref="H119:H120" totalsRowShown="0" headerRowDxfId="317" dataDxfId="316">
  <autoFilter ref="H119:H120" xr:uid="{00000000-0009-0000-0100-00002B000000}"/>
  <tableColumns count="1">
    <tableColumn id="1" xr3:uid="{4D5C5685-EAF8-4D62-AE53-9CE25E719B4E}" name="MOD_ADOLESCENCIA" dataDxfId="315"/>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A82DF808-BEAE-4F4C-9E5B-48B4BDBE21C1}" name="MOD_JUVENTUD" displayName="MOD_JUVENTUD" ref="H122:H123" totalsRowShown="0" headerRowDxfId="314" dataDxfId="313">
  <autoFilter ref="H122:H123" xr:uid="{00000000-0009-0000-0100-00002C000000}"/>
  <tableColumns count="1">
    <tableColumn id="1" xr3:uid="{576B1C23-BAE3-442B-BF23-F0436CC51246}" name="MOD_JUVENTUD" dataDxfId="312"/>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DC947F21-2899-4466-92FE-EBAE667B57E4}" name="SERV_SOMOS_FAMILIA_SOMOS_COMUNIDAD" displayName="SERV_SOMOS_FAMILIA_SOMOS_COMUNIDAD" ref="J142:J143" totalsRowShown="0" headerRowDxfId="311" dataDxfId="310">
  <autoFilter ref="J142:J143" xr:uid="{00000000-0009-0000-0100-00002D000000}"/>
  <tableColumns count="1">
    <tableColumn id="1" xr3:uid="{C5192BCB-0D85-4D34-83D0-909CCCA13CDC}" name="SERV_SOMOS_FAMILIA_SOMOS_COMUNIDAD" dataDxfId="309"/>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AC81419F-A3C8-48D2-8A91-82AAC4DDD33B}" name="MOD_ADOPCIONES" displayName="MOD_ADOPCIONES" ref="H84:H85" totalsRowShown="0" headerRowDxfId="308" dataDxfId="307">
  <autoFilter ref="H84:H85" xr:uid="{00000000-0009-0000-0100-00002E000000}"/>
  <tableColumns count="1">
    <tableColumn id="1" xr3:uid="{88FBD940-B22C-4870-8B00-EF863105FC3B}" name="MOD_ADOPCIONES" dataDxfId="306"/>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B602FF8E-46C4-465D-B8E0-AB0D714DA6FE}" name="SERV_ADOPCIONES" displayName="SERV_ADOPCIONES" ref="J84:J85" totalsRowShown="0" headerRowDxfId="305" dataDxfId="304">
  <autoFilter ref="J84:J85" xr:uid="{00000000-0009-0000-0100-00002F000000}"/>
  <tableColumns count="1">
    <tableColumn id="1" xr3:uid="{F8A2D886-DEBF-4E36-B33A-74171F9942DC}" name="SERV_ADOPCIONES" dataDxfId="303"/>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9802C364-1A67-4A1A-9123-5BE985D8B05F}" name="SERV_1000_DÍAS_PARA_CAMBIAR_EL_MUNDO" displayName="SERV_1000_DÍAS_PARA_CAMBIAR_EL_MUNDO" ref="J131:J132" totalsRowShown="0" headerRowDxfId="302" dataDxfId="301">
  <autoFilter ref="J131:J132" xr:uid="{00000000-0009-0000-0100-000022000000}"/>
  <tableColumns count="1">
    <tableColumn id="1" xr3:uid="{E1CE9199-5B17-4C32-B97C-70E748985D0B}" name="SERV_1000_DÍAS_PARA_CAMBIAR_EL_MUNDO" dataDxfId="300"/>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7A3A4E8D-FF8C-4B58-9A1C-5034B91AC620}" name="POB_PRIMERA_INFANCIA" displayName="POB_PRIMERA_INFANCIA" ref="F104:F105" totalsRowShown="0" headerRowDxfId="407" dataDxfId="406">
  <autoFilter ref="F104:F105" xr:uid="{00000000-0009-0000-0100-000004000000}"/>
  <tableColumns count="1">
    <tableColumn id="1" xr3:uid="{2FB28E68-ED61-49F1-AFDA-C6FEF731348E}" name="POB_PRIMERA_INFANCIA" dataDxfId="405"/>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DC77C328-A6A9-4867-8113-5AAEDC9293DC}" name="SERV_SERVICIOS_DE_UNIDADES_DE_BUSQUEDA_ACTIVA" displayName="SERV_SERVICIOS_DE_UNIDADES_DE_BUSQUEDA_ACTIVA" ref="J134:J135" totalsRowShown="0" headerRowDxfId="299" dataDxfId="298">
  <autoFilter ref="J134:J135" xr:uid="{00000000-0009-0000-0100-000023000000}"/>
  <tableColumns count="1">
    <tableColumn id="1" xr3:uid="{7B262CDC-186D-4927-A1A3-75FF9628F1B0}" name="SERV_SERVICIOS_DE_UNIDADES_DE_BUSQUEDA_ACTIVA" dataDxfId="297"/>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E65C2EB8-A2FC-48C0-932C-EDD046E1E452}" name="SERV_SOMOS_FAMILIA_CONECTADAS" displayName="SERV_SOMOS_FAMILIA_CONECTADAS" ref="J145:J146" totalsRowShown="0" headerRowDxfId="296" dataDxfId="295">
  <autoFilter ref="J145:J146" xr:uid="{00000000-0009-0000-0100-000024000000}"/>
  <tableColumns count="1">
    <tableColumn id="1" xr3:uid="{5F907D54-0063-4DE0-9CEA-30644F4FDE09}" name="SERV_SOMOS_FAMILIA_CONECTADAS" dataDxfId="294"/>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7866EAE0-B6B5-4E17-B8AB-6A21D767FA6A}" name="SERV_ACOMPAÑAMIENTO_INTERCULTURAL_ETNICA_Y_CAMPESINA_TEJIENDO_INTERCULTURALIDAD" displayName="SERV_ACOMPAÑAMIENTO_INTERCULTURAL_ETNICA_Y_CAMPESINA_TEJIENDO_INTERCULTURALIDAD" ref="J148:J149" totalsRowShown="0" headerRowDxfId="293" dataDxfId="292">
  <autoFilter ref="J148:J149" xr:uid="{00000000-0009-0000-0100-000025000000}"/>
  <tableColumns count="1">
    <tableColumn id="1" xr3:uid="{E7D1A681-11E3-4B58-B794-19AB1DBDDF5B}" name="SERV_ACOMPAÑAMIENTO_INTERCULTURAL_ETNICA_Y_CAMPESINA_TEJIENDO_INTERCULTURALIDAD" dataDxfId="291"/>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35A4C56E-BA72-43DC-A309-5928C0D4D4CF}" name="AMAZONAS." displayName="AMAZONAS." ref="D171:D172" totalsRowShown="0" headerRowDxfId="290" dataDxfId="289" tableBorderDxfId="288">
  <autoFilter ref="D171:D172" xr:uid="{00000000-0009-0000-0100-000026000000}"/>
  <tableColumns count="1">
    <tableColumn id="1" xr3:uid="{356F8385-2098-41CB-8642-C3D68EA53B80}" name="AMAZONAS." dataDxfId="287"/>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3224E890-2A02-4783-929F-25C59E11FC20}" name="ANTIOQUIA." displayName="ANTIOQUIA." ref="E171:E189" totalsRowShown="0" headerRowDxfId="286" dataDxfId="285" tableBorderDxfId="284">
  <autoFilter ref="E171:E189" xr:uid="{00000000-0009-0000-0100-000027000000}"/>
  <tableColumns count="1">
    <tableColumn id="1" xr3:uid="{B6CE9132-5AA3-400F-82BD-9B9C0E6FED47}" name="ANTIOQUIA." dataDxfId="283"/>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9FCC507A-DFB6-49DC-871E-AC3370B133CA}" name="ARAUCA." displayName="ARAUCA." ref="F171:F174" totalsRowShown="0" headerRowDxfId="282" dataDxfId="281" tableBorderDxfId="280">
  <autoFilter ref="F171:F174" xr:uid="{00000000-0009-0000-0100-000028000000}"/>
  <tableColumns count="1">
    <tableColumn id="1" xr3:uid="{E754F0D9-4238-4D6E-A6FF-C032630FF787}" name="ARAUCA." dataDxfId="279"/>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55D8BDC1-6B9B-4455-BED2-4E8BB64AD58A}" name="ATLANTICO." displayName="ATLANTICO." ref="G171:G178" totalsRowShown="0" headerRowDxfId="278" dataDxfId="277" tableBorderDxfId="276">
  <autoFilter ref="G171:G178" xr:uid="{00000000-0009-0000-0100-000029000000}"/>
  <tableColumns count="1">
    <tableColumn id="1" xr3:uid="{1B17D11B-4953-41A6-AD73-700A7CF5095F}" name="ATLANTICO." dataDxfId="275"/>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BA4A2C4-13DF-4BC6-A2AD-7BD64A26617E}" name="BOGOTA." displayName="BOGOTA." ref="H171:H189" totalsRowShown="0" headerRowDxfId="274" dataDxfId="273" tableBorderDxfId="272">
  <autoFilter ref="H171:H189" xr:uid="{00000000-0009-0000-0100-00002A000000}"/>
  <tableColumns count="1">
    <tableColumn id="1" xr3:uid="{6E13A393-0C86-4CA9-9A1E-8CB512187CF9}" name="BOGOTA." dataDxfId="271"/>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FBD64B39-4F49-4626-B3B0-8B607D609829}" name="BOLIVAR." displayName="BOLIVAR." ref="I171:I179" totalsRowShown="0" headerRowDxfId="270" dataDxfId="269" tableBorderDxfId="268">
  <autoFilter ref="I171:I179" xr:uid="{00000000-0009-0000-0100-000030000000}"/>
  <tableColumns count="1">
    <tableColumn id="1" xr3:uid="{3DA920EF-A16D-4D63-84C6-3CBDF1CC5B36}" name="BOLIVAR." dataDxfId="267"/>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95AC7CE8-ABD8-4F4D-90F7-24BDFAE924E2}" name="BOYACA." displayName="BOYACA." ref="J171:J183" totalsRowShown="0" headerRowDxfId="266" dataDxfId="265" tableBorderDxfId="264">
  <autoFilter ref="J171:J183" xr:uid="{00000000-0009-0000-0100-000031000000}"/>
  <tableColumns count="1">
    <tableColumn id="1" xr3:uid="{6CD4EF9B-C913-4B82-88F2-F4EC1104CF2F}" name="BOYACA." dataDxfId="263"/>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3B96182-3D4C-4505-ABB9-A41665408B6F}" name="POB_INFANCIA" displayName="POB_INFANCIA" ref="F116:F117" totalsRowShown="0" headerRowDxfId="404" dataDxfId="403">
  <autoFilter ref="F116:F117" xr:uid="{00000000-0009-0000-0100-000005000000}"/>
  <tableColumns count="1">
    <tableColumn id="1" xr3:uid="{B0B528FB-9951-4571-8131-FB2E4285EEAA}" name="POB_INFANCIA" dataDxfId="402"/>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FDF796ED-0CE8-4922-9F0A-73CE6E7B728E}" name="CALDAS." displayName="CALDAS." ref="K171:K178" totalsRowShown="0" headerRowDxfId="262" dataDxfId="261" tableBorderDxfId="260">
  <autoFilter ref="K171:K178" xr:uid="{00000000-0009-0000-0100-000032000000}"/>
  <tableColumns count="1">
    <tableColumn id="1" xr3:uid="{365CD252-A6B5-42A3-9729-2A41DE3E15E4}" name="CALDAS." dataDxfId="259"/>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37BEDC81-34A5-4E70-AF44-7613D3759BB6}" name="CAQUETA." displayName="CAQUETA." ref="L171:L175" totalsRowShown="0" headerRowDxfId="258" dataDxfId="257" tableBorderDxfId="256">
  <autoFilter ref="L171:L175" xr:uid="{00000000-0009-0000-0100-000033000000}"/>
  <tableColumns count="1">
    <tableColumn id="1" xr3:uid="{3EFC8FD8-C1A8-4C3D-A552-E98FE0464DB5}" name="CAQUETA." dataDxfId="255"/>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C906530E-D523-4BA3-B3C9-20B8E2EFBF60}" name="CASANARE." displayName="CASANARE." ref="M171:M174" totalsRowShown="0" headerRowDxfId="254" dataDxfId="253" tableBorderDxfId="252">
  <autoFilter ref="M171:M174" xr:uid="{00000000-0009-0000-0100-000034000000}"/>
  <tableColumns count="1">
    <tableColumn id="1" xr3:uid="{26EA4829-9DBC-4A5A-BDC9-1A0E47953F9D}" name="CASANARE." dataDxfId="251"/>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9B3EF4D0-52B0-456A-B874-22C0E7006E9B}" name="CAUCA." displayName="CAUCA." ref="N171:N178" totalsRowShown="0" headerRowDxfId="250" dataDxfId="249" tableBorderDxfId="248">
  <autoFilter ref="N171:N178" xr:uid="{00000000-0009-0000-0100-000035000000}"/>
  <tableColumns count="1">
    <tableColumn id="1" xr3:uid="{333431BF-30A8-44C0-8CF5-C7FE46024774}" name="CAUCA." dataDxfId="247"/>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334A23D6-1D29-470A-B279-CFDCD2CA7265}" name="CESAR." displayName="CESAR." ref="O171:O176" totalsRowShown="0" headerRowDxfId="246" dataDxfId="245" tableBorderDxfId="244">
  <autoFilter ref="O171:O176" xr:uid="{00000000-0009-0000-0100-000036000000}"/>
  <tableColumns count="1">
    <tableColumn id="1" xr3:uid="{8D719390-5B78-4321-B8EB-CFDF6E3B7C6C}" name="CESAR." dataDxfId="243"/>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7F4EFB41-3479-49FE-9565-E0B620B57849}" name="CHOCO." displayName="CHOCO." ref="P171:P177" totalsRowShown="0" headerRowDxfId="242" dataDxfId="241" tableBorderDxfId="240">
  <autoFilter ref="P171:P177" xr:uid="{00000000-0009-0000-0100-000037000000}"/>
  <tableColumns count="1">
    <tableColumn id="1" xr3:uid="{6CE9F577-FAA1-4C03-8EA7-239F9DE3CF02}" name="CHOCO." dataDxfId="239"/>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240929BB-B319-4409-969D-4BFD08FC1F44}" name="CORDOBA." displayName="CORDOBA." ref="Q171:Q179" totalsRowShown="0" headerRowDxfId="238" dataDxfId="237" tableBorderDxfId="236">
  <autoFilter ref="Q171:Q179" xr:uid="{00000000-0009-0000-0100-000038000000}"/>
  <tableColumns count="1">
    <tableColumn id="1" xr3:uid="{D864F796-8AE3-41C5-A0B5-6F69DE159974}" name="CORDOBA." dataDxfId="235"/>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EDBA6EF8-875F-43CD-950B-EBB81C78DA7B}" name="CUNDINAMARCA." displayName="CUNDINAMARCA." ref="R171:R185" totalsRowShown="0" headerRowDxfId="234" dataDxfId="233" tableBorderDxfId="232">
  <autoFilter ref="R171:R185" xr:uid="{00000000-0009-0000-0100-000039000000}"/>
  <tableColumns count="1">
    <tableColumn id="1" xr3:uid="{2E913B45-0710-423B-8C1E-A0501ACDF929}" name="CUNDINAMARCA." dataDxfId="231"/>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470393B2-8BD1-4F8C-AD2A-915AE7856B3C}" name="GUAINIA." displayName="GUAINIA." ref="S171:S172" totalsRowShown="0" headerRowDxfId="230" dataDxfId="229" tableBorderDxfId="228">
  <autoFilter ref="S171:S172" xr:uid="{00000000-0009-0000-0100-00003A000000}"/>
  <tableColumns count="1">
    <tableColumn id="1" xr3:uid="{6ECAE929-F382-4B26-9A7F-0453ACF303AA}" name="GUAINIA." dataDxfId="227"/>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EE2B5F53-7CC5-4DA1-BA17-31315792A704}" name="LA_GUAJIRA." displayName="LA_GUAJIRA." ref="T171:T178" totalsRowShown="0" headerRowDxfId="226" dataDxfId="225" tableBorderDxfId="224">
  <autoFilter ref="T171:T178" xr:uid="{00000000-0009-0000-0100-00003B000000}"/>
  <tableColumns count="1">
    <tableColumn id="1" xr3:uid="{C55409AA-03AB-4E72-9164-21171D1CC8DD}" name="LA_GUAJIRA." dataDxfId="223"/>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F0B408A-39A1-4ECC-AFE8-13BFEE2B67EC}" name="POB_ADOLESCENCIA" displayName="POB_ADOLESCENCIA" ref="F119:F120" totalsRowShown="0" headerRowDxfId="401" dataDxfId="400">
  <autoFilter ref="F119:F120" xr:uid="{00000000-0009-0000-0100-000006000000}"/>
  <tableColumns count="1">
    <tableColumn id="1" xr3:uid="{B531B3E9-F872-4A7E-B4F5-53679BAE06AE}" name="POB_ADOLESCENCIA" dataDxfId="399"/>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BB481F9B-D14F-43C2-A7DE-628C241E6D4F}" name="GUAVIARE." displayName="GUAVIARE." ref="U171:U172" totalsRowShown="0" headerRowDxfId="222" dataDxfId="221" tableBorderDxfId="220">
  <autoFilter ref="U171:U172" xr:uid="{00000000-0009-0000-0100-00003C000000}"/>
  <tableColumns count="1">
    <tableColumn id="1" xr3:uid="{A38F9631-1D06-421D-9771-1392C478526B}" name="GUAVIARE." dataDxfId="219"/>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3316737A-6811-448B-B8B8-657C1869D442}" name="HUILA." displayName="HUILA." ref="V171:V176" totalsRowShown="0" headerRowDxfId="218" dataDxfId="217" tableBorderDxfId="216">
  <autoFilter ref="V171:V176" xr:uid="{00000000-0009-0000-0100-00003D000000}"/>
  <tableColumns count="1">
    <tableColumn id="1" xr3:uid="{2E73B52A-6AF8-4F60-93B1-233B387C1AF1}" name="HUILA." dataDxfId="215"/>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97A29518-CC63-41DD-8D18-BB55CA74520C}" name="MAGDALENA." displayName="MAGDALENA." ref="W171:W179" totalsRowShown="0" headerRowDxfId="214" dataDxfId="213" tableBorderDxfId="212">
  <autoFilter ref="W171:W179" xr:uid="{00000000-0009-0000-0100-00003E000000}"/>
  <tableColumns count="1">
    <tableColumn id="1" xr3:uid="{6DDD0737-62E4-4BB2-9CEA-F843DC920164}" name="MAGDALENA." dataDxfId="211"/>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990701EC-A56B-440A-97E8-E2EECFDE4BA3}" name="META." displayName="META." ref="X171:X176" totalsRowShown="0" headerRowDxfId="210" dataDxfId="209" tableBorderDxfId="208">
  <autoFilter ref="X171:X176" xr:uid="{00000000-0009-0000-0100-00003F000000}"/>
  <tableColumns count="1">
    <tableColumn id="1" xr3:uid="{D0D52946-2993-43EF-9B3D-BAF54EA8C999}" name="META." dataDxfId="207"/>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80D96B30-37AD-40E4-B6FF-D74170AEED97}" name="NARIÑO." displayName="NARIÑO." ref="Y171:Y179" totalsRowShown="0" headerRowDxfId="206" dataDxfId="205" tableBorderDxfId="204">
  <autoFilter ref="Y171:Y179" xr:uid="{00000000-0009-0000-0100-000040000000}"/>
  <tableColumns count="1">
    <tableColumn id="1" xr3:uid="{302AFE04-B716-4D59-9405-E5DCDC7329C1}" name="NARIÑO." dataDxfId="203"/>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FBEA90D0-779E-474C-92B5-BD764A5E9BAE}" name="NORTE_DE_SANTANDER." displayName="NORTE_DE_SANTANDER." ref="Z171:Z177" totalsRowShown="0" headerRowDxfId="202" dataDxfId="201" tableBorderDxfId="200">
  <autoFilter ref="Z171:Z177" xr:uid="{00000000-0009-0000-0100-000041000000}"/>
  <tableColumns count="1">
    <tableColumn id="1" xr3:uid="{B876FA12-FB1C-47E6-884A-BCEAC080A49E}" name="NORTE_DE_SANTANDER." dataDxfId="199"/>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2B3E7164-DA3A-47FA-967B-9463841C03E1}" name="PUTUMAYO." displayName="PUTUMAYO." ref="AA171:AA175" totalsRowShown="0" headerRowDxfId="198" dataDxfId="197" tableBorderDxfId="196">
  <autoFilter ref="AA171:AA175" xr:uid="{00000000-0009-0000-0100-000042000000}"/>
  <tableColumns count="1">
    <tableColumn id="1" xr3:uid="{31160F7D-E7E0-49F9-9B9E-36B52E390E1A}" name="PUTUMAYO." dataDxfId="195"/>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2B20C3BC-B8D5-446A-B4A5-F2B96698FF51}" name="QUINDIO." displayName="QUINDIO." ref="AB171:AB174" totalsRowShown="0" headerRowDxfId="194" dataDxfId="193" tableBorderDxfId="192">
  <autoFilter ref="AB171:AB174" xr:uid="{00000000-0009-0000-0100-000043000000}"/>
  <tableColumns count="1">
    <tableColumn id="1" xr3:uid="{A1376F9F-5977-448B-BF5E-D3A561C09996}" name="QUINDIO." dataDxfId="191"/>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4877EB4-7185-4A41-A7E6-F9A5285EC7EB}" name="RISARALDA." displayName="RISARALDA." ref="AC171:AC176" totalsRowShown="0" headerRowDxfId="190" dataDxfId="189" tableBorderDxfId="188">
  <autoFilter ref="AC171:AC176" xr:uid="{00000000-0009-0000-0100-000044000000}"/>
  <tableColumns count="1">
    <tableColumn id="1" xr3:uid="{D34D7EBE-91EE-484B-83D4-A10236686271}" name="RISARALDA." dataDxfId="187"/>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55BE2F1D-1A00-4FAE-8B0D-B93B2692386E}" name="SAN_ANDRES." displayName="SAN_ANDRES." ref="AD171:AD173" totalsRowShown="0" headerRowDxfId="186" dataDxfId="185" tableBorderDxfId="184">
  <autoFilter ref="AD171:AD173" xr:uid="{00000000-0009-0000-0100-000045000000}"/>
  <tableColumns count="1">
    <tableColumn id="1" xr3:uid="{598F8F47-E1C9-42AA-B8C4-78D20EB5EF00}" name="SAN_ANDRES." dataDxfId="183"/>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F2E787F-9A2C-42A4-B9A3-DEBBE3691CB7}" name="POB_JUVENTUD" displayName="POB_JUVENTUD" ref="F122:F123" totalsRowShown="0" headerRowDxfId="398" dataDxfId="397">
  <autoFilter ref="F122:F123" xr:uid="{00000000-0009-0000-0100-000007000000}"/>
  <tableColumns count="1">
    <tableColumn id="1" xr3:uid="{4D8B744E-39D5-49C5-A82A-9224BF0CDBF7}" name="POB_JUVENTUD" dataDxfId="396"/>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B0D9C848-39B9-41DD-A683-EB539E207037}" name="SANTANDER." displayName="SANTANDER." ref="AE171:AE182" totalsRowShown="0" headerRowDxfId="182" dataDxfId="181" tableBorderDxfId="180">
  <autoFilter ref="AE171:AE182" xr:uid="{00000000-0009-0000-0100-000046000000}"/>
  <tableColumns count="1">
    <tableColumn id="1" xr3:uid="{A93FA8EE-D885-4D8D-9DF5-B49E8F7E4465}" name="SANTANDER." dataDxfId="179"/>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DD657AA4-D83F-4EDF-96DB-6C69940D2820}" name="SUCRE." displayName="SUCRE." ref="AF171:AF175" totalsRowShown="0" headerRowDxfId="178" dataDxfId="177" tableBorderDxfId="176">
  <autoFilter ref="AF171:AF175" xr:uid="{00000000-0009-0000-0100-000047000000}"/>
  <tableColumns count="1">
    <tableColumn id="1" xr3:uid="{7F86EE07-5620-49DA-B217-CBAE62172A86}" name="SUCRE." dataDxfId="175"/>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E8A630D1-E9B7-463C-963F-672D69EFC04F}" name="TOLIMA." displayName="TOLIMA." ref="AG171:AG181" totalsRowShown="0" headerRowDxfId="174" dataDxfId="173" tableBorderDxfId="172">
  <autoFilter ref="AG171:AG181" xr:uid="{00000000-0009-0000-0100-000048000000}"/>
  <tableColumns count="1">
    <tableColumn id="1" xr3:uid="{D9F47EEC-1CE9-4A4F-8E3D-20BE4D13013D}" name="TOLIMA." dataDxfId="171"/>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F04B8E1E-1B6F-48FE-A123-AAC4A975829D}" name="VALLE_DEL_CAUCA." displayName="VALLE_DEL_CAUCA." ref="AH171:AH186" totalsRowShown="0" headerRowDxfId="170" dataDxfId="169" tableBorderDxfId="168">
  <autoFilter ref="AH171:AH186" xr:uid="{00000000-0009-0000-0100-000049000000}"/>
  <tableColumns count="1">
    <tableColumn id="1" xr3:uid="{7A2E3E78-7D56-4C50-8FBA-19F04F620799}" name="VALLE_DEL_CAUCA." dataDxfId="167"/>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E60C2593-3977-4C6C-A86B-7B1CFC0AAC51}" name="VAUPES." displayName="VAUPES." ref="AI171:AI172" totalsRowShown="0" headerRowDxfId="166" dataDxfId="165" tableBorderDxfId="164">
  <autoFilter ref="AI171:AI172" xr:uid="{00000000-0009-0000-0100-00004A000000}"/>
  <tableColumns count="1">
    <tableColumn id="1" xr3:uid="{F533D7A9-F695-4390-AD9E-4F47ED86E015}" name="VAUPES." dataDxfId="163"/>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2CD14528-AFDC-408D-973B-62F5E1EE914E}" name="VICHADA." displayName="VICHADA." ref="AJ171:AJ172" totalsRowShown="0" headerRowDxfId="162" dataDxfId="161" tableBorderDxfId="160">
  <autoFilter ref="AJ171:AJ172" xr:uid="{00000000-0009-0000-0100-00004B000000}"/>
  <tableColumns count="1">
    <tableColumn id="1" xr3:uid="{29F25623-3A28-4BCF-A24C-75EB68F6549B}" name="VICHADA." dataDxfId="159"/>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5FEA7186-1739-40AF-A622-29B4D487F870}" name="AMAZONAS" displayName="AMAZONAS" ref="D204:D215" totalsRowShown="0" headerRowDxfId="158">
  <autoFilter ref="D204:D215" xr:uid="{00000000-0009-0000-0100-00004C000000}"/>
  <tableColumns count="1">
    <tableColumn id="1" xr3:uid="{6BE852CF-6E47-4033-B322-FE81D78C8E06}" name="AMAZONA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A4B79350-1C3E-468E-B0BC-5FBF6782CE6E}" name="ANTIOQUIA" displayName="ANTIOQUIA" ref="E204:E329" totalsRowShown="0" headerRowDxfId="157">
  <autoFilter ref="E204:E329" xr:uid="{00000000-0009-0000-0100-00004D000000}"/>
  <tableColumns count="1">
    <tableColumn id="1" xr3:uid="{97376A43-D784-4713-828A-931BA8E2B494}" name="ANTIOQUIA"/>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A0C6BDA0-ED5A-493B-B803-11287F2DFE7C}" name="ARAUCA" displayName="ARAUCA" ref="F204:F211" totalsRowShown="0" headerRowDxfId="156">
  <autoFilter ref="F204:F211" xr:uid="{00000000-0009-0000-0100-00004E000000}"/>
  <tableColumns count="1">
    <tableColumn id="1" xr3:uid="{D6702D45-2805-4537-B052-2D73A8D6CABA}" name="ARAUCA"/>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8AFD3B23-0459-4057-8B20-C9BD86572FD3}" name="ATLÁNTICO" displayName="ATLÁNTICO" ref="G204:G227" totalsRowShown="0" headerRowDxfId="155">
  <autoFilter ref="G204:G227" xr:uid="{00000000-0009-0000-0100-00004F000000}"/>
  <tableColumns count="1">
    <tableColumn id="1" xr3:uid="{A1CE1493-BD40-4B57-B2A5-613260C2ECBD}" name="ATLÁNTIC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4622DDEF-5AC1-47D4-B06E-D33490A1BE16}" name="POB_NUTRICION" displayName="POB_NUTRICION" ref="F130:F131" totalsRowShown="0" headerRowDxfId="395" dataDxfId="394">
  <autoFilter ref="F130:F131" xr:uid="{00000000-0009-0000-0100-000008000000}"/>
  <tableColumns count="1">
    <tableColumn id="1" xr3:uid="{66255CFF-9476-4025-AFD4-4C062DA9B75C}" name="POB_NUTRICION" dataDxfId="393"/>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F015AE7-3542-4437-A9CF-D987E77348DF}" name="BOGOTÁ.D.C." displayName="BOGOTÁ.D.C." ref="H204:H205" totalsRowShown="0" headerRowDxfId="154">
  <autoFilter ref="H204:H205" xr:uid="{00000000-0009-0000-0100-000050000000}"/>
  <tableColumns count="1">
    <tableColumn id="1" xr3:uid="{590E10D6-294A-4430-8B2F-BF855E76FF05}" name="BOGOTÁ.D.C."/>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598F1483-9BE0-4765-B93A-FC034AB228C8}" name="BOLÍVAR" displayName="BOLÍVAR" ref="I204:I250" totalsRowShown="0" headerRowDxfId="153">
  <autoFilter ref="I204:I250" xr:uid="{00000000-0009-0000-0100-000051000000}"/>
  <tableColumns count="1">
    <tableColumn id="1" xr3:uid="{172F7006-225B-449A-881D-473C3650B519}" name="BOLÍVAR"/>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AEE9F062-8B6F-4F03-A8A4-1A9DC52AFD76}" name="BOYACÁ" displayName="BOYACÁ" ref="J204:J327" totalsRowShown="0" headerRowDxfId="152">
  <autoFilter ref="J204:J327" xr:uid="{00000000-0009-0000-0100-000052000000}"/>
  <tableColumns count="1">
    <tableColumn id="1" xr3:uid="{03F2C1D7-5E2F-4136-A9DF-478533813EF9}" name="BOYACÁ"/>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20C253B2-144C-43BA-8AE9-6928C51DE939}" name="CALDAS" displayName="CALDAS" ref="K204:K231" totalsRowShown="0" headerRowDxfId="151">
  <autoFilter ref="K204:K231" xr:uid="{00000000-0009-0000-0100-000053000000}"/>
  <tableColumns count="1">
    <tableColumn id="1" xr3:uid="{0C1CCBF5-2205-474F-933F-384E4CBE7C3E}" name="CALDA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B926F827-0C6B-4633-8378-2D5452B38CE5}" name="CAQUETÁ" displayName="CAQUETÁ" ref="L204:L220" totalsRowShown="0" headerRowDxfId="150">
  <autoFilter ref="L204:L220" xr:uid="{00000000-0009-0000-0100-000054000000}"/>
  <tableColumns count="1">
    <tableColumn id="1" xr3:uid="{4FB1ACAE-0126-4473-BB2D-70638682B8FD}" name="CAQUETÁ"/>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A01EDE0F-00F5-42E2-9098-785B1F6E4E28}" name="CASANARE" displayName="CASANARE" ref="M204:M223" totalsRowShown="0" headerRowDxfId="149">
  <autoFilter ref="M204:M223" xr:uid="{00000000-0009-0000-0100-000055000000}"/>
  <tableColumns count="1">
    <tableColumn id="1" xr3:uid="{4C5FB286-2A77-4582-8E33-EE6E54E5D925}" name="CASANARE"/>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80DC71A5-CC19-4789-A789-8A0B5F81E436}" name="CAUCA" displayName="CAUCA" ref="N204:N246" totalsRowShown="0" headerRowDxfId="148">
  <autoFilter ref="N204:N246" xr:uid="{00000000-0009-0000-0100-000056000000}"/>
  <tableColumns count="1">
    <tableColumn id="1" xr3:uid="{76015D8D-12AC-4104-8FFF-D4E53DC3B2A5}" name="CAUCA"/>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70EDC462-6375-472C-BDE8-937DE75A6CAE}" name="CHOCÓ" displayName="CHOCÓ" ref="P204:P234" totalsRowShown="0" headerRowDxfId="147">
  <autoFilter ref="P204:P234" xr:uid="{00000000-0009-0000-0100-000057000000}"/>
  <tableColumns count="1">
    <tableColumn id="1" xr3:uid="{4429F907-34CA-479E-BEB9-C4212C5F06EC}" name="CHOCÓ"/>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A2D903BF-B9D5-43E5-BE6C-9BC2047BBB5E}" name="CESAR" displayName="CESAR" ref="O204:O229" totalsRowShown="0" headerRowDxfId="146">
  <autoFilter ref="O204:O229" xr:uid="{00000000-0009-0000-0100-000058000000}"/>
  <tableColumns count="1">
    <tableColumn id="1" xr3:uid="{06F18516-3643-4796-A4AB-BAAA8F173A24}" name="CESAR"/>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978B9D97-D911-4D79-91DA-341C920728B4}" name="CÓRDOBA" displayName="CÓRDOBA" ref="Q204:Q234" totalsRowShown="0" headerRowDxfId="145">
  <autoFilter ref="Q204:Q234" xr:uid="{00000000-0009-0000-0100-000059000000}"/>
  <tableColumns count="1">
    <tableColumn id="1" xr3:uid="{6A93ACBE-5862-4269-893E-E76FEA5A88A9}" name="CÓRDOBA"/>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488B85EA-DFC8-4CA9-BEE0-B9B6B9D7B19F}" name="POB_FAMILIAS_Y_COMUNIDADES" displayName="POB_FAMILIAS_Y_COMUNIDADES" ref="F145:F146" totalsRowShown="0" headerRowDxfId="392" dataDxfId="391">
  <autoFilter ref="F145:F146" xr:uid="{00000000-0009-0000-0100-000009000000}"/>
  <tableColumns count="1">
    <tableColumn id="1" xr3:uid="{E88338EE-1A0E-47AB-BD52-FED18A07717A}" name="POB_FAMILIAS_Y_COMUNIDADES" dataDxfId="390"/>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1F41405E-7317-4289-B0EB-18C7227F7C2A}" name="CUNDINAMARCA" displayName="CUNDINAMARCA" ref="R204:R320" totalsRowShown="0" headerRowDxfId="144">
  <autoFilter ref="R204:R320" xr:uid="{00000000-0009-0000-0100-00005A000000}"/>
  <tableColumns count="1">
    <tableColumn id="1" xr3:uid="{8B2CC874-3321-4BB8-85AE-0EA7792B1948}" name="CUNDINAMARCA"/>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FF7CD2D8-3E9F-4B46-A34B-32D6C719F159}" name="GUAINÍA" displayName="GUAINÍA" ref="S204:S212" totalsRowShown="0" headerRowDxfId="143">
  <autoFilter ref="S204:S212" xr:uid="{00000000-0009-0000-0100-00005B000000}"/>
  <tableColumns count="1">
    <tableColumn id="1" xr3:uid="{FAB88221-1A4B-4E34-BAED-6DF1D6EDE0DA}" name="GUAINÍA"/>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BD7DBF5B-96E8-43B9-9935-E16586519091}" name="GUAVIARE" displayName="GUAVIARE" ref="T204:T208" totalsRowShown="0" headerRowDxfId="142">
  <autoFilter ref="T204:T208" xr:uid="{00000000-0009-0000-0100-00005C000000}"/>
  <tableColumns count="1">
    <tableColumn id="1" xr3:uid="{A74953F8-C2FF-445A-AEAD-09728F572747}" name="GUAVIARE"/>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4F2EC229-B15E-4D54-97D9-72BDFA5EF390}" name="HUILA" displayName="HUILA" ref="U204:U241" totalsRowShown="0" headerRowDxfId="141">
  <autoFilter ref="U204:U241" xr:uid="{00000000-0009-0000-0100-00005D000000}"/>
  <tableColumns count="1">
    <tableColumn id="1" xr3:uid="{7953FEBA-2CF3-43CE-91C2-7966007676E9}" name="HUILA"/>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BA40DAE7-ABBD-4B6E-B7E7-26883DC318AD}" name="LA_GUAJIRA" displayName="LA_GUAJIRA" ref="V204:V219" totalsRowShown="0" headerRowDxfId="140">
  <autoFilter ref="V204:V219" xr:uid="{00000000-0009-0000-0100-00005E000000}"/>
  <tableColumns count="1">
    <tableColumn id="1" xr3:uid="{DBD9F288-76E1-4F65-8800-841D889A1E8C}" name="LA_GUAJIRA"/>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4C57A9ED-9C1C-4237-9715-F7FAD4BCFDAE}" name="MAGDALENA" displayName="MAGDALENA" ref="W204:W234" totalsRowShown="0" headerRowDxfId="139">
  <autoFilter ref="W204:W234" xr:uid="{00000000-0009-0000-0100-00005F000000}"/>
  <tableColumns count="1">
    <tableColumn id="1" xr3:uid="{57D9C6BD-0C17-4550-854F-4BBAFD472F6A}" name="MAGDALENA"/>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B236D9A0-DC0A-4CCC-A4EB-6292BCB7D7C2}" name="META" displayName="META" ref="X204:X233" totalsRowShown="0" headerRowDxfId="138">
  <autoFilter ref="X204:X233" xr:uid="{00000000-0009-0000-0100-000060000000}"/>
  <tableColumns count="1">
    <tableColumn id="1" xr3:uid="{881DD066-8CCE-4828-9C47-8C3BDD42D827}" name="META"/>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87E2CEA4-C8F5-425E-B9D4-B4C92A9A3AA9}" name="NARIÑO" displayName="NARIÑO" ref="Y204:Y268" totalsRowShown="0" headerRowDxfId="137">
  <autoFilter ref="Y204:Y268" xr:uid="{00000000-0009-0000-0100-000061000000}"/>
  <tableColumns count="1">
    <tableColumn id="1" xr3:uid="{C6507736-15D4-453F-947A-1F1109B9409C}" name="NARIÑO"/>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E94ED00A-477D-45D4-9531-84DD445447CF}" name="NORTE_DE_SANTANDER" displayName="NORTE_DE_SANTANDER" ref="Z204:Z244" totalsRowShown="0" headerRowDxfId="136">
  <autoFilter ref="Z204:Z244" xr:uid="{00000000-0009-0000-0100-000062000000}"/>
  <tableColumns count="1">
    <tableColumn id="1" xr3:uid="{9FEA4367-4D5F-43B2-A073-BA1DC6332F06}" name="NORTE_DE_SANTANDER"/>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94308535-864C-4CB0-AB0E-DA6C2785D561}" name="PUTUMAYO" displayName="PUTUMAYO" ref="AA204:AA217" totalsRowShown="0" headerRowDxfId="135">
  <autoFilter ref="AA204:AA217" xr:uid="{00000000-0009-0000-0100-000063000000}"/>
  <tableColumns count="1">
    <tableColumn id="1" xr3:uid="{FB133877-18A9-4ED8-B5BD-F61A374F9BFF}" name="PUTUMAYO"/>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table" Target="../tables/table26.xml"/><Relationship Id="rId21" Type="http://schemas.openxmlformats.org/officeDocument/2006/relationships/table" Target="../tables/table21.xml"/><Relationship Id="rId42" Type="http://schemas.openxmlformats.org/officeDocument/2006/relationships/table" Target="../tables/table42.xml"/><Relationship Id="rId47" Type="http://schemas.openxmlformats.org/officeDocument/2006/relationships/table" Target="../tables/table47.xml"/><Relationship Id="rId63" Type="http://schemas.openxmlformats.org/officeDocument/2006/relationships/table" Target="../tables/table63.xml"/><Relationship Id="rId68" Type="http://schemas.openxmlformats.org/officeDocument/2006/relationships/table" Target="../tables/table68.xml"/><Relationship Id="rId84" Type="http://schemas.openxmlformats.org/officeDocument/2006/relationships/table" Target="../tables/table84.xml"/><Relationship Id="rId89" Type="http://schemas.openxmlformats.org/officeDocument/2006/relationships/table" Target="../tables/table89.xml"/><Relationship Id="rId112" Type="http://schemas.openxmlformats.org/officeDocument/2006/relationships/table" Target="../tables/table112.xml"/><Relationship Id="rId16" Type="http://schemas.openxmlformats.org/officeDocument/2006/relationships/table" Target="../tables/table16.xml"/><Relationship Id="rId107" Type="http://schemas.openxmlformats.org/officeDocument/2006/relationships/table" Target="../tables/table107.xml"/><Relationship Id="rId11" Type="http://schemas.openxmlformats.org/officeDocument/2006/relationships/table" Target="../tables/table11.xml"/><Relationship Id="rId32" Type="http://schemas.openxmlformats.org/officeDocument/2006/relationships/table" Target="../tables/table32.xml"/><Relationship Id="rId37" Type="http://schemas.openxmlformats.org/officeDocument/2006/relationships/table" Target="../tables/table37.xml"/><Relationship Id="rId53" Type="http://schemas.openxmlformats.org/officeDocument/2006/relationships/table" Target="../tables/table53.xml"/><Relationship Id="rId58" Type="http://schemas.openxmlformats.org/officeDocument/2006/relationships/table" Target="../tables/table58.xml"/><Relationship Id="rId74" Type="http://schemas.openxmlformats.org/officeDocument/2006/relationships/table" Target="../tables/table74.xml"/><Relationship Id="rId79" Type="http://schemas.openxmlformats.org/officeDocument/2006/relationships/table" Target="../tables/table79.xml"/><Relationship Id="rId102" Type="http://schemas.openxmlformats.org/officeDocument/2006/relationships/table" Target="../tables/table102.xml"/><Relationship Id="rId5" Type="http://schemas.openxmlformats.org/officeDocument/2006/relationships/table" Target="../tables/table5.xml"/><Relationship Id="rId90" Type="http://schemas.openxmlformats.org/officeDocument/2006/relationships/table" Target="../tables/table90.xml"/><Relationship Id="rId95" Type="http://schemas.openxmlformats.org/officeDocument/2006/relationships/table" Target="../tables/table95.xml"/><Relationship Id="rId22" Type="http://schemas.openxmlformats.org/officeDocument/2006/relationships/table" Target="../tables/table22.xml"/><Relationship Id="rId27" Type="http://schemas.openxmlformats.org/officeDocument/2006/relationships/table" Target="../tables/table27.xml"/><Relationship Id="rId43" Type="http://schemas.openxmlformats.org/officeDocument/2006/relationships/table" Target="../tables/table43.xml"/><Relationship Id="rId48" Type="http://schemas.openxmlformats.org/officeDocument/2006/relationships/table" Target="../tables/table48.xml"/><Relationship Id="rId64" Type="http://schemas.openxmlformats.org/officeDocument/2006/relationships/table" Target="../tables/table64.xml"/><Relationship Id="rId69" Type="http://schemas.openxmlformats.org/officeDocument/2006/relationships/table" Target="../tables/table69.xml"/><Relationship Id="rId113" Type="http://schemas.openxmlformats.org/officeDocument/2006/relationships/table" Target="../tables/table113.xml"/><Relationship Id="rId80" Type="http://schemas.openxmlformats.org/officeDocument/2006/relationships/table" Target="../tables/table80.xml"/><Relationship Id="rId85" Type="http://schemas.openxmlformats.org/officeDocument/2006/relationships/table" Target="../tables/table85.xml"/><Relationship Id="rId12" Type="http://schemas.openxmlformats.org/officeDocument/2006/relationships/table" Target="../tables/table12.xml"/><Relationship Id="rId17" Type="http://schemas.openxmlformats.org/officeDocument/2006/relationships/table" Target="../tables/table17.xml"/><Relationship Id="rId33" Type="http://schemas.openxmlformats.org/officeDocument/2006/relationships/table" Target="../tables/table33.xml"/><Relationship Id="rId38" Type="http://schemas.openxmlformats.org/officeDocument/2006/relationships/table" Target="../tables/table38.xml"/><Relationship Id="rId59" Type="http://schemas.openxmlformats.org/officeDocument/2006/relationships/table" Target="../tables/table59.xml"/><Relationship Id="rId103" Type="http://schemas.openxmlformats.org/officeDocument/2006/relationships/table" Target="../tables/table103.xml"/><Relationship Id="rId108" Type="http://schemas.openxmlformats.org/officeDocument/2006/relationships/table" Target="../tables/table108.xml"/><Relationship Id="rId54" Type="http://schemas.openxmlformats.org/officeDocument/2006/relationships/table" Target="../tables/table54.xml"/><Relationship Id="rId70" Type="http://schemas.openxmlformats.org/officeDocument/2006/relationships/table" Target="../tables/table70.xml"/><Relationship Id="rId75" Type="http://schemas.openxmlformats.org/officeDocument/2006/relationships/table" Target="../tables/table75.xml"/><Relationship Id="rId91" Type="http://schemas.openxmlformats.org/officeDocument/2006/relationships/table" Target="../tables/table91.xml"/><Relationship Id="rId96" Type="http://schemas.openxmlformats.org/officeDocument/2006/relationships/table" Target="../tables/table96.xml"/><Relationship Id="rId1" Type="http://schemas.openxmlformats.org/officeDocument/2006/relationships/table" Target="../tables/table1.xml"/><Relationship Id="rId6" Type="http://schemas.openxmlformats.org/officeDocument/2006/relationships/table" Target="../tables/table6.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49" Type="http://schemas.openxmlformats.org/officeDocument/2006/relationships/table" Target="../tables/table49.xml"/><Relationship Id="rId57" Type="http://schemas.openxmlformats.org/officeDocument/2006/relationships/table" Target="../tables/table57.xml"/><Relationship Id="rId106" Type="http://schemas.openxmlformats.org/officeDocument/2006/relationships/table" Target="../tables/table106.xml"/><Relationship Id="rId10" Type="http://schemas.openxmlformats.org/officeDocument/2006/relationships/table" Target="../tables/table10.xml"/><Relationship Id="rId31" Type="http://schemas.openxmlformats.org/officeDocument/2006/relationships/table" Target="../tables/table31.xml"/><Relationship Id="rId44" Type="http://schemas.openxmlformats.org/officeDocument/2006/relationships/table" Target="../tables/table44.xml"/><Relationship Id="rId52" Type="http://schemas.openxmlformats.org/officeDocument/2006/relationships/table" Target="../tables/table52.xml"/><Relationship Id="rId60" Type="http://schemas.openxmlformats.org/officeDocument/2006/relationships/table" Target="../tables/table60.xml"/><Relationship Id="rId65" Type="http://schemas.openxmlformats.org/officeDocument/2006/relationships/table" Target="../tables/table65.xml"/><Relationship Id="rId73" Type="http://schemas.openxmlformats.org/officeDocument/2006/relationships/table" Target="../tables/table73.xml"/><Relationship Id="rId78" Type="http://schemas.openxmlformats.org/officeDocument/2006/relationships/table" Target="../tables/table78.xml"/><Relationship Id="rId81" Type="http://schemas.openxmlformats.org/officeDocument/2006/relationships/table" Target="../tables/table81.xml"/><Relationship Id="rId86" Type="http://schemas.openxmlformats.org/officeDocument/2006/relationships/table" Target="../tables/table86.xml"/><Relationship Id="rId94" Type="http://schemas.openxmlformats.org/officeDocument/2006/relationships/table" Target="../tables/table94.xml"/><Relationship Id="rId99" Type="http://schemas.openxmlformats.org/officeDocument/2006/relationships/table" Target="../tables/table99.xml"/><Relationship Id="rId101" Type="http://schemas.openxmlformats.org/officeDocument/2006/relationships/table" Target="../tables/table101.xml"/><Relationship Id="rId4" Type="http://schemas.openxmlformats.org/officeDocument/2006/relationships/table" Target="../tables/table4.xml"/><Relationship Id="rId9" Type="http://schemas.openxmlformats.org/officeDocument/2006/relationships/table" Target="../tables/table9.xml"/><Relationship Id="rId13" Type="http://schemas.openxmlformats.org/officeDocument/2006/relationships/table" Target="../tables/table13.xml"/><Relationship Id="rId18" Type="http://schemas.openxmlformats.org/officeDocument/2006/relationships/table" Target="../tables/table18.xml"/><Relationship Id="rId39" Type="http://schemas.openxmlformats.org/officeDocument/2006/relationships/table" Target="../tables/table39.xml"/><Relationship Id="rId109" Type="http://schemas.openxmlformats.org/officeDocument/2006/relationships/table" Target="../tables/table109.xml"/><Relationship Id="rId34" Type="http://schemas.openxmlformats.org/officeDocument/2006/relationships/table" Target="../tables/table34.xml"/><Relationship Id="rId50" Type="http://schemas.openxmlformats.org/officeDocument/2006/relationships/table" Target="../tables/table50.xml"/><Relationship Id="rId55" Type="http://schemas.openxmlformats.org/officeDocument/2006/relationships/table" Target="../tables/table55.xml"/><Relationship Id="rId76" Type="http://schemas.openxmlformats.org/officeDocument/2006/relationships/table" Target="../tables/table76.xml"/><Relationship Id="rId97" Type="http://schemas.openxmlformats.org/officeDocument/2006/relationships/table" Target="../tables/table97.xml"/><Relationship Id="rId104" Type="http://schemas.openxmlformats.org/officeDocument/2006/relationships/table" Target="../tables/table104.xml"/><Relationship Id="rId7" Type="http://schemas.openxmlformats.org/officeDocument/2006/relationships/table" Target="../tables/table7.xml"/><Relationship Id="rId71" Type="http://schemas.openxmlformats.org/officeDocument/2006/relationships/table" Target="../tables/table71.xml"/><Relationship Id="rId92" Type="http://schemas.openxmlformats.org/officeDocument/2006/relationships/table" Target="../tables/table92.xml"/><Relationship Id="rId2" Type="http://schemas.openxmlformats.org/officeDocument/2006/relationships/table" Target="../tables/table2.xml"/><Relationship Id="rId29" Type="http://schemas.openxmlformats.org/officeDocument/2006/relationships/table" Target="../tables/table29.xml"/><Relationship Id="rId24" Type="http://schemas.openxmlformats.org/officeDocument/2006/relationships/table" Target="../tables/table24.xml"/><Relationship Id="rId40" Type="http://schemas.openxmlformats.org/officeDocument/2006/relationships/table" Target="../tables/table40.xml"/><Relationship Id="rId45" Type="http://schemas.openxmlformats.org/officeDocument/2006/relationships/table" Target="../tables/table45.xml"/><Relationship Id="rId66" Type="http://schemas.openxmlformats.org/officeDocument/2006/relationships/table" Target="../tables/table66.xml"/><Relationship Id="rId87" Type="http://schemas.openxmlformats.org/officeDocument/2006/relationships/table" Target="../tables/table87.xml"/><Relationship Id="rId110" Type="http://schemas.openxmlformats.org/officeDocument/2006/relationships/table" Target="../tables/table110.xml"/><Relationship Id="rId61" Type="http://schemas.openxmlformats.org/officeDocument/2006/relationships/table" Target="../tables/table61.xml"/><Relationship Id="rId82" Type="http://schemas.openxmlformats.org/officeDocument/2006/relationships/table" Target="../tables/table82.xml"/><Relationship Id="rId19" Type="http://schemas.openxmlformats.org/officeDocument/2006/relationships/table" Target="../tables/table19.xml"/><Relationship Id="rId14" Type="http://schemas.openxmlformats.org/officeDocument/2006/relationships/table" Target="../tables/table14.xml"/><Relationship Id="rId30" Type="http://schemas.openxmlformats.org/officeDocument/2006/relationships/table" Target="../tables/table30.xml"/><Relationship Id="rId35" Type="http://schemas.openxmlformats.org/officeDocument/2006/relationships/table" Target="../tables/table35.xml"/><Relationship Id="rId56" Type="http://schemas.openxmlformats.org/officeDocument/2006/relationships/table" Target="../tables/table56.xml"/><Relationship Id="rId77" Type="http://schemas.openxmlformats.org/officeDocument/2006/relationships/table" Target="../tables/table77.xml"/><Relationship Id="rId100" Type="http://schemas.openxmlformats.org/officeDocument/2006/relationships/table" Target="../tables/table100.xml"/><Relationship Id="rId105" Type="http://schemas.openxmlformats.org/officeDocument/2006/relationships/table" Target="../tables/table105.xml"/><Relationship Id="rId8" Type="http://schemas.openxmlformats.org/officeDocument/2006/relationships/table" Target="../tables/table8.xml"/><Relationship Id="rId51" Type="http://schemas.openxmlformats.org/officeDocument/2006/relationships/table" Target="../tables/table51.xml"/><Relationship Id="rId72" Type="http://schemas.openxmlformats.org/officeDocument/2006/relationships/table" Target="../tables/table72.xml"/><Relationship Id="rId93" Type="http://schemas.openxmlformats.org/officeDocument/2006/relationships/table" Target="../tables/table93.xml"/><Relationship Id="rId98" Type="http://schemas.openxmlformats.org/officeDocument/2006/relationships/table" Target="../tables/table98.xml"/><Relationship Id="rId3" Type="http://schemas.openxmlformats.org/officeDocument/2006/relationships/table" Target="../tables/table3.xml"/><Relationship Id="rId25" Type="http://schemas.openxmlformats.org/officeDocument/2006/relationships/table" Target="../tables/table25.xml"/><Relationship Id="rId46" Type="http://schemas.openxmlformats.org/officeDocument/2006/relationships/table" Target="../tables/table46.xml"/><Relationship Id="rId67" Type="http://schemas.openxmlformats.org/officeDocument/2006/relationships/table" Target="../tables/table67.xml"/><Relationship Id="rId20" Type="http://schemas.openxmlformats.org/officeDocument/2006/relationships/table" Target="../tables/table20.xml"/><Relationship Id="rId41" Type="http://schemas.openxmlformats.org/officeDocument/2006/relationships/table" Target="../tables/table41.xml"/><Relationship Id="rId62" Type="http://schemas.openxmlformats.org/officeDocument/2006/relationships/table" Target="../tables/table62.xml"/><Relationship Id="rId83" Type="http://schemas.openxmlformats.org/officeDocument/2006/relationships/table" Target="../tables/table83.xml"/><Relationship Id="rId88" Type="http://schemas.openxmlformats.org/officeDocument/2006/relationships/table" Target="../tables/table88.xml"/><Relationship Id="rId111" Type="http://schemas.openxmlformats.org/officeDocument/2006/relationships/table" Target="../tables/table111.xm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table" Target="../tables/table114.xml"/><Relationship Id="rId2" Type="http://schemas.openxmlformats.org/officeDocument/2006/relationships/vmlDrawing" Target="../drawings/vmlDrawing11.vml"/><Relationship Id="rId1" Type="http://schemas.openxmlformats.org/officeDocument/2006/relationships/printerSettings" Target="../printerSettings/printerSettings12.bin"/><Relationship Id="rId5" Type="http://schemas.openxmlformats.org/officeDocument/2006/relationships/table" Target="../tables/table116.xml"/><Relationship Id="rId4" Type="http://schemas.openxmlformats.org/officeDocument/2006/relationships/table" Target="../tables/table115.xml"/></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D65E98-D8ED-4F30-B77F-C0BAA16BE8B7}">
  <dimension ref="B2:AJ460"/>
  <sheetViews>
    <sheetView topLeftCell="A119" zoomScale="85" zoomScaleNormal="85" workbookViewId="0">
      <selection activeCell="E157" sqref="E157"/>
    </sheetView>
  </sheetViews>
  <sheetFormatPr baseColWidth="10" defaultColWidth="11.42578125" defaultRowHeight="11.25"/>
  <cols>
    <col min="1" max="1" width="4.140625" style="256" customWidth="1"/>
    <col min="2" max="2" width="29.42578125" style="256" customWidth="1"/>
    <col min="3" max="3" width="4.140625" style="256" customWidth="1"/>
    <col min="4" max="4" width="60.85546875" style="256" bestFit="1" customWidth="1"/>
    <col min="5" max="5" width="22.85546875" style="256" bestFit="1" customWidth="1"/>
    <col min="6" max="6" width="78" style="256" bestFit="1" customWidth="1"/>
    <col min="7" max="7" width="28.7109375" style="256" bestFit="1" customWidth="1"/>
    <col min="8" max="8" width="78.140625" style="256" bestFit="1" customWidth="1"/>
    <col min="9" max="9" width="33.140625" style="256" bestFit="1" customWidth="1"/>
    <col min="10" max="10" width="81.140625" style="256" customWidth="1"/>
    <col min="11" max="11" width="53.140625" style="256" customWidth="1"/>
    <col min="12" max="12" width="16.85546875" style="256" bestFit="1" customWidth="1"/>
    <col min="13" max="13" width="62.85546875" style="256" customWidth="1"/>
    <col min="14" max="14" width="27.85546875" style="256" customWidth="1"/>
    <col min="15" max="15" width="57.42578125" style="256" customWidth="1"/>
    <col min="16" max="16" width="24.42578125" style="256" customWidth="1"/>
    <col min="17" max="17" width="58.85546875" style="256" customWidth="1"/>
    <col min="18" max="18" width="23.85546875" style="256" customWidth="1"/>
    <col min="19" max="19" width="58.85546875" style="256" customWidth="1"/>
    <col min="20" max="20" width="27" style="256" bestFit="1" customWidth="1"/>
    <col min="21" max="21" width="20" style="256" customWidth="1"/>
    <col min="22" max="22" width="15.42578125" style="256" bestFit="1" customWidth="1"/>
    <col min="23" max="23" width="24.140625" style="256" bestFit="1" customWidth="1"/>
    <col min="24" max="24" width="22.140625" style="256" customWidth="1"/>
    <col min="25" max="25" width="21.140625" style="256" customWidth="1"/>
    <col min="26" max="26" width="23.85546875" style="256" customWidth="1"/>
    <col min="27" max="27" width="35.140625" style="256" customWidth="1"/>
    <col min="28" max="28" width="34.85546875" style="256" customWidth="1"/>
    <col min="29" max="29" width="31.140625" style="256" customWidth="1"/>
    <col min="30" max="30" width="27.140625" style="256" customWidth="1"/>
    <col min="31" max="31" width="36.140625" style="256" customWidth="1"/>
    <col min="32" max="32" width="28.140625" style="256" customWidth="1"/>
    <col min="33" max="33" width="25.85546875" style="256" customWidth="1"/>
    <col min="34" max="34" width="31.42578125" style="256" customWidth="1"/>
    <col min="35" max="35" width="11.42578125" style="256"/>
    <col min="36" max="36" width="32.140625" style="256" customWidth="1"/>
    <col min="37" max="16384" width="11.42578125" style="256"/>
  </cols>
  <sheetData>
    <row r="2" spans="6:13">
      <c r="J2" s="257" t="s">
        <v>931</v>
      </c>
    </row>
    <row r="3" spans="6:13">
      <c r="J3" s="258" t="s">
        <v>932</v>
      </c>
    </row>
    <row r="4" spans="6:13">
      <c r="J4" s="258" t="s">
        <v>933</v>
      </c>
    </row>
    <row r="5" spans="6:13">
      <c r="J5" s="258" t="s">
        <v>934</v>
      </c>
    </row>
    <row r="6" spans="6:13">
      <c r="J6" s="258" t="s">
        <v>935</v>
      </c>
    </row>
    <row r="7" spans="6:13">
      <c r="J7" s="258"/>
    </row>
    <row r="8" spans="6:13">
      <c r="J8" s="257" t="s">
        <v>936</v>
      </c>
      <c r="M8" s="258"/>
    </row>
    <row r="9" spans="6:13">
      <c r="J9" s="258" t="s">
        <v>937</v>
      </c>
    </row>
    <row r="10" spans="6:13">
      <c r="F10" s="257" t="s">
        <v>938</v>
      </c>
      <c r="H10" s="257" t="s">
        <v>939</v>
      </c>
      <c r="J10" s="258" t="s">
        <v>940</v>
      </c>
    </row>
    <row r="11" spans="6:13">
      <c r="F11" s="259" t="s">
        <v>941</v>
      </c>
      <c r="H11" s="258" t="s">
        <v>942</v>
      </c>
      <c r="J11" s="258" t="s">
        <v>943</v>
      </c>
      <c r="M11" s="258"/>
    </row>
    <row r="12" spans="6:13">
      <c r="F12" s="259" t="s">
        <v>944</v>
      </c>
      <c r="H12" s="258" t="s">
        <v>945</v>
      </c>
    </row>
    <row r="13" spans="6:13">
      <c r="F13" s="259" t="s">
        <v>946</v>
      </c>
      <c r="H13" s="259" t="s">
        <v>947</v>
      </c>
      <c r="J13" s="257" t="s">
        <v>948</v>
      </c>
    </row>
    <row r="14" spans="6:13">
      <c r="H14" s="258" t="s">
        <v>949</v>
      </c>
      <c r="J14" s="259" t="s">
        <v>950</v>
      </c>
    </row>
    <row r="15" spans="6:13">
      <c r="J15" s="259" t="s">
        <v>951</v>
      </c>
    </row>
    <row r="16" spans="6:13">
      <c r="J16" s="259" t="s">
        <v>952</v>
      </c>
    </row>
    <row r="17" spans="2:20">
      <c r="J17" s="259" t="s">
        <v>953</v>
      </c>
    </row>
    <row r="18" spans="2:20">
      <c r="C18" s="258"/>
      <c r="E18" s="258"/>
      <c r="G18" s="257"/>
      <c r="H18" s="258"/>
      <c r="J18" s="259" t="s">
        <v>954</v>
      </c>
      <c r="T18" s="258"/>
    </row>
    <row r="19" spans="2:20">
      <c r="C19" s="258"/>
      <c r="E19" s="258"/>
      <c r="G19" s="258"/>
      <c r="H19" s="257" t="s">
        <v>939</v>
      </c>
      <c r="J19" s="258"/>
      <c r="T19" s="258"/>
    </row>
    <row r="20" spans="2:20">
      <c r="C20" s="258"/>
      <c r="E20" s="258"/>
      <c r="G20" s="258"/>
      <c r="H20" s="258" t="s">
        <v>955</v>
      </c>
      <c r="J20" s="257" t="s">
        <v>956</v>
      </c>
      <c r="T20" s="258"/>
    </row>
    <row r="21" spans="2:20">
      <c r="B21" s="258"/>
      <c r="C21" s="258"/>
      <c r="E21" s="258"/>
      <c r="G21" s="258"/>
      <c r="H21" s="258" t="s">
        <v>957</v>
      </c>
      <c r="J21" s="258" t="s">
        <v>958</v>
      </c>
      <c r="T21" s="258"/>
    </row>
    <row r="22" spans="2:20">
      <c r="B22" s="258"/>
      <c r="C22" s="258"/>
      <c r="D22" s="257" t="s">
        <v>959</v>
      </c>
      <c r="E22" s="258"/>
      <c r="G22" s="258"/>
      <c r="H22" s="259" t="s">
        <v>960</v>
      </c>
      <c r="J22" s="258" t="s">
        <v>961</v>
      </c>
      <c r="T22" s="258"/>
    </row>
    <row r="23" spans="2:20">
      <c r="B23" s="258"/>
      <c r="C23" s="258"/>
      <c r="D23" s="258" t="s">
        <v>962</v>
      </c>
      <c r="E23" s="258"/>
      <c r="G23" s="258"/>
      <c r="H23" s="258" t="s">
        <v>963</v>
      </c>
      <c r="T23" s="258"/>
    </row>
    <row r="24" spans="2:20">
      <c r="B24" s="258"/>
      <c r="C24" s="258"/>
      <c r="D24" s="258" t="s">
        <v>964</v>
      </c>
      <c r="E24" s="258"/>
      <c r="G24" s="258"/>
      <c r="H24" s="258"/>
      <c r="T24" s="258"/>
    </row>
    <row r="25" spans="2:20">
      <c r="B25" s="258"/>
      <c r="C25" s="258"/>
      <c r="D25" s="258" t="s">
        <v>965</v>
      </c>
      <c r="E25" s="258"/>
      <c r="G25" s="258"/>
      <c r="J25" s="257" t="s">
        <v>966</v>
      </c>
      <c r="T25" s="258"/>
    </row>
    <row r="26" spans="2:20">
      <c r="B26" s="258"/>
      <c r="C26" s="258"/>
      <c r="D26" s="258"/>
      <c r="E26" s="258"/>
      <c r="G26" s="257"/>
      <c r="J26" s="258" t="s">
        <v>967</v>
      </c>
      <c r="T26" s="258"/>
    </row>
    <row r="27" spans="2:20">
      <c r="B27" s="258"/>
      <c r="C27" s="258"/>
      <c r="D27" s="258"/>
      <c r="E27" s="258"/>
      <c r="G27" s="257"/>
      <c r="T27" s="258"/>
    </row>
    <row r="28" spans="2:20">
      <c r="B28" s="258"/>
      <c r="C28" s="258"/>
      <c r="D28" s="258"/>
      <c r="E28" s="258"/>
      <c r="G28" s="257"/>
      <c r="J28" s="257" t="s">
        <v>968</v>
      </c>
      <c r="M28" s="258"/>
      <c r="T28" s="258"/>
    </row>
    <row r="29" spans="2:20">
      <c r="B29" s="258"/>
      <c r="C29" s="258"/>
      <c r="D29" s="258"/>
      <c r="E29" s="258"/>
      <c r="G29" s="257"/>
      <c r="J29" s="258" t="s">
        <v>969</v>
      </c>
      <c r="M29" s="258"/>
      <c r="T29" s="258"/>
    </row>
    <row r="30" spans="2:20">
      <c r="B30" s="258"/>
      <c r="C30" s="258"/>
      <c r="D30" s="258"/>
      <c r="E30" s="258"/>
      <c r="G30" s="257"/>
      <c r="J30" s="258" t="s">
        <v>970</v>
      </c>
      <c r="M30" s="258"/>
      <c r="T30" s="258"/>
    </row>
    <row r="31" spans="2:20">
      <c r="B31" s="258"/>
      <c r="C31" s="258"/>
      <c r="D31" s="258"/>
      <c r="E31" s="258"/>
      <c r="G31" s="257"/>
      <c r="J31" s="258" t="s">
        <v>971</v>
      </c>
      <c r="M31" s="258"/>
      <c r="T31" s="258"/>
    </row>
    <row r="32" spans="2:20">
      <c r="B32" s="258"/>
      <c r="C32" s="258"/>
      <c r="D32" s="258"/>
      <c r="E32" s="258"/>
      <c r="G32" s="257"/>
      <c r="H32" s="257" t="s">
        <v>972</v>
      </c>
      <c r="J32" s="258" t="s">
        <v>973</v>
      </c>
      <c r="M32" s="258"/>
      <c r="T32" s="258"/>
    </row>
    <row r="33" spans="2:20">
      <c r="B33" s="258"/>
      <c r="C33" s="258"/>
      <c r="D33" s="258"/>
      <c r="E33" s="258"/>
      <c r="G33" s="257"/>
      <c r="H33" s="258" t="s">
        <v>974</v>
      </c>
      <c r="J33" s="258" t="s">
        <v>975</v>
      </c>
      <c r="M33" s="258"/>
      <c r="T33" s="258"/>
    </row>
    <row r="34" spans="2:20" ht="22.5">
      <c r="B34" s="258"/>
      <c r="C34" s="258"/>
      <c r="D34" s="258"/>
      <c r="E34" s="258"/>
      <c r="F34" s="257" t="s">
        <v>976</v>
      </c>
      <c r="G34" s="257"/>
      <c r="H34" s="258" t="s">
        <v>977</v>
      </c>
      <c r="J34" s="259" t="s">
        <v>978</v>
      </c>
      <c r="M34" s="258"/>
      <c r="T34" s="258"/>
    </row>
    <row r="35" spans="2:20" ht="22.5">
      <c r="B35" s="258"/>
      <c r="C35" s="258"/>
      <c r="D35" s="258"/>
      <c r="E35" s="258"/>
      <c r="F35" s="259" t="s">
        <v>979</v>
      </c>
      <c r="G35" s="257"/>
      <c r="H35" s="258" t="s">
        <v>980</v>
      </c>
      <c r="J35" s="259" t="s">
        <v>981</v>
      </c>
      <c r="M35" s="258"/>
      <c r="T35" s="258"/>
    </row>
    <row r="36" spans="2:20" ht="22.5">
      <c r="B36" s="258"/>
      <c r="C36" s="258"/>
      <c r="D36" s="258"/>
      <c r="E36" s="258"/>
      <c r="G36" s="257"/>
      <c r="H36" s="258" t="s">
        <v>982</v>
      </c>
      <c r="J36" s="259" t="s">
        <v>983</v>
      </c>
      <c r="M36" s="258"/>
      <c r="T36" s="258"/>
    </row>
    <row r="37" spans="2:20">
      <c r="B37" s="258"/>
      <c r="C37" s="258"/>
      <c r="D37" s="258"/>
      <c r="E37" s="258"/>
      <c r="G37" s="257"/>
      <c r="H37" s="258" t="s">
        <v>984</v>
      </c>
      <c r="M37" s="258"/>
      <c r="T37" s="258"/>
    </row>
    <row r="38" spans="2:20">
      <c r="B38" s="258"/>
      <c r="C38" s="258"/>
      <c r="D38" s="258"/>
      <c r="E38" s="258"/>
      <c r="G38" s="257"/>
      <c r="J38" s="257" t="s">
        <v>985</v>
      </c>
      <c r="M38" s="258"/>
      <c r="T38" s="258"/>
    </row>
    <row r="39" spans="2:20">
      <c r="B39" s="258"/>
      <c r="C39" s="258"/>
      <c r="D39" s="258"/>
      <c r="E39" s="258"/>
      <c r="G39" s="257"/>
      <c r="J39" s="258" t="s">
        <v>986</v>
      </c>
      <c r="M39" s="258"/>
      <c r="T39" s="258"/>
    </row>
    <row r="40" spans="2:20">
      <c r="B40" s="258"/>
      <c r="C40" s="258"/>
      <c r="D40" s="258"/>
      <c r="E40" s="258"/>
      <c r="G40" s="257"/>
      <c r="J40" s="258" t="s">
        <v>987</v>
      </c>
      <c r="M40" s="258"/>
      <c r="T40" s="258"/>
    </row>
    <row r="41" spans="2:20">
      <c r="B41" s="258"/>
      <c r="C41" s="258"/>
      <c r="D41" s="258"/>
      <c r="E41" s="258"/>
      <c r="G41" s="257"/>
      <c r="J41" s="258" t="s">
        <v>988</v>
      </c>
      <c r="M41" s="258"/>
      <c r="T41" s="258"/>
    </row>
    <row r="42" spans="2:20">
      <c r="B42" s="258"/>
      <c r="C42" s="258"/>
      <c r="D42" s="258"/>
      <c r="E42" s="258"/>
      <c r="G42" s="257"/>
      <c r="J42" s="258" t="s">
        <v>989</v>
      </c>
      <c r="M42" s="258"/>
      <c r="T42" s="258"/>
    </row>
    <row r="43" spans="2:20">
      <c r="B43" s="258"/>
      <c r="C43" s="258"/>
      <c r="D43" s="258"/>
      <c r="E43" s="258"/>
      <c r="G43" s="257"/>
      <c r="J43" s="258" t="s">
        <v>990</v>
      </c>
      <c r="M43" s="258"/>
      <c r="T43" s="258"/>
    </row>
    <row r="44" spans="2:20">
      <c r="B44" s="258"/>
      <c r="C44" s="258"/>
      <c r="D44" s="258"/>
      <c r="E44" s="258"/>
      <c r="G44" s="257"/>
      <c r="M44" s="258"/>
      <c r="T44" s="258"/>
    </row>
    <row r="45" spans="2:20">
      <c r="B45" s="258"/>
      <c r="C45" s="258"/>
      <c r="D45" s="258"/>
      <c r="E45" s="258"/>
      <c r="G45" s="257"/>
      <c r="J45" s="257" t="s">
        <v>991</v>
      </c>
      <c r="M45" s="258"/>
      <c r="T45" s="258"/>
    </row>
    <row r="46" spans="2:20">
      <c r="B46" s="258"/>
      <c r="C46" s="258"/>
      <c r="D46" s="258"/>
      <c r="E46" s="258"/>
      <c r="G46" s="257"/>
      <c r="J46" s="258" t="s">
        <v>992</v>
      </c>
      <c r="M46" s="258"/>
      <c r="T46" s="258"/>
    </row>
    <row r="47" spans="2:20">
      <c r="B47" s="258"/>
      <c r="C47" s="258"/>
      <c r="D47" s="258"/>
      <c r="E47" s="258"/>
      <c r="G47" s="257"/>
      <c r="J47" s="258" t="s">
        <v>993</v>
      </c>
      <c r="M47" s="258"/>
      <c r="T47" s="258"/>
    </row>
    <row r="48" spans="2:20">
      <c r="B48" s="258"/>
      <c r="C48" s="258"/>
      <c r="D48" s="260" t="s">
        <v>994</v>
      </c>
      <c r="E48" s="258"/>
      <c r="G48" s="257"/>
      <c r="J48" s="258" t="s">
        <v>995</v>
      </c>
      <c r="T48" s="258"/>
    </row>
    <row r="49" spans="2:20">
      <c r="B49" s="258"/>
      <c r="C49" s="258"/>
      <c r="D49" s="261" t="s">
        <v>996</v>
      </c>
      <c r="E49" s="258"/>
      <c r="F49" s="259"/>
      <c r="G49" s="257"/>
      <c r="J49" s="258" t="s">
        <v>997</v>
      </c>
      <c r="T49" s="258"/>
    </row>
    <row r="50" spans="2:20">
      <c r="B50" s="258"/>
      <c r="C50" s="258"/>
      <c r="D50" s="262" t="s">
        <v>998</v>
      </c>
      <c r="E50" s="258"/>
      <c r="F50" s="259"/>
      <c r="G50" s="257"/>
      <c r="J50" s="258" t="s">
        <v>999</v>
      </c>
      <c r="T50" s="258"/>
    </row>
    <row r="51" spans="2:20">
      <c r="B51" s="258"/>
      <c r="C51" s="258"/>
      <c r="D51" s="261" t="s">
        <v>1000</v>
      </c>
      <c r="E51" s="258"/>
      <c r="F51" s="259"/>
      <c r="G51" s="257"/>
      <c r="J51" s="258" t="s">
        <v>1001</v>
      </c>
      <c r="T51" s="258"/>
    </row>
    <row r="52" spans="2:20">
      <c r="B52" s="258"/>
      <c r="C52" s="258"/>
      <c r="D52" s="258"/>
      <c r="E52" s="258"/>
      <c r="F52" s="259"/>
      <c r="G52" s="257"/>
      <c r="J52" s="258" t="s">
        <v>1002</v>
      </c>
      <c r="T52" s="258"/>
    </row>
    <row r="53" spans="2:20">
      <c r="B53" s="258"/>
      <c r="C53" s="258"/>
      <c r="D53" s="258"/>
      <c r="E53" s="258"/>
      <c r="F53" s="259"/>
      <c r="G53" s="257"/>
      <c r="J53" s="258" t="s">
        <v>1003</v>
      </c>
      <c r="T53" s="258"/>
    </row>
    <row r="54" spans="2:20">
      <c r="B54" s="258"/>
      <c r="C54" s="258"/>
      <c r="D54" s="258"/>
      <c r="E54" s="258"/>
      <c r="F54" s="259"/>
      <c r="G54" s="257"/>
      <c r="J54" s="258" t="s">
        <v>1004</v>
      </c>
      <c r="T54" s="258"/>
    </row>
    <row r="55" spans="2:20">
      <c r="B55" s="258"/>
      <c r="C55" s="258"/>
      <c r="D55" s="258"/>
      <c r="E55" s="258"/>
      <c r="F55" s="259"/>
      <c r="G55" s="257"/>
      <c r="H55" s="258"/>
      <c r="J55" s="258" t="s">
        <v>1005</v>
      </c>
      <c r="T55" s="258"/>
    </row>
    <row r="56" spans="2:20">
      <c r="B56" s="258"/>
      <c r="C56" s="258"/>
      <c r="D56" s="258"/>
      <c r="E56" s="258"/>
      <c r="F56" s="259"/>
      <c r="G56" s="257"/>
      <c r="H56" s="258"/>
      <c r="J56" s="258" t="s">
        <v>1006</v>
      </c>
      <c r="T56" s="258"/>
    </row>
    <row r="57" spans="2:20">
      <c r="B57" s="258"/>
      <c r="C57" s="258"/>
      <c r="D57" s="260" t="s">
        <v>1007</v>
      </c>
      <c r="E57" s="258"/>
      <c r="F57" s="259"/>
      <c r="G57" s="257"/>
      <c r="H57" s="258"/>
      <c r="J57" s="258" t="s">
        <v>1008</v>
      </c>
      <c r="T57" s="258"/>
    </row>
    <row r="58" spans="2:20">
      <c r="B58" s="258"/>
      <c r="C58" s="258"/>
      <c r="E58" s="258"/>
      <c r="G58" s="257"/>
      <c r="H58" s="258"/>
      <c r="J58" s="258" t="s">
        <v>1009</v>
      </c>
      <c r="T58" s="258"/>
    </row>
    <row r="59" spans="2:20">
      <c r="B59" s="258"/>
      <c r="C59" s="258"/>
      <c r="D59" s="258" t="s">
        <v>685</v>
      </c>
      <c r="E59" s="258"/>
      <c r="G59" s="257"/>
      <c r="H59" s="258"/>
      <c r="J59" s="258"/>
      <c r="T59" s="258"/>
    </row>
    <row r="60" spans="2:20">
      <c r="B60" s="258"/>
      <c r="C60" s="258"/>
      <c r="E60" s="258"/>
      <c r="F60" s="259"/>
      <c r="G60" s="257"/>
      <c r="H60" s="258"/>
      <c r="J60" s="257" t="s">
        <v>1010</v>
      </c>
      <c r="T60" s="258"/>
    </row>
    <row r="61" spans="2:20">
      <c r="B61" s="258"/>
      <c r="C61" s="258"/>
      <c r="E61" s="258"/>
      <c r="F61" s="259"/>
      <c r="G61" s="257"/>
      <c r="H61" s="258"/>
      <c r="J61" s="258" t="s">
        <v>1011</v>
      </c>
      <c r="T61" s="258"/>
    </row>
    <row r="62" spans="2:20">
      <c r="B62" s="258"/>
      <c r="C62" s="258"/>
      <c r="D62" s="258"/>
      <c r="E62" s="258"/>
      <c r="F62" s="259"/>
      <c r="G62" s="257"/>
      <c r="H62" s="258"/>
      <c r="J62" s="258"/>
      <c r="T62" s="258"/>
    </row>
    <row r="63" spans="2:20">
      <c r="B63" s="258"/>
      <c r="C63" s="258"/>
      <c r="D63" s="258"/>
      <c r="E63" s="258"/>
      <c r="F63" s="259"/>
      <c r="G63" s="257"/>
      <c r="H63" s="258"/>
      <c r="J63" s="258"/>
      <c r="T63" s="258"/>
    </row>
    <row r="64" spans="2:20">
      <c r="B64" s="258"/>
      <c r="C64" s="258"/>
      <c r="D64" s="258"/>
      <c r="E64" s="258"/>
      <c r="F64" s="259"/>
      <c r="G64" s="257"/>
      <c r="H64" s="258"/>
      <c r="J64" s="257" t="s">
        <v>1012</v>
      </c>
      <c r="T64" s="258"/>
    </row>
    <row r="65" spans="2:20">
      <c r="B65" s="258"/>
      <c r="C65" s="258"/>
      <c r="D65" s="258"/>
      <c r="E65" s="258"/>
      <c r="F65" s="259"/>
      <c r="G65" s="257"/>
      <c r="H65" s="258"/>
      <c r="J65" s="258" t="s">
        <v>967</v>
      </c>
      <c r="T65" s="258"/>
    </row>
    <row r="66" spans="2:20">
      <c r="B66" s="258"/>
      <c r="C66" s="258"/>
      <c r="D66" s="258"/>
      <c r="E66" s="258"/>
      <c r="F66" s="259"/>
      <c r="G66" s="257"/>
      <c r="H66" s="258"/>
      <c r="J66" s="258" t="s">
        <v>1013</v>
      </c>
      <c r="T66" s="258"/>
    </row>
    <row r="67" spans="2:20">
      <c r="B67" s="258"/>
      <c r="C67" s="258"/>
      <c r="D67" s="258"/>
      <c r="E67" s="258"/>
      <c r="F67" s="259"/>
      <c r="G67" s="257"/>
      <c r="H67" s="258"/>
      <c r="J67" s="258"/>
      <c r="T67" s="258"/>
    </row>
    <row r="68" spans="2:20">
      <c r="B68" s="258"/>
      <c r="C68" s="258"/>
      <c r="D68" s="258"/>
      <c r="E68" s="258"/>
      <c r="F68" s="259"/>
      <c r="G68" s="257"/>
      <c r="H68" s="258"/>
      <c r="J68" s="257" t="s">
        <v>1014</v>
      </c>
      <c r="T68" s="258"/>
    </row>
    <row r="69" spans="2:20">
      <c r="B69" s="258"/>
      <c r="C69" s="258"/>
      <c r="D69" s="258"/>
      <c r="E69" s="258"/>
      <c r="F69" s="259"/>
      <c r="G69" s="257"/>
      <c r="H69" s="258"/>
      <c r="J69" s="258" t="s">
        <v>1015</v>
      </c>
      <c r="T69" s="258"/>
    </row>
    <row r="70" spans="2:20">
      <c r="B70" s="258"/>
      <c r="C70" s="258"/>
      <c r="D70" s="258"/>
      <c r="E70" s="258"/>
      <c r="F70" s="259"/>
      <c r="G70" s="257"/>
      <c r="H70" s="258"/>
      <c r="J70" s="258" t="s">
        <v>1016</v>
      </c>
      <c r="T70" s="258"/>
    </row>
    <row r="71" spans="2:20">
      <c r="B71" s="258"/>
      <c r="C71" s="258"/>
      <c r="D71" s="258"/>
      <c r="E71" s="258"/>
      <c r="F71" s="259"/>
      <c r="G71" s="257"/>
      <c r="H71" s="258"/>
      <c r="J71" s="258" t="s">
        <v>973</v>
      </c>
      <c r="T71" s="258"/>
    </row>
    <row r="72" spans="2:20">
      <c r="B72" s="258"/>
      <c r="C72" s="258"/>
      <c r="D72" s="258"/>
      <c r="E72" s="258"/>
      <c r="F72" s="259"/>
      <c r="G72" s="257"/>
      <c r="H72" s="258"/>
      <c r="J72" s="258" t="s">
        <v>975</v>
      </c>
      <c r="T72" s="258"/>
    </row>
    <row r="73" spans="2:20">
      <c r="B73" s="258"/>
      <c r="C73" s="258"/>
      <c r="D73" s="258"/>
      <c r="E73" s="258"/>
      <c r="F73" s="259"/>
      <c r="G73" s="257"/>
      <c r="H73" s="258"/>
      <c r="J73" s="258"/>
      <c r="T73" s="258"/>
    </row>
    <row r="74" spans="2:20">
      <c r="B74" s="258"/>
      <c r="C74" s="258"/>
      <c r="D74" s="258"/>
      <c r="E74" s="258"/>
      <c r="F74" s="259"/>
      <c r="G74" s="257"/>
      <c r="H74" s="258"/>
      <c r="J74" s="257" t="s">
        <v>1017</v>
      </c>
      <c r="T74" s="258"/>
    </row>
    <row r="75" spans="2:20">
      <c r="B75" s="258"/>
      <c r="C75" s="258"/>
      <c r="D75" s="258"/>
      <c r="E75" s="258"/>
      <c r="F75" s="259"/>
      <c r="G75" s="257"/>
      <c r="H75" s="258"/>
      <c r="J75" s="258" t="s">
        <v>1018</v>
      </c>
      <c r="T75" s="258"/>
    </row>
    <row r="76" spans="2:20">
      <c r="B76" s="258"/>
      <c r="C76" s="258"/>
      <c r="D76" s="258"/>
      <c r="E76" s="258"/>
      <c r="F76" s="259"/>
      <c r="G76" s="257"/>
      <c r="H76" s="258"/>
      <c r="J76" s="258"/>
      <c r="T76" s="258"/>
    </row>
    <row r="77" spans="2:20">
      <c r="B77" s="258"/>
      <c r="C77" s="258"/>
      <c r="D77" s="258"/>
      <c r="E77" s="258"/>
      <c r="F77" s="259"/>
      <c r="G77" s="257"/>
      <c r="H77" s="258"/>
      <c r="J77" s="257" t="s">
        <v>1019</v>
      </c>
      <c r="T77" s="258"/>
    </row>
    <row r="78" spans="2:20">
      <c r="B78" s="258"/>
      <c r="C78" s="258"/>
      <c r="D78" s="258"/>
      <c r="E78" s="258"/>
      <c r="F78" s="259"/>
      <c r="G78" s="257"/>
      <c r="H78" s="258"/>
      <c r="J78" s="258" t="s">
        <v>992</v>
      </c>
      <c r="T78" s="258"/>
    </row>
    <row r="79" spans="2:20">
      <c r="B79" s="258"/>
      <c r="C79" s="258"/>
      <c r="D79" s="258"/>
      <c r="E79" s="258"/>
      <c r="F79" s="259"/>
      <c r="G79" s="257"/>
      <c r="H79" s="258"/>
      <c r="J79" s="258" t="s">
        <v>1020</v>
      </c>
      <c r="T79" s="258"/>
    </row>
    <row r="80" spans="2:20">
      <c r="B80" s="258"/>
      <c r="C80" s="258"/>
      <c r="D80" s="258"/>
      <c r="E80" s="258"/>
      <c r="F80" s="259"/>
      <c r="G80" s="257"/>
      <c r="H80" s="258"/>
      <c r="J80" s="258" t="s">
        <v>1021</v>
      </c>
      <c r="T80" s="258"/>
    </row>
    <row r="81" spans="2:20">
      <c r="B81" s="258"/>
      <c r="C81" s="258"/>
      <c r="D81" s="258"/>
      <c r="E81" s="258"/>
      <c r="F81" s="259"/>
      <c r="G81" s="257"/>
      <c r="H81" s="258"/>
      <c r="J81" s="258" t="s">
        <v>1022</v>
      </c>
      <c r="T81" s="258"/>
    </row>
    <row r="82" spans="2:20">
      <c r="B82" s="258"/>
      <c r="C82" s="258"/>
      <c r="D82" s="258"/>
      <c r="E82" s="258"/>
      <c r="F82" s="259"/>
      <c r="G82" s="257"/>
      <c r="H82" s="258"/>
      <c r="J82" s="258"/>
      <c r="T82" s="258"/>
    </row>
    <row r="83" spans="2:20">
      <c r="B83" s="258"/>
      <c r="C83" s="258"/>
      <c r="D83" s="258"/>
      <c r="E83" s="258"/>
      <c r="F83" s="259"/>
      <c r="G83" s="257"/>
      <c r="H83" s="258"/>
      <c r="T83" s="258"/>
    </row>
    <row r="84" spans="2:20">
      <c r="B84" s="258"/>
      <c r="C84" s="258"/>
      <c r="D84" s="258"/>
      <c r="E84" s="258"/>
      <c r="F84" s="257" t="s">
        <v>1023</v>
      </c>
      <c r="G84" s="257"/>
      <c r="H84" s="257" t="s">
        <v>1024</v>
      </c>
      <c r="J84" s="257" t="s">
        <v>1025</v>
      </c>
      <c r="T84" s="258"/>
    </row>
    <row r="85" spans="2:20" ht="33.75">
      <c r="B85" s="258"/>
      <c r="C85" s="258"/>
      <c r="D85" s="258"/>
      <c r="E85" s="258"/>
      <c r="F85" s="259" t="s">
        <v>1026</v>
      </c>
      <c r="G85" s="257"/>
      <c r="H85" s="258" t="s">
        <v>965</v>
      </c>
      <c r="J85" s="258" t="s">
        <v>965</v>
      </c>
      <c r="T85" s="258"/>
    </row>
    <row r="86" spans="2:20">
      <c r="B86" s="258"/>
      <c r="C86" s="258"/>
      <c r="D86" s="258"/>
      <c r="E86" s="258"/>
      <c r="F86" s="259"/>
      <c r="G86" s="257"/>
      <c r="H86" s="258"/>
      <c r="T86" s="258"/>
    </row>
    <row r="87" spans="2:20">
      <c r="B87" s="258"/>
      <c r="C87" s="258"/>
      <c r="D87" s="258"/>
      <c r="E87" s="258"/>
      <c r="F87" s="259"/>
      <c r="G87" s="257"/>
      <c r="H87" s="258"/>
      <c r="T87" s="258"/>
    </row>
    <row r="88" spans="2:20">
      <c r="B88" s="258"/>
      <c r="C88" s="258"/>
      <c r="D88" s="258"/>
      <c r="E88" s="258"/>
      <c r="F88" s="259"/>
      <c r="G88" s="257"/>
      <c r="H88" s="258"/>
      <c r="T88" s="258"/>
    </row>
    <row r="89" spans="2:20" s="266" customFormat="1">
      <c r="B89" s="257" t="s">
        <v>1027</v>
      </c>
      <c r="C89" s="263"/>
      <c r="D89" s="263"/>
      <c r="E89" s="263"/>
      <c r="F89" s="264"/>
      <c r="G89" s="265"/>
      <c r="H89" s="263"/>
      <c r="T89" s="263"/>
    </row>
    <row r="90" spans="2:20" s="266" customFormat="1">
      <c r="B90" s="258" t="s">
        <v>1028</v>
      </c>
      <c r="C90" s="263"/>
      <c r="D90" s="263"/>
      <c r="E90" s="263"/>
      <c r="F90" s="264"/>
      <c r="G90" s="265"/>
      <c r="H90" s="263"/>
      <c r="T90" s="263"/>
    </row>
    <row r="91" spans="2:20" s="266" customFormat="1">
      <c r="B91" s="258" t="s">
        <v>141</v>
      </c>
      <c r="C91" s="263"/>
      <c r="D91" s="263"/>
      <c r="E91" s="263"/>
      <c r="F91" s="264"/>
      <c r="G91" s="265"/>
      <c r="H91" s="263"/>
      <c r="T91" s="263"/>
    </row>
    <row r="92" spans="2:20">
      <c r="B92" s="258"/>
      <c r="C92" s="258"/>
      <c r="D92" s="258"/>
      <c r="E92" s="258"/>
      <c r="F92" s="259"/>
      <c r="G92" s="257"/>
      <c r="H92" s="258"/>
      <c r="T92" s="258"/>
    </row>
    <row r="93" spans="2:20">
      <c r="B93" s="258"/>
      <c r="C93" s="258"/>
      <c r="D93" s="258"/>
      <c r="E93" s="258"/>
      <c r="F93" s="259"/>
      <c r="G93" s="257"/>
      <c r="H93" s="258"/>
      <c r="T93" s="258"/>
    </row>
    <row r="94" spans="2:20">
      <c r="B94" s="258"/>
      <c r="C94" s="258"/>
      <c r="D94" s="258"/>
      <c r="E94" s="258"/>
      <c r="F94" s="259"/>
      <c r="G94" s="257"/>
      <c r="H94" s="258"/>
      <c r="T94" s="258"/>
    </row>
    <row r="95" spans="2:20">
      <c r="B95" s="258"/>
      <c r="C95" s="258"/>
      <c r="D95" s="258"/>
      <c r="E95" s="258"/>
      <c r="F95" s="259"/>
      <c r="G95" s="257"/>
      <c r="H95" s="258"/>
      <c r="J95" s="257" t="s">
        <v>1029</v>
      </c>
      <c r="T95" s="258"/>
    </row>
    <row r="96" spans="2:20">
      <c r="B96" s="258"/>
      <c r="C96" s="258"/>
      <c r="D96" s="258"/>
      <c r="E96" s="258"/>
      <c r="G96" s="257"/>
      <c r="H96" s="258"/>
      <c r="J96" s="258" t="s">
        <v>1030</v>
      </c>
      <c r="T96" s="258"/>
    </row>
    <row r="97" spans="2:20">
      <c r="B97" s="258"/>
      <c r="C97" s="258"/>
      <c r="D97" s="258"/>
      <c r="E97" s="258"/>
      <c r="G97" s="257"/>
      <c r="H97" s="258"/>
      <c r="J97" s="258" t="s">
        <v>1031</v>
      </c>
      <c r="T97" s="258"/>
    </row>
    <row r="98" spans="2:20">
      <c r="B98" s="258"/>
      <c r="C98" s="258"/>
      <c r="D98" s="258"/>
      <c r="E98" s="258"/>
      <c r="G98" s="257"/>
      <c r="H98" s="258"/>
      <c r="J98" s="258" t="s">
        <v>1032</v>
      </c>
      <c r="T98" s="258"/>
    </row>
    <row r="99" spans="2:20">
      <c r="B99" s="258"/>
      <c r="C99" s="258"/>
      <c r="D99" s="258"/>
      <c r="E99" s="258"/>
      <c r="G99" s="257"/>
      <c r="H99" s="258"/>
      <c r="J99" s="258" t="s">
        <v>1033</v>
      </c>
      <c r="T99" s="258"/>
    </row>
    <row r="100" spans="2:20">
      <c r="B100" s="258"/>
      <c r="C100" s="258"/>
      <c r="D100" s="258"/>
      <c r="E100" s="258"/>
      <c r="G100" s="267"/>
      <c r="H100" s="258"/>
      <c r="J100" s="258" t="s">
        <v>1034</v>
      </c>
      <c r="T100" s="258"/>
    </row>
    <row r="101" spans="2:20">
      <c r="B101" s="258"/>
      <c r="C101" s="258"/>
      <c r="D101" s="258"/>
      <c r="E101" s="258"/>
      <c r="G101" s="258"/>
      <c r="H101" s="258"/>
      <c r="J101" s="258" t="s">
        <v>1035</v>
      </c>
      <c r="T101" s="258"/>
    </row>
    <row r="102" spans="2:20">
      <c r="B102" s="258"/>
      <c r="C102" s="258"/>
      <c r="D102" s="258"/>
      <c r="E102" s="258"/>
      <c r="G102" s="257"/>
      <c r="H102" s="257" t="s">
        <v>1036</v>
      </c>
      <c r="T102" s="258"/>
    </row>
    <row r="103" spans="2:20">
      <c r="B103" s="258"/>
      <c r="C103" s="258"/>
      <c r="D103" s="258"/>
      <c r="E103" s="258"/>
      <c r="G103" s="267"/>
      <c r="H103" s="256" t="s">
        <v>1037</v>
      </c>
      <c r="J103" s="257" t="s">
        <v>1038</v>
      </c>
      <c r="T103" s="258"/>
    </row>
    <row r="104" spans="2:20">
      <c r="B104" s="258"/>
      <c r="C104" s="258"/>
      <c r="D104" s="258"/>
      <c r="E104" s="258"/>
      <c r="F104" s="257" t="s">
        <v>1039</v>
      </c>
      <c r="G104" s="258"/>
      <c r="H104" s="256" t="s">
        <v>1040</v>
      </c>
      <c r="J104" s="258" t="s">
        <v>1041</v>
      </c>
      <c r="T104" s="258"/>
    </row>
    <row r="105" spans="2:20">
      <c r="F105" s="267" t="s">
        <v>1042</v>
      </c>
      <c r="G105" s="257"/>
      <c r="H105" s="268" t="s">
        <v>1043</v>
      </c>
      <c r="J105" s="258" t="s">
        <v>1044</v>
      </c>
      <c r="T105" s="258"/>
    </row>
    <row r="106" spans="2:20">
      <c r="G106" s="267"/>
      <c r="H106" s="256" t="s">
        <v>1045</v>
      </c>
      <c r="J106" s="258" t="s">
        <v>1046</v>
      </c>
      <c r="T106" s="258"/>
    </row>
    <row r="107" spans="2:20">
      <c r="T107" s="258"/>
    </row>
    <row r="108" spans="2:20">
      <c r="G108" s="257"/>
      <c r="J108" s="257" t="s">
        <v>1047</v>
      </c>
      <c r="T108" s="258"/>
    </row>
    <row r="109" spans="2:20">
      <c r="G109" s="257"/>
      <c r="J109" s="258" t="s">
        <v>1048</v>
      </c>
      <c r="T109" s="258"/>
    </row>
    <row r="110" spans="2:20">
      <c r="B110" s="258"/>
      <c r="G110" s="257"/>
      <c r="J110" s="258" t="s">
        <v>1049</v>
      </c>
      <c r="T110" s="258"/>
    </row>
    <row r="111" spans="2:20">
      <c r="B111" s="258"/>
      <c r="G111" s="257"/>
      <c r="J111" s="258" t="s">
        <v>1050</v>
      </c>
      <c r="T111" s="258"/>
    </row>
    <row r="112" spans="2:20">
      <c r="B112" s="258"/>
      <c r="G112" s="257"/>
      <c r="T112" s="258"/>
    </row>
    <row r="113" spans="2:20">
      <c r="B113" s="258"/>
      <c r="G113" s="267"/>
      <c r="J113" s="257" t="s">
        <v>1051</v>
      </c>
      <c r="T113" s="258"/>
    </row>
    <row r="114" spans="2:20">
      <c r="B114" s="258"/>
      <c r="G114" s="267"/>
      <c r="J114" s="258" t="s">
        <v>1052</v>
      </c>
      <c r="T114" s="258"/>
    </row>
    <row r="115" spans="2:20">
      <c r="G115" s="267"/>
      <c r="T115" s="258"/>
    </row>
    <row r="116" spans="2:20">
      <c r="F116" s="257" t="s">
        <v>1053</v>
      </c>
      <c r="G116" s="267"/>
      <c r="H116" s="257" t="s">
        <v>1054</v>
      </c>
      <c r="T116" s="258"/>
    </row>
    <row r="117" spans="2:20">
      <c r="D117" s="257" t="s">
        <v>1055</v>
      </c>
      <c r="F117" s="267" t="s">
        <v>1056</v>
      </c>
      <c r="H117" s="258" t="s">
        <v>1057</v>
      </c>
      <c r="J117" s="257" t="s">
        <v>1058</v>
      </c>
      <c r="T117" s="258"/>
    </row>
    <row r="118" spans="2:20">
      <c r="D118" s="258" t="s">
        <v>1059</v>
      </c>
      <c r="F118" s="258"/>
      <c r="G118" s="257"/>
      <c r="J118" s="258" t="s">
        <v>1060</v>
      </c>
      <c r="T118" s="258"/>
    </row>
    <row r="119" spans="2:20">
      <c r="D119" s="258" t="s">
        <v>1061</v>
      </c>
      <c r="F119" s="257" t="s">
        <v>1062</v>
      </c>
      <c r="G119" s="259"/>
      <c r="H119" s="257" t="s">
        <v>1063</v>
      </c>
      <c r="J119" s="258" t="s">
        <v>1064</v>
      </c>
      <c r="T119" s="258"/>
    </row>
    <row r="120" spans="2:20" ht="22.5">
      <c r="D120" s="258" t="s">
        <v>1065</v>
      </c>
      <c r="F120" s="267" t="s">
        <v>1066</v>
      </c>
      <c r="G120" s="259"/>
      <c r="H120" s="258" t="s">
        <v>1057</v>
      </c>
      <c r="J120" s="258" t="s">
        <v>1067</v>
      </c>
      <c r="T120" s="258"/>
    </row>
    <row r="121" spans="2:20">
      <c r="D121" s="258" t="s">
        <v>1068</v>
      </c>
      <c r="G121" s="259"/>
      <c r="J121" s="258" t="s">
        <v>1069</v>
      </c>
      <c r="T121" s="258"/>
    </row>
    <row r="122" spans="2:20">
      <c r="D122" s="258" t="s">
        <v>1070</v>
      </c>
      <c r="F122" s="257" t="s">
        <v>1071</v>
      </c>
      <c r="H122" s="257" t="s">
        <v>1072</v>
      </c>
      <c r="T122" s="258"/>
    </row>
    <row r="123" spans="2:20">
      <c r="D123" s="258" t="s">
        <v>1073</v>
      </c>
      <c r="F123" s="267" t="s">
        <v>1074</v>
      </c>
      <c r="G123" s="257"/>
      <c r="H123" s="258" t="s">
        <v>1057</v>
      </c>
      <c r="T123" s="258"/>
    </row>
    <row r="124" spans="2:20">
      <c r="D124" s="258"/>
      <c r="F124" s="267"/>
      <c r="G124" s="257"/>
      <c r="H124" s="258"/>
      <c r="T124" s="258"/>
    </row>
    <row r="125" spans="2:20">
      <c r="G125" s="259"/>
      <c r="T125" s="258"/>
    </row>
    <row r="126" spans="2:20">
      <c r="T126" s="258"/>
    </row>
    <row r="127" spans="2:20">
      <c r="G127" s="257"/>
      <c r="T127" s="258"/>
    </row>
    <row r="128" spans="2:20">
      <c r="F128" s="267"/>
      <c r="G128" s="257"/>
      <c r="J128" s="257" t="s">
        <v>1075</v>
      </c>
      <c r="T128" s="258"/>
    </row>
    <row r="129" spans="4:20">
      <c r="F129" s="267"/>
      <c r="G129" s="257"/>
      <c r="J129" s="258" t="s">
        <v>1076</v>
      </c>
      <c r="T129" s="258"/>
    </row>
    <row r="130" spans="4:20">
      <c r="F130" s="257" t="s">
        <v>1077</v>
      </c>
      <c r="G130" s="257"/>
      <c r="H130" s="257" t="s">
        <v>1078</v>
      </c>
      <c r="T130" s="258"/>
    </row>
    <row r="131" spans="4:20" ht="22.5">
      <c r="F131" s="267" t="s">
        <v>1079</v>
      </c>
      <c r="G131" s="257"/>
      <c r="H131" s="258" t="s">
        <v>1076</v>
      </c>
      <c r="J131" s="257" t="s">
        <v>1080</v>
      </c>
      <c r="T131" s="258"/>
    </row>
    <row r="132" spans="4:20">
      <c r="G132" s="259"/>
      <c r="H132" s="258" t="s">
        <v>1081</v>
      </c>
      <c r="J132" s="258" t="s">
        <v>1081</v>
      </c>
      <c r="T132" s="258"/>
    </row>
    <row r="133" spans="4:20">
      <c r="H133" s="258" t="s">
        <v>1082</v>
      </c>
      <c r="T133" s="258"/>
    </row>
    <row r="134" spans="4:20">
      <c r="J134" s="257" t="s">
        <v>1083</v>
      </c>
      <c r="T134" s="258"/>
    </row>
    <row r="135" spans="4:20" ht="15">
      <c r="D135" t="s">
        <v>1084</v>
      </c>
      <c r="J135" s="258" t="s">
        <v>1085</v>
      </c>
      <c r="T135" s="258"/>
    </row>
    <row r="136" spans="4:20" ht="15">
      <c r="D136" t="s">
        <v>1086</v>
      </c>
      <c r="J136" s="258"/>
      <c r="T136" s="258"/>
    </row>
    <row r="137" spans="4:20" ht="15">
      <c r="D137" t="s">
        <v>1087</v>
      </c>
      <c r="J137" s="258"/>
      <c r="T137" s="258"/>
    </row>
    <row r="138" spans="4:20" ht="15">
      <c r="D138" t="s">
        <v>1088</v>
      </c>
      <c r="J138" s="258"/>
      <c r="T138" s="258"/>
    </row>
    <row r="139" spans="4:20" ht="15">
      <c r="D139" t="s">
        <v>1089</v>
      </c>
      <c r="T139" s="258"/>
    </row>
    <row r="140" spans="4:20" ht="15">
      <c r="D140" t="s">
        <v>1090</v>
      </c>
      <c r="L140" s="258"/>
      <c r="N140" s="258"/>
      <c r="P140" s="258"/>
      <c r="R140" s="258"/>
      <c r="T140" s="258"/>
    </row>
    <row r="141" spans="4:20" ht="15">
      <c r="D141" t="s">
        <v>1091</v>
      </c>
      <c r="L141" s="258"/>
      <c r="N141" s="258"/>
      <c r="P141" s="258"/>
      <c r="R141" s="258"/>
      <c r="T141" s="258"/>
    </row>
    <row r="142" spans="4:20" ht="15">
      <c r="D142" t="s">
        <v>1092</v>
      </c>
      <c r="J142" s="257" t="s">
        <v>1093</v>
      </c>
      <c r="K142" s="258"/>
      <c r="L142" s="258"/>
      <c r="N142" s="258"/>
      <c r="P142" s="258"/>
      <c r="R142" s="258"/>
      <c r="T142" s="258"/>
    </row>
    <row r="143" spans="4:20" ht="15">
      <c r="D143" t="s">
        <v>1094</v>
      </c>
      <c r="J143" s="258" t="s">
        <v>1095</v>
      </c>
      <c r="L143" s="258"/>
      <c r="M143" s="258"/>
      <c r="N143" s="258"/>
      <c r="P143" s="258"/>
      <c r="R143" s="258"/>
      <c r="T143" s="258"/>
    </row>
    <row r="144" spans="4:20" ht="15">
      <c r="D144" t="s">
        <v>1096</v>
      </c>
      <c r="H144" s="257" t="s">
        <v>1097</v>
      </c>
      <c r="J144" s="258"/>
      <c r="L144" s="258"/>
      <c r="N144" s="258"/>
      <c r="O144" s="258"/>
      <c r="P144" s="258"/>
      <c r="R144" s="258"/>
      <c r="T144" s="258"/>
    </row>
    <row r="145" spans="4:20">
      <c r="F145" s="257" t="s">
        <v>1098</v>
      </c>
      <c r="H145" s="258" t="s">
        <v>1095</v>
      </c>
      <c r="J145" s="257" t="s">
        <v>1099</v>
      </c>
      <c r="L145" s="258"/>
      <c r="N145" s="258"/>
      <c r="O145" s="258"/>
      <c r="P145" s="258"/>
      <c r="R145" s="258"/>
      <c r="T145" s="258"/>
    </row>
    <row r="146" spans="4:20" ht="22.5">
      <c r="F146" s="267" t="s">
        <v>1100</v>
      </c>
      <c r="H146" s="258" t="s">
        <v>1101</v>
      </c>
      <c r="I146" s="259"/>
      <c r="J146" s="258" t="s">
        <v>1101</v>
      </c>
      <c r="L146" s="258"/>
      <c r="M146" s="258"/>
      <c r="N146" s="258"/>
      <c r="O146" s="258"/>
      <c r="P146" s="258"/>
      <c r="R146" s="258"/>
      <c r="T146" s="258"/>
    </row>
    <row r="147" spans="4:20">
      <c r="H147" s="259" t="s">
        <v>1102</v>
      </c>
      <c r="L147" s="258"/>
      <c r="M147" s="258"/>
      <c r="N147" s="258"/>
      <c r="O147" s="258"/>
      <c r="P147" s="258"/>
      <c r="R147" s="258"/>
      <c r="T147" s="258"/>
    </row>
    <row r="148" spans="4:20">
      <c r="J148" s="257" t="s">
        <v>1103</v>
      </c>
      <c r="K148" s="258"/>
      <c r="L148" s="258"/>
      <c r="M148" s="258"/>
      <c r="N148" s="258"/>
      <c r="O148" s="258"/>
      <c r="P148" s="258"/>
      <c r="R148" s="258"/>
      <c r="T148" s="258"/>
    </row>
    <row r="149" spans="4:20">
      <c r="J149" s="259" t="s">
        <v>1102</v>
      </c>
      <c r="K149" s="258"/>
      <c r="L149" s="258"/>
      <c r="M149" s="258"/>
      <c r="N149" s="258"/>
      <c r="O149" s="258"/>
      <c r="P149" s="258"/>
      <c r="R149" s="258"/>
      <c r="T149" s="258"/>
    </row>
    <row r="150" spans="4:20">
      <c r="K150" s="258"/>
      <c r="L150" s="258"/>
      <c r="M150" s="258"/>
      <c r="N150" s="258"/>
      <c r="O150" s="258"/>
      <c r="P150" s="258"/>
      <c r="R150" s="258"/>
      <c r="T150" s="258"/>
    </row>
    <row r="151" spans="4:20">
      <c r="D151" s="256" t="s">
        <v>613</v>
      </c>
      <c r="K151" s="258"/>
      <c r="L151" s="258"/>
      <c r="M151" s="258"/>
      <c r="N151" s="258"/>
      <c r="O151" s="258"/>
      <c r="P151" s="258"/>
      <c r="R151" s="258"/>
      <c r="T151" s="258"/>
    </row>
    <row r="152" spans="4:20">
      <c r="D152" s="269">
        <v>1.5</v>
      </c>
      <c r="K152" s="258"/>
      <c r="L152" s="258"/>
      <c r="M152" s="258"/>
      <c r="N152" s="258"/>
      <c r="O152" s="258"/>
      <c r="P152" s="258"/>
      <c r="R152" s="258"/>
      <c r="T152" s="258"/>
    </row>
    <row r="153" spans="4:20">
      <c r="D153" s="269">
        <v>1.8</v>
      </c>
      <c r="K153" s="258"/>
      <c r="L153" s="258"/>
      <c r="M153" s="258"/>
      <c r="N153" s="258"/>
      <c r="O153" s="258"/>
      <c r="P153" s="258"/>
      <c r="R153" s="258"/>
      <c r="T153" s="258"/>
    </row>
    <row r="154" spans="4:20">
      <c r="O154" s="258"/>
      <c r="P154" s="258"/>
      <c r="R154" s="258"/>
      <c r="T154" s="258"/>
    </row>
    <row r="155" spans="4:20">
      <c r="O155" s="258"/>
      <c r="P155" s="258"/>
      <c r="R155" s="258"/>
      <c r="T155" s="258"/>
    </row>
    <row r="156" spans="4:20">
      <c r="D156" s="256" t="s">
        <v>617</v>
      </c>
      <c r="O156" s="258"/>
      <c r="P156" s="258"/>
      <c r="Q156" s="258"/>
      <c r="R156" s="258"/>
      <c r="T156" s="258"/>
    </row>
    <row r="157" spans="4:20">
      <c r="D157" s="269">
        <v>2.2999999999999998</v>
      </c>
      <c r="O157" s="258"/>
      <c r="P157" s="258"/>
      <c r="R157" s="258"/>
      <c r="T157" s="258"/>
    </row>
    <row r="158" spans="4:20">
      <c r="D158" s="269">
        <v>2.5</v>
      </c>
      <c r="O158" s="258"/>
      <c r="P158" s="258"/>
      <c r="R158" s="258"/>
      <c r="T158" s="258"/>
    </row>
    <row r="159" spans="4:20">
      <c r="O159" s="258"/>
      <c r="P159" s="258"/>
      <c r="R159" s="258"/>
      <c r="T159" s="258"/>
    </row>
    <row r="160" spans="4:20">
      <c r="O160" s="258"/>
      <c r="P160" s="258"/>
      <c r="R160" s="258"/>
      <c r="T160" s="258"/>
    </row>
    <row r="161" spans="4:36">
      <c r="O161" s="258"/>
      <c r="P161" s="258"/>
      <c r="R161" s="258"/>
      <c r="T161" s="258"/>
    </row>
    <row r="162" spans="4:36">
      <c r="O162" s="258"/>
      <c r="P162" s="258"/>
      <c r="R162" s="258"/>
      <c r="T162" s="258"/>
    </row>
    <row r="163" spans="4:36">
      <c r="O163" s="258"/>
      <c r="P163" s="258"/>
      <c r="R163" s="258"/>
      <c r="T163" s="258"/>
    </row>
    <row r="164" spans="4:36">
      <c r="O164" s="258"/>
      <c r="P164" s="258"/>
      <c r="R164" s="258"/>
      <c r="T164" s="258"/>
    </row>
    <row r="165" spans="4:36">
      <c r="O165" s="258"/>
      <c r="P165" s="258"/>
      <c r="R165" s="258"/>
      <c r="T165" s="258"/>
    </row>
    <row r="166" spans="4:36">
      <c r="O166" s="258"/>
      <c r="P166" s="258"/>
      <c r="R166" s="258"/>
      <c r="T166" s="258"/>
    </row>
    <row r="167" spans="4:36">
      <c r="D167" s="256" t="str">
        <f t="array" ref="D167:E167">MID(D171:E171,4,LEN(D171:E171))</f>
        <v>ZONAS.</v>
      </c>
      <c r="E167" s="256" t="str">
        <v>IOQUIA.</v>
      </c>
      <c r="O167" s="258"/>
      <c r="P167" s="258"/>
      <c r="Q167" s="258"/>
      <c r="R167" s="258"/>
      <c r="T167" s="258"/>
    </row>
    <row r="168" spans="4:36">
      <c r="O168" s="258"/>
      <c r="P168" s="258"/>
      <c r="Q168" s="258"/>
      <c r="R168" s="258"/>
      <c r="T168" s="258"/>
    </row>
    <row r="169" spans="4:36">
      <c r="O169" s="258"/>
      <c r="P169" s="258"/>
      <c r="Q169" s="258"/>
      <c r="R169" s="258"/>
      <c r="T169" s="258"/>
    </row>
    <row r="170" spans="4:36">
      <c r="O170" s="258"/>
      <c r="P170" s="258"/>
      <c r="Q170" s="258"/>
      <c r="R170" s="258"/>
      <c r="T170" s="258"/>
    </row>
    <row r="171" spans="4:36" ht="15">
      <c r="D171" s="3" t="s">
        <v>1104</v>
      </c>
      <c r="E171" s="3" t="s">
        <v>1105</v>
      </c>
      <c r="F171" s="3" t="s">
        <v>1106</v>
      </c>
      <c r="G171" s="3" t="s">
        <v>1107</v>
      </c>
      <c r="H171" s="3" t="s">
        <v>1108</v>
      </c>
      <c r="I171" s="3" t="s">
        <v>1109</v>
      </c>
      <c r="J171" s="3" t="s">
        <v>1110</v>
      </c>
      <c r="K171" s="3" t="s">
        <v>1111</v>
      </c>
      <c r="L171" s="3" t="s">
        <v>1112</v>
      </c>
      <c r="M171" s="3" t="s">
        <v>1113</v>
      </c>
      <c r="N171" s="3" t="s">
        <v>1114</v>
      </c>
      <c r="O171" s="3" t="s">
        <v>1115</v>
      </c>
      <c r="P171" s="3" t="s">
        <v>1116</v>
      </c>
      <c r="Q171" s="3" t="s">
        <v>1117</v>
      </c>
      <c r="R171" s="3" t="s">
        <v>1118</v>
      </c>
      <c r="S171" s="3" t="s">
        <v>1119</v>
      </c>
      <c r="T171" s="3" t="s">
        <v>1120</v>
      </c>
      <c r="U171" s="3" t="s">
        <v>1121</v>
      </c>
      <c r="V171" s="3" t="s">
        <v>1122</v>
      </c>
      <c r="W171" s="3" t="s">
        <v>1123</v>
      </c>
      <c r="X171" s="3" t="s">
        <v>1124</v>
      </c>
      <c r="Y171" s="3" t="s">
        <v>1125</v>
      </c>
      <c r="Z171" s="3" t="s">
        <v>1126</v>
      </c>
      <c r="AA171" s="3" t="s">
        <v>1127</v>
      </c>
      <c r="AB171" s="3" t="s">
        <v>1128</v>
      </c>
      <c r="AC171" s="3" t="s">
        <v>1129</v>
      </c>
      <c r="AD171" s="3" t="s">
        <v>1130</v>
      </c>
      <c r="AE171" s="3" t="s">
        <v>1131</v>
      </c>
      <c r="AF171" s="3" t="s">
        <v>1132</v>
      </c>
      <c r="AG171" s="3" t="s">
        <v>1133</v>
      </c>
      <c r="AH171" s="3" t="s">
        <v>1134</v>
      </c>
      <c r="AI171" s="3" t="s">
        <v>1135</v>
      </c>
      <c r="AJ171" s="3" t="s">
        <v>1136</v>
      </c>
    </row>
    <row r="172" spans="4:36" ht="30">
      <c r="D172" s="270" t="s">
        <v>1137</v>
      </c>
      <c r="E172" s="271" t="s">
        <v>1138</v>
      </c>
      <c r="F172" s="272" t="s">
        <v>1139</v>
      </c>
      <c r="G172" s="273" t="s">
        <v>1140</v>
      </c>
      <c r="H172" s="274" t="s">
        <v>1141</v>
      </c>
      <c r="I172" s="273" t="s">
        <v>1142</v>
      </c>
      <c r="J172" s="275" t="s">
        <v>1143</v>
      </c>
      <c r="K172" s="276" t="s">
        <v>1144</v>
      </c>
      <c r="L172" s="274" t="s">
        <v>1145</v>
      </c>
      <c r="M172" s="272" t="s">
        <v>1146</v>
      </c>
      <c r="N172" s="274" t="s">
        <v>1147</v>
      </c>
      <c r="O172" s="274" t="s">
        <v>1148</v>
      </c>
      <c r="P172" s="272" t="s">
        <v>1149</v>
      </c>
      <c r="Q172" s="272" t="s">
        <v>1150</v>
      </c>
      <c r="R172" s="274" t="s">
        <v>1151</v>
      </c>
      <c r="S172" s="270" t="s">
        <v>1152</v>
      </c>
      <c r="T172" s="276" t="s">
        <v>1153</v>
      </c>
      <c r="U172" s="270" t="s">
        <v>1154</v>
      </c>
      <c r="V172" s="273" t="s">
        <v>1155</v>
      </c>
      <c r="W172" s="276" t="s">
        <v>1156</v>
      </c>
      <c r="X172" s="272" t="s">
        <v>1157</v>
      </c>
      <c r="Y172" s="274" t="s">
        <v>1158</v>
      </c>
      <c r="Z172" s="274" t="s">
        <v>1159</v>
      </c>
      <c r="AA172" s="274" t="s">
        <v>1160</v>
      </c>
      <c r="AB172" s="272" t="s">
        <v>1161</v>
      </c>
      <c r="AC172" s="274" t="s">
        <v>1162</v>
      </c>
      <c r="AD172" s="272" t="s">
        <v>1163</v>
      </c>
      <c r="AE172" s="274" t="s">
        <v>1164</v>
      </c>
      <c r="AF172" s="272" t="s">
        <v>1165</v>
      </c>
      <c r="AG172" s="272" t="s">
        <v>1166</v>
      </c>
      <c r="AH172" s="274" t="s">
        <v>1167</v>
      </c>
      <c r="AI172" s="277" t="s">
        <v>1168</v>
      </c>
      <c r="AJ172" s="277" t="s">
        <v>1169</v>
      </c>
    </row>
    <row r="173" spans="4:36" ht="15">
      <c r="D173" s="258"/>
      <c r="E173" s="271" t="s">
        <v>1170</v>
      </c>
      <c r="F173" s="272" t="s">
        <v>1171</v>
      </c>
      <c r="G173" s="273" t="s">
        <v>1172</v>
      </c>
      <c r="H173" s="276" t="s">
        <v>1173</v>
      </c>
      <c r="I173" s="273" t="s">
        <v>1174</v>
      </c>
      <c r="J173" s="275" t="s">
        <v>1175</v>
      </c>
      <c r="K173" s="276" t="s">
        <v>1176</v>
      </c>
      <c r="L173" s="274" t="s">
        <v>1177</v>
      </c>
      <c r="M173" s="272" t="s">
        <v>1178</v>
      </c>
      <c r="N173" s="274" t="s">
        <v>1179</v>
      </c>
      <c r="O173" s="274" t="s">
        <v>1180</v>
      </c>
      <c r="P173" s="272" t="s">
        <v>1181</v>
      </c>
      <c r="Q173" s="272" t="s">
        <v>1182</v>
      </c>
      <c r="R173" s="274" t="s">
        <v>1183</v>
      </c>
      <c r="S173" s="258"/>
      <c r="T173" s="276" t="s">
        <v>1184</v>
      </c>
      <c r="U173" s="258"/>
      <c r="V173" s="273" t="s">
        <v>1185</v>
      </c>
      <c r="W173" s="276" t="s">
        <v>1186</v>
      </c>
      <c r="X173" s="272" t="s">
        <v>1187</v>
      </c>
      <c r="Y173" s="274" t="s">
        <v>1188</v>
      </c>
      <c r="Z173" s="274" t="s">
        <v>1189</v>
      </c>
      <c r="AA173" s="274" t="s">
        <v>1190</v>
      </c>
      <c r="AB173" s="272" t="s">
        <v>1191</v>
      </c>
      <c r="AC173" s="274" t="s">
        <v>1192</v>
      </c>
      <c r="AD173" s="270" t="s">
        <v>1193</v>
      </c>
      <c r="AE173" s="274" t="s">
        <v>1194</v>
      </c>
      <c r="AF173" s="272" t="s">
        <v>1195</v>
      </c>
      <c r="AG173" s="272" t="s">
        <v>1196</v>
      </c>
      <c r="AH173" s="274" t="s">
        <v>1138</v>
      </c>
      <c r="AI173" s="258"/>
      <c r="AJ173" s="258"/>
    </row>
    <row r="174" spans="4:36" ht="15">
      <c r="D174" s="258"/>
      <c r="E174" s="271" t="s">
        <v>1197</v>
      </c>
      <c r="F174" s="270" t="s">
        <v>1198</v>
      </c>
      <c r="G174" s="273" t="s">
        <v>1199</v>
      </c>
      <c r="H174" s="274" t="s">
        <v>1200</v>
      </c>
      <c r="I174" s="273" t="s">
        <v>1201</v>
      </c>
      <c r="J174" s="275" t="s">
        <v>1202</v>
      </c>
      <c r="K174" s="276" t="s">
        <v>1203</v>
      </c>
      <c r="L174" s="274" t="s">
        <v>1204</v>
      </c>
      <c r="M174" s="270" t="s">
        <v>1205</v>
      </c>
      <c r="N174" s="274" t="s">
        <v>1206</v>
      </c>
      <c r="O174" s="274" t="s">
        <v>1207</v>
      </c>
      <c r="P174" s="272" t="s">
        <v>1208</v>
      </c>
      <c r="Q174" s="272" t="s">
        <v>1209</v>
      </c>
      <c r="R174" s="274" t="s">
        <v>1210</v>
      </c>
      <c r="S174" s="258"/>
      <c r="T174" s="276" t="s">
        <v>1211</v>
      </c>
      <c r="U174" s="258"/>
      <c r="V174" s="273" t="s">
        <v>1212</v>
      </c>
      <c r="W174" s="276" t="s">
        <v>1213</v>
      </c>
      <c r="X174" s="272" t="s">
        <v>1214</v>
      </c>
      <c r="Y174" s="274" t="s">
        <v>1215</v>
      </c>
      <c r="Z174" s="274" t="s">
        <v>1216</v>
      </c>
      <c r="AA174" s="274" t="s">
        <v>1217</v>
      </c>
      <c r="AB174" s="270" t="s">
        <v>1218</v>
      </c>
      <c r="AC174" s="274" t="s">
        <v>1219</v>
      </c>
      <c r="AD174" s="258"/>
      <c r="AE174" s="274" t="s">
        <v>1220</v>
      </c>
      <c r="AF174" s="272" t="s">
        <v>1221</v>
      </c>
      <c r="AG174" s="272" t="s">
        <v>1222</v>
      </c>
      <c r="AH174" s="274" t="s">
        <v>1223</v>
      </c>
      <c r="AI174" s="258"/>
      <c r="AJ174" s="258"/>
    </row>
    <row r="175" spans="4:36" ht="30">
      <c r="D175" s="258"/>
      <c r="E175" s="271" t="s">
        <v>1224</v>
      </c>
      <c r="F175" s="258"/>
      <c r="G175" s="273" t="s">
        <v>1225</v>
      </c>
      <c r="H175" s="276" t="s">
        <v>1226</v>
      </c>
      <c r="I175" s="273" t="s">
        <v>1227</v>
      </c>
      <c r="J175" s="275" t="s">
        <v>1228</v>
      </c>
      <c r="K175" s="276" t="s">
        <v>1229</v>
      </c>
      <c r="L175" s="277" t="s">
        <v>1230</v>
      </c>
      <c r="M175" s="258"/>
      <c r="N175" s="274" t="s">
        <v>1231</v>
      </c>
      <c r="O175" s="274" t="s">
        <v>1232</v>
      </c>
      <c r="P175" s="272" t="s">
        <v>1233</v>
      </c>
      <c r="Q175" s="272" t="s">
        <v>1234</v>
      </c>
      <c r="R175" s="274" t="s">
        <v>1235</v>
      </c>
      <c r="S175" s="258"/>
      <c r="T175" s="276" t="s">
        <v>1236</v>
      </c>
      <c r="U175" s="258"/>
      <c r="V175" s="273" t="s">
        <v>1237</v>
      </c>
      <c r="W175" s="276" t="s">
        <v>1238</v>
      </c>
      <c r="X175" s="272" t="s">
        <v>1239</v>
      </c>
      <c r="Y175" s="274" t="s">
        <v>1240</v>
      </c>
      <c r="Z175" s="274" t="s">
        <v>1241</v>
      </c>
      <c r="AA175" s="277" t="s">
        <v>1242</v>
      </c>
      <c r="AB175" s="258"/>
      <c r="AC175" s="274" t="s">
        <v>1243</v>
      </c>
      <c r="AD175" s="258"/>
      <c r="AE175" s="274" t="s">
        <v>1244</v>
      </c>
      <c r="AF175" s="270" t="s">
        <v>1245</v>
      </c>
      <c r="AG175" s="272" t="s">
        <v>1246</v>
      </c>
      <c r="AH175" s="274" t="s">
        <v>1179</v>
      </c>
      <c r="AI175" s="258"/>
      <c r="AJ175" s="258"/>
    </row>
    <row r="176" spans="4:36" ht="15">
      <c r="D176" s="258"/>
      <c r="E176" s="271" t="s">
        <v>1247</v>
      </c>
      <c r="F176" s="258"/>
      <c r="G176" s="273" t="s">
        <v>1248</v>
      </c>
      <c r="H176" s="274" t="s">
        <v>1249</v>
      </c>
      <c r="I176" s="273" t="s">
        <v>1250</v>
      </c>
      <c r="J176" s="275" t="s">
        <v>1251</v>
      </c>
      <c r="K176" s="276" t="s">
        <v>1195</v>
      </c>
      <c r="L176" s="258"/>
      <c r="M176" s="258"/>
      <c r="N176" s="274" t="s">
        <v>1195</v>
      </c>
      <c r="O176" s="277" t="s">
        <v>1252</v>
      </c>
      <c r="P176" s="272" t="s">
        <v>1253</v>
      </c>
      <c r="Q176" s="272" t="s">
        <v>1254</v>
      </c>
      <c r="R176" s="274" t="s">
        <v>1255</v>
      </c>
      <c r="S176" s="258"/>
      <c r="T176" s="276" t="s">
        <v>1256</v>
      </c>
      <c r="U176" s="258"/>
      <c r="V176" s="278" t="s">
        <v>1257</v>
      </c>
      <c r="W176" s="276" t="s">
        <v>1258</v>
      </c>
      <c r="X176" s="270" t="s">
        <v>1259</v>
      </c>
      <c r="Y176" s="274" t="s">
        <v>1260</v>
      </c>
      <c r="Z176" s="274" t="s">
        <v>1261</v>
      </c>
      <c r="AA176" s="258"/>
      <c r="AB176" s="258"/>
      <c r="AC176" s="277" t="s">
        <v>1262</v>
      </c>
      <c r="AD176" s="258"/>
      <c r="AE176" s="274" t="s">
        <v>1263</v>
      </c>
      <c r="AF176" s="258"/>
      <c r="AG176" s="272" t="s">
        <v>1264</v>
      </c>
      <c r="AH176" s="274" t="s">
        <v>1231</v>
      </c>
      <c r="AI176" s="258"/>
      <c r="AJ176" s="258"/>
    </row>
    <row r="177" spans="4:36" ht="15">
      <c r="D177" s="258"/>
      <c r="E177" s="271" t="s">
        <v>1265</v>
      </c>
      <c r="F177" s="258"/>
      <c r="G177" s="273" t="s">
        <v>1266</v>
      </c>
      <c r="H177" s="274" t="s">
        <v>1267</v>
      </c>
      <c r="I177" s="273" t="s">
        <v>1268</v>
      </c>
      <c r="J177" s="275" t="s">
        <v>1269</v>
      </c>
      <c r="K177" s="276" t="s">
        <v>1270</v>
      </c>
      <c r="L177" s="258"/>
      <c r="M177" s="258"/>
      <c r="N177" s="274" t="s">
        <v>1271</v>
      </c>
      <c r="O177" s="258"/>
      <c r="P177" s="270" t="s">
        <v>1272</v>
      </c>
      <c r="Q177" s="272" t="s">
        <v>1273</v>
      </c>
      <c r="R177" s="274" t="s">
        <v>1274</v>
      </c>
      <c r="S177" s="258"/>
      <c r="T177" s="276" t="s">
        <v>1275</v>
      </c>
      <c r="U177" s="258"/>
      <c r="V177" s="258"/>
      <c r="W177" s="276" t="s">
        <v>1276</v>
      </c>
      <c r="X177" s="258"/>
      <c r="Y177" s="274" t="s">
        <v>1277</v>
      </c>
      <c r="Z177" s="277" t="s">
        <v>1278</v>
      </c>
      <c r="AA177" s="258"/>
      <c r="AB177" s="258"/>
      <c r="AC177" s="258"/>
      <c r="AD177" s="258"/>
      <c r="AE177" s="274" t="s">
        <v>1279</v>
      </c>
      <c r="AF177" s="258"/>
      <c r="AG177" s="272" t="s">
        <v>1280</v>
      </c>
      <c r="AH177" s="274" t="s">
        <v>1281</v>
      </c>
      <c r="AI177" s="258"/>
      <c r="AJ177" s="258"/>
    </row>
    <row r="178" spans="4:36" ht="15">
      <c r="D178" s="258"/>
      <c r="E178" s="271" t="s">
        <v>1282</v>
      </c>
      <c r="F178" s="258"/>
      <c r="G178" s="278" t="s">
        <v>1197</v>
      </c>
      <c r="H178" s="274" t="s">
        <v>1283</v>
      </c>
      <c r="I178" s="273" t="s">
        <v>1284</v>
      </c>
      <c r="J178" s="275" t="s">
        <v>1285</v>
      </c>
      <c r="K178" s="279" t="s">
        <v>1286</v>
      </c>
      <c r="L178" s="258"/>
      <c r="M178" s="258"/>
      <c r="N178" s="277" t="s">
        <v>1287</v>
      </c>
      <c r="O178" s="258"/>
      <c r="P178" s="258"/>
      <c r="Q178" s="272" t="s">
        <v>1288</v>
      </c>
      <c r="R178" s="274" t="s">
        <v>1289</v>
      </c>
      <c r="S178" s="258"/>
      <c r="T178" s="279" t="s">
        <v>1290</v>
      </c>
      <c r="U178" s="258"/>
      <c r="V178" s="258"/>
      <c r="W178" s="276" t="s">
        <v>1291</v>
      </c>
      <c r="X178" s="258"/>
      <c r="Y178" s="274" t="s">
        <v>1292</v>
      </c>
      <c r="Z178" s="258"/>
      <c r="AA178" s="258"/>
      <c r="AB178" s="258"/>
      <c r="AC178" s="258"/>
      <c r="AD178" s="258"/>
      <c r="AE178" s="274" t="s">
        <v>1293</v>
      </c>
      <c r="AF178" s="258"/>
      <c r="AG178" s="272" t="s">
        <v>1294</v>
      </c>
      <c r="AH178" s="274" t="s">
        <v>1295</v>
      </c>
      <c r="AI178" s="258"/>
      <c r="AJ178" s="258"/>
    </row>
    <row r="179" spans="4:36" ht="15">
      <c r="D179" s="258"/>
      <c r="E179" s="271" t="s">
        <v>1296</v>
      </c>
      <c r="F179" s="258"/>
      <c r="G179" s="258"/>
      <c r="H179" s="274" t="s">
        <v>1297</v>
      </c>
      <c r="I179" s="278" t="s">
        <v>1298</v>
      </c>
      <c r="J179" s="275" t="s">
        <v>1299</v>
      </c>
      <c r="K179" s="258"/>
      <c r="L179" s="258"/>
      <c r="M179" s="258"/>
      <c r="N179" s="258"/>
      <c r="O179" s="258"/>
      <c r="P179" s="258"/>
      <c r="Q179" s="270" t="s">
        <v>1300</v>
      </c>
      <c r="R179" s="274" t="s">
        <v>1301</v>
      </c>
      <c r="S179" s="258"/>
      <c r="T179" s="258"/>
      <c r="U179" s="258"/>
      <c r="V179" s="258"/>
      <c r="W179" s="279" t="s">
        <v>1302</v>
      </c>
      <c r="X179" s="258"/>
      <c r="Y179" s="277" t="s">
        <v>1303</v>
      </c>
      <c r="Z179" s="258"/>
      <c r="AA179" s="258"/>
      <c r="AB179" s="258"/>
      <c r="AC179" s="258"/>
      <c r="AD179" s="258"/>
      <c r="AE179" s="274" t="s">
        <v>1304</v>
      </c>
      <c r="AF179" s="258"/>
      <c r="AG179" s="272" t="s">
        <v>1305</v>
      </c>
      <c r="AH179" s="274" t="s">
        <v>1306</v>
      </c>
      <c r="AI179" s="258"/>
      <c r="AJ179" s="258"/>
    </row>
    <row r="180" spans="4:36" ht="15">
      <c r="D180" s="258"/>
      <c r="E180" s="271" t="s">
        <v>1203</v>
      </c>
      <c r="F180" s="258"/>
      <c r="G180" s="258"/>
      <c r="H180" s="276" t="s">
        <v>1307</v>
      </c>
      <c r="I180" s="258"/>
      <c r="J180" s="275" t="s">
        <v>1308</v>
      </c>
      <c r="K180" s="258"/>
      <c r="L180" s="258"/>
      <c r="M180" s="258"/>
      <c r="N180" s="258"/>
      <c r="O180" s="258"/>
      <c r="P180" s="258"/>
      <c r="Q180" s="258"/>
      <c r="R180" s="274" t="s">
        <v>1309</v>
      </c>
      <c r="S180" s="258"/>
      <c r="T180" s="258"/>
      <c r="U180" s="258"/>
      <c r="V180" s="258"/>
      <c r="W180" s="258"/>
      <c r="X180" s="258"/>
      <c r="Y180" s="258"/>
      <c r="Z180" s="258"/>
      <c r="AA180" s="258"/>
      <c r="AB180" s="258"/>
      <c r="AC180" s="258"/>
      <c r="AD180" s="258"/>
      <c r="AE180" s="274" t="s">
        <v>1310</v>
      </c>
      <c r="AF180" s="258"/>
      <c r="AG180" s="272" t="s">
        <v>1311</v>
      </c>
      <c r="AH180" s="274" t="s">
        <v>1312</v>
      </c>
      <c r="AI180" s="258"/>
      <c r="AJ180" s="258"/>
    </row>
    <row r="181" spans="4:36" ht="15">
      <c r="D181" s="258"/>
      <c r="E181" s="271" t="s">
        <v>1313</v>
      </c>
      <c r="F181" s="258"/>
      <c r="G181" s="258"/>
      <c r="H181" s="274" t="s">
        <v>1314</v>
      </c>
      <c r="I181" s="258"/>
      <c r="J181" s="275" t="s">
        <v>1315</v>
      </c>
      <c r="K181" s="258"/>
      <c r="L181" s="258"/>
      <c r="M181" s="258"/>
      <c r="N181" s="258"/>
      <c r="O181" s="258"/>
      <c r="P181" s="258"/>
      <c r="Q181" s="258"/>
      <c r="R181" s="274" t="s">
        <v>1316</v>
      </c>
      <c r="S181" s="258"/>
      <c r="T181" s="258"/>
      <c r="U181" s="258"/>
      <c r="V181" s="258"/>
      <c r="W181" s="258"/>
      <c r="X181" s="258"/>
      <c r="Y181" s="258"/>
      <c r="Z181" s="258"/>
      <c r="AA181" s="258"/>
      <c r="AB181" s="258"/>
      <c r="AC181" s="258"/>
      <c r="AD181" s="258"/>
      <c r="AE181" s="274" t="s">
        <v>1317</v>
      </c>
      <c r="AF181" s="258"/>
      <c r="AG181" s="270" t="s">
        <v>1318</v>
      </c>
      <c r="AH181" s="274" t="s">
        <v>1319</v>
      </c>
      <c r="AI181" s="258"/>
      <c r="AJ181" s="258"/>
    </row>
    <row r="182" spans="4:36" ht="15">
      <c r="D182" s="258"/>
      <c r="E182" s="271" t="s">
        <v>1229</v>
      </c>
      <c r="F182" s="258"/>
      <c r="G182" s="258"/>
      <c r="H182" s="276" t="s">
        <v>1320</v>
      </c>
      <c r="I182" s="258"/>
      <c r="J182" s="275" t="s">
        <v>1321</v>
      </c>
      <c r="K182" s="258"/>
      <c r="L182" s="258"/>
      <c r="M182" s="258"/>
      <c r="N182" s="258"/>
      <c r="O182" s="258"/>
      <c r="P182" s="258"/>
      <c r="Q182" s="258"/>
      <c r="R182" s="274" t="s">
        <v>1322</v>
      </c>
      <c r="S182" s="258"/>
      <c r="T182" s="258"/>
      <c r="U182" s="258"/>
      <c r="V182" s="258"/>
      <c r="W182" s="258"/>
      <c r="X182" s="258"/>
      <c r="Y182" s="258"/>
      <c r="Z182" s="258"/>
      <c r="AA182" s="258"/>
      <c r="AB182" s="258"/>
      <c r="AC182" s="258"/>
      <c r="AD182" s="258"/>
      <c r="AE182" s="277" t="s">
        <v>1323</v>
      </c>
      <c r="AF182" s="258"/>
      <c r="AG182" s="258"/>
      <c r="AH182" s="274" t="s">
        <v>1324</v>
      </c>
      <c r="AI182" s="258"/>
      <c r="AJ182" s="258"/>
    </row>
    <row r="183" spans="4:36" ht="15">
      <c r="D183" s="258"/>
      <c r="E183" s="271" t="s">
        <v>1325</v>
      </c>
      <c r="F183" s="258"/>
      <c r="G183" s="258"/>
      <c r="H183" s="276" t="s">
        <v>1326</v>
      </c>
      <c r="I183" s="258"/>
      <c r="J183" s="280" t="s">
        <v>1327</v>
      </c>
      <c r="K183" s="258"/>
      <c r="L183" s="258"/>
      <c r="M183" s="258"/>
      <c r="N183" s="258"/>
      <c r="O183" s="258"/>
      <c r="P183" s="258"/>
      <c r="Q183" s="258"/>
      <c r="R183" s="274" t="s">
        <v>1328</v>
      </c>
      <c r="S183" s="258"/>
      <c r="T183" s="258"/>
      <c r="U183" s="258"/>
      <c r="V183" s="258"/>
      <c r="W183" s="258"/>
      <c r="X183" s="258"/>
      <c r="Y183" s="258"/>
      <c r="Z183" s="258"/>
      <c r="AA183" s="258"/>
      <c r="AB183" s="258"/>
      <c r="AC183" s="258"/>
      <c r="AD183" s="258"/>
      <c r="AE183" s="258"/>
      <c r="AF183" s="258"/>
      <c r="AG183" s="258"/>
      <c r="AH183" s="274" t="s">
        <v>1329</v>
      </c>
      <c r="AI183" s="258"/>
      <c r="AJ183" s="258"/>
    </row>
    <row r="184" spans="4:36" ht="30">
      <c r="D184" s="258"/>
      <c r="E184" s="271" t="s">
        <v>1330</v>
      </c>
      <c r="F184" s="258"/>
      <c r="G184" s="258"/>
      <c r="H184" s="274" t="s">
        <v>1331</v>
      </c>
      <c r="I184" s="258"/>
      <c r="J184" s="258"/>
      <c r="K184" s="258"/>
      <c r="L184" s="258"/>
      <c r="M184" s="258"/>
      <c r="N184" s="258"/>
      <c r="O184" s="258"/>
      <c r="P184" s="258"/>
      <c r="Q184" s="258"/>
      <c r="R184" s="274" t="s">
        <v>1332</v>
      </c>
      <c r="S184" s="258"/>
      <c r="T184" s="258"/>
      <c r="U184" s="258"/>
      <c r="V184" s="258"/>
      <c r="W184" s="258"/>
      <c r="X184" s="258"/>
      <c r="Y184" s="258"/>
      <c r="Z184" s="258"/>
      <c r="AA184" s="258"/>
      <c r="AB184" s="258"/>
      <c r="AC184" s="258"/>
      <c r="AD184" s="258"/>
      <c r="AE184" s="258"/>
      <c r="AF184" s="258"/>
      <c r="AG184" s="258"/>
      <c r="AH184" s="274" t="s">
        <v>1333</v>
      </c>
      <c r="AI184" s="258"/>
      <c r="AJ184" s="258"/>
    </row>
    <row r="185" spans="4:36" ht="15">
      <c r="D185" s="258"/>
      <c r="E185" s="271" t="s">
        <v>1334</v>
      </c>
      <c r="F185" s="258"/>
      <c r="G185" s="258"/>
      <c r="H185" s="274" t="s">
        <v>1335</v>
      </c>
      <c r="I185" s="258"/>
      <c r="J185" s="258"/>
      <c r="K185" s="258"/>
      <c r="L185" s="258"/>
      <c r="M185" s="258"/>
      <c r="N185" s="258"/>
      <c r="O185" s="258"/>
      <c r="P185" s="258"/>
      <c r="Q185" s="258"/>
      <c r="R185" s="277" t="s">
        <v>1336</v>
      </c>
      <c r="S185" s="258"/>
      <c r="T185" s="258"/>
      <c r="U185" s="258"/>
      <c r="V185" s="258"/>
      <c r="W185" s="258"/>
      <c r="X185" s="258"/>
      <c r="Y185" s="258"/>
      <c r="Z185" s="258"/>
      <c r="AA185" s="258"/>
      <c r="AB185" s="258"/>
      <c r="AC185" s="258"/>
      <c r="AD185" s="258"/>
      <c r="AE185" s="258"/>
      <c r="AF185" s="258"/>
      <c r="AG185" s="258"/>
      <c r="AH185" s="274" t="s">
        <v>1337</v>
      </c>
      <c r="AI185" s="258"/>
      <c r="AJ185" s="258"/>
    </row>
    <row r="186" spans="4:36" ht="15">
      <c r="D186" s="258"/>
      <c r="E186" s="271" t="s">
        <v>1338</v>
      </c>
      <c r="F186" s="258"/>
      <c r="G186" s="258"/>
      <c r="H186" s="274" t="s">
        <v>1339</v>
      </c>
      <c r="I186" s="258"/>
      <c r="J186" s="258"/>
      <c r="K186" s="258"/>
      <c r="L186" s="258"/>
      <c r="M186" s="258"/>
      <c r="N186" s="258"/>
      <c r="O186" s="258"/>
      <c r="P186" s="258"/>
      <c r="Q186" s="258"/>
      <c r="R186" s="258"/>
      <c r="S186" s="258"/>
      <c r="T186" s="258"/>
      <c r="U186" s="258"/>
      <c r="V186" s="258"/>
      <c r="W186" s="258"/>
      <c r="X186" s="258"/>
      <c r="Y186" s="258"/>
      <c r="Z186" s="258"/>
      <c r="AA186" s="258"/>
      <c r="AB186" s="258"/>
      <c r="AC186" s="258"/>
      <c r="AD186" s="258"/>
      <c r="AE186" s="258"/>
      <c r="AF186" s="258"/>
      <c r="AG186" s="258"/>
      <c r="AH186" s="277" t="s">
        <v>1340</v>
      </c>
      <c r="AI186" s="258"/>
      <c r="AJ186" s="258"/>
    </row>
    <row r="187" spans="4:36" ht="15">
      <c r="D187" s="258"/>
      <c r="E187" s="271" t="s">
        <v>1341</v>
      </c>
      <c r="F187" s="258"/>
      <c r="G187" s="258"/>
      <c r="H187" s="274" t="s">
        <v>1342</v>
      </c>
      <c r="I187" s="258"/>
      <c r="J187" s="258"/>
      <c r="K187" s="258"/>
      <c r="L187" s="258"/>
      <c r="M187" s="258"/>
      <c r="N187" s="258"/>
      <c r="O187" s="258"/>
      <c r="P187" s="258"/>
      <c r="Q187" s="258"/>
      <c r="R187" s="258"/>
      <c r="S187" s="258"/>
      <c r="T187" s="258"/>
      <c r="U187" s="258"/>
      <c r="V187" s="258"/>
      <c r="W187" s="258"/>
      <c r="X187" s="258"/>
      <c r="Y187" s="258"/>
      <c r="Z187" s="258"/>
      <c r="AA187" s="258"/>
      <c r="AB187" s="258"/>
      <c r="AC187" s="258"/>
      <c r="AD187" s="258"/>
      <c r="AE187" s="258"/>
      <c r="AF187" s="258"/>
      <c r="AG187" s="258"/>
      <c r="AH187" s="258"/>
      <c r="AI187" s="258"/>
      <c r="AJ187" s="258"/>
    </row>
    <row r="188" spans="4:36" ht="15">
      <c r="D188" s="258"/>
      <c r="E188" s="271" t="s">
        <v>1279</v>
      </c>
      <c r="F188" s="258"/>
      <c r="G188" s="258"/>
      <c r="H188" s="274" t="s">
        <v>1343</v>
      </c>
      <c r="I188" s="258"/>
      <c r="J188" s="258"/>
      <c r="K188" s="258"/>
      <c r="L188" s="258"/>
      <c r="M188" s="258"/>
      <c r="N188" s="258"/>
      <c r="O188" s="258"/>
      <c r="P188" s="258"/>
      <c r="Q188" s="258"/>
      <c r="R188" s="258"/>
      <c r="S188" s="258"/>
      <c r="T188" s="258"/>
      <c r="U188" s="258"/>
      <c r="V188" s="258"/>
      <c r="W188" s="258"/>
      <c r="X188" s="258"/>
      <c r="Y188" s="258"/>
      <c r="Z188" s="258"/>
      <c r="AA188" s="258"/>
      <c r="AB188" s="258"/>
      <c r="AC188" s="258"/>
      <c r="AD188" s="258"/>
      <c r="AE188" s="258"/>
      <c r="AF188" s="258"/>
      <c r="AG188" s="258"/>
      <c r="AH188" s="258"/>
      <c r="AI188" s="258"/>
      <c r="AJ188" s="258"/>
    </row>
    <row r="189" spans="4:36" ht="15">
      <c r="D189" s="258"/>
      <c r="E189" s="281" t="s">
        <v>1344</v>
      </c>
      <c r="F189" s="258"/>
      <c r="G189" s="258"/>
      <c r="H189" s="277" t="s">
        <v>1345</v>
      </c>
      <c r="I189" s="258"/>
      <c r="J189" s="258"/>
      <c r="K189" s="258"/>
      <c r="L189" s="258"/>
      <c r="M189" s="258"/>
      <c r="N189" s="258"/>
      <c r="O189" s="258"/>
      <c r="P189" s="258"/>
      <c r="Q189" s="258"/>
      <c r="R189" s="258"/>
      <c r="S189" s="258"/>
      <c r="T189" s="258"/>
      <c r="U189" s="258"/>
      <c r="V189" s="258"/>
      <c r="W189" s="258"/>
      <c r="X189" s="258"/>
      <c r="Y189" s="258"/>
      <c r="Z189" s="258"/>
      <c r="AA189" s="258"/>
      <c r="AB189" s="258"/>
      <c r="AC189" s="258"/>
      <c r="AD189" s="258"/>
      <c r="AE189" s="258"/>
      <c r="AF189" s="258"/>
      <c r="AG189" s="258"/>
      <c r="AH189" s="258"/>
      <c r="AI189" s="258"/>
      <c r="AJ189" s="258"/>
    </row>
    <row r="190" spans="4:36">
      <c r="D190" s="258"/>
      <c r="E190" s="258"/>
      <c r="F190" s="258"/>
      <c r="G190" s="258"/>
      <c r="H190" s="258"/>
      <c r="I190" s="258"/>
      <c r="J190" s="258"/>
      <c r="K190" s="258"/>
      <c r="L190" s="258"/>
      <c r="M190" s="258"/>
      <c r="N190" s="258"/>
      <c r="O190" s="258"/>
      <c r="P190" s="258"/>
      <c r="Q190" s="258"/>
      <c r="R190" s="258"/>
      <c r="S190" s="258"/>
      <c r="T190" s="258"/>
      <c r="U190" s="258"/>
      <c r="V190" s="258"/>
      <c r="W190" s="258"/>
      <c r="X190" s="258"/>
      <c r="Y190" s="258"/>
      <c r="Z190" s="258"/>
      <c r="AA190" s="258"/>
      <c r="AB190" s="258"/>
      <c r="AC190" s="258"/>
      <c r="AD190" s="258"/>
      <c r="AE190" s="258"/>
      <c r="AF190" s="258"/>
      <c r="AG190" s="258"/>
      <c r="AH190" s="258"/>
      <c r="AI190" s="258"/>
      <c r="AJ190" s="258"/>
    </row>
    <row r="191" spans="4:36">
      <c r="D191" s="258"/>
      <c r="E191" s="258"/>
      <c r="F191" s="258"/>
      <c r="G191" s="258"/>
      <c r="H191" s="258"/>
      <c r="I191" s="258"/>
      <c r="J191" s="258"/>
      <c r="K191" s="258"/>
      <c r="L191" s="258"/>
      <c r="M191" s="258"/>
      <c r="N191" s="258"/>
      <c r="O191" s="258"/>
      <c r="P191" s="258"/>
      <c r="Q191" s="258"/>
      <c r="R191" s="258"/>
      <c r="S191" s="258"/>
      <c r="T191" s="258"/>
      <c r="U191" s="258"/>
      <c r="V191" s="258"/>
      <c r="W191" s="258"/>
      <c r="X191" s="258"/>
      <c r="Y191" s="258"/>
      <c r="Z191" s="258"/>
      <c r="AA191" s="258"/>
      <c r="AB191" s="258"/>
      <c r="AC191" s="258"/>
      <c r="AD191" s="258"/>
      <c r="AE191" s="258"/>
      <c r="AF191" s="258"/>
      <c r="AG191" s="258"/>
      <c r="AH191" s="258"/>
      <c r="AI191" s="258"/>
      <c r="AJ191" s="258"/>
    </row>
    <row r="192" spans="4:36">
      <c r="D192" s="258"/>
      <c r="E192" s="258"/>
      <c r="F192" s="258"/>
      <c r="G192" s="258"/>
      <c r="H192" s="258"/>
      <c r="I192" s="258"/>
      <c r="J192" s="258"/>
      <c r="K192" s="258"/>
      <c r="L192" s="258"/>
      <c r="M192" s="258"/>
      <c r="N192" s="258"/>
      <c r="O192" s="258"/>
      <c r="P192" s="258"/>
      <c r="Q192" s="258"/>
      <c r="R192" s="258"/>
      <c r="S192" s="258"/>
      <c r="T192" s="258"/>
      <c r="U192" s="258"/>
      <c r="V192" s="258"/>
      <c r="W192" s="258"/>
      <c r="X192" s="258"/>
      <c r="Y192" s="258"/>
      <c r="Z192" s="258"/>
      <c r="AA192" s="258"/>
      <c r="AB192" s="258"/>
      <c r="AC192" s="258"/>
      <c r="AD192" s="258"/>
      <c r="AE192" s="258"/>
      <c r="AF192" s="258"/>
      <c r="AG192" s="258"/>
      <c r="AH192" s="258"/>
      <c r="AI192" s="258"/>
      <c r="AJ192" s="258"/>
    </row>
    <row r="193" spans="4:36">
      <c r="D193" s="258"/>
      <c r="E193" s="258"/>
      <c r="F193" s="258"/>
      <c r="G193" s="258"/>
      <c r="H193" s="258"/>
      <c r="I193" s="258"/>
      <c r="J193" s="258"/>
      <c r="K193" s="258"/>
      <c r="L193" s="258"/>
      <c r="M193" s="258"/>
      <c r="N193" s="258"/>
      <c r="O193" s="258"/>
      <c r="P193" s="258"/>
      <c r="Q193" s="258"/>
      <c r="R193" s="258"/>
      <c r="S193" s="258"/>
      <c r="T193" s="258"/>
      <c r="U193" s="258"/>
      <c r="V193" s="258"/>
      <c r="W193" s="258"/>
      <c r="X193" s="258"/>
      <c r="Y193" s="258"/>
      <c r="Z193" s="258"/>
      <c r="AA193" s="258"/>
      <c r="AB193" s="258"/>
      <c r="AC193" s="258"/>
      <c r="AD193" s="258"/>
      <c r="AE193" s="258"/>
      <c r="AF193" s="258"/>
      <c r="AG193" s="258"/>
      <c r="AH193" s="258"/>
      <c r="AI193" s="258"/>
      <c r="AJ193" s="258"/>
    </row>
    <row r="194" spans="4:36">
      <c r="D194" s="258"/>
      <c r="E194" s="258"/>
      <c r="F194" s="258"/>
      <c r="G194" s="258"/>
      <c r="H194" s="258"/>
      <c r="I194" s="258"/>
      <c r="J194" s="258"/>
      <c r="K194" s="258"/>
      <c r="L194" s="258"/>
      <c r="M194" s="258"/>
      <c r="N194" s="258"/>
      <c r="O194" s="258"/>
      <c r="P194" s="258"/>
      <c r="Q194" s="258"/>
      <c r="R194" s="258"/>
      <c r="S194" s="258"/>
      <c r="T194" s="258"/>
      <c r="U194" s="258"/>
      <c r="V194" s="258"/>
      <c r="W194" s="258"/>
      <c r="X194" s="258"/>
      <c r="Y194" s="258"/>
      <c r="Z194" s="258"/>
      <c r="AA194" s="258"/>
      <c r="AB194" s="258"/>
      <c r="AC194" s="258"/>
      <c r="AD194" s="258"/>
      <c r="AE194" s="258"/>
      <c r="AF194" s="258"/>
      <c r="AG194" s="258"/>
      <c r="AH194" s="258"/>
      <c r="AI194" s="258"/>
      <c r="AJ194" s="258"/>
    </row>
    <row r="195" spans="4:36">
      <c r="D195" s="258"/>
      <c r="E195" s="258"/>
      <c r="F195" s="258"/>
      <c r="G195" s="258"/>
      <c r="H195" s="258"/>
      <c r="I195" s="258"/>
      <c r="J195" s="258"/>
      <c r="K195" s="258"/>
      <c r="L195" s="258"/>
      <c r="M195" s="258"/>
      <c r="N195" s="258"/>
      <c r="O195" s="258"/>
      <c r="P195" s="258"/>
      <c r="Q195" s="258"/>
      <c r="R195" s="258"/>
      <c r="S195" s="258"/>
      <c r="T195" s="258"/>
      <c r="U195" s="258"/>
      <c r="V195" s="258"/>
      <c r="W195" s="258"/>
      <c r="X195" s="258"/>
      <c r="Y195" s="258"/>
      <c r="Z195" s="258"/>
      <c r="AA195" s="258"/>
      <c r="AB195" s="258"/>
      <c r="AC195" s="258"/>
      <c r="AD195" s="258"/>
      <c r="AE195" s="258"/>
      <c r="AF195" s="258"/>
      <c r="AG195" s="258"/>
      <c r="AH195" s="258"/>
      <c r="AI195" s="258"/>
      <c r="AJ195" s="258"/>
    </row>
    <row r="196" spans="4:36">
      <c r="O196" s="258"/>
      <c r="P196" s="258"/>
      <c r="Q196" s="258"/>
      <c r="R196" s="258"/>
      <c r="S196" s="258"/>
      <c r="T196" s="258"/>
    </row>
    <row r="197" spans="4:36">
      <c r="O197" s="258"/>
      <c r="P197" s="258"/>
      <c r="Q197" s="258"/>
      <c r="R197" s="258"/>
      <c r="S197" s="258"/>
      <c r="T197" s="258"/>
    </row>
    <row r="198" spans="4:36">
      <c r="O198" s="258"/>
      <c r="P198" s="258"/>
      <c r="Q198" s="258"/>
      <c r="R198" s="258"/>
      <c r="S198" s="258"/>
      <c r="T198" s="258"/>
    </row>
    <row r="199" spans="4:36">
      <c r="O199" s="258"/>
      <c r="P199" s="258"/>
      <c r="Q199" s="258"/>
      <c r="R199" s="258"/>
      <c r="S199" s="258"/>
      <c r="T199" s="258"/>
    </row>
    <row r="200" spans="4:36">
      <c r="O200" s="258"/>
      <c r="P200" s="258"/>
      <c r="Q200" s="258"/>
      <c r="R200" s="258"/>
      <c r="S200" s="258"/>
      <c r="T200" s="258"/>
    </row>
    <row r="201" spans="4:36">
      <c r="O201" s="258"/>
      <c r="P201" s="258"/>
      <c r="Q201" s="258"/>
      <c r="R201" s="258"/>
      <c r="S201" s="258"/>
      <c r="T201" s="258"/>
    </row>
    <row r="202" spans="4:36">
      <c r="O202" s="258"/>
      <c r="P202" s="258"/>
      <c r="Q202" s="258"/>
      <c r="R202" s="258"/>
      <c r="S202" s="258"/>
      <c r="T202" s="258"/>
    </row>
    <row r="203" spans="4:36">
      <c r="O203" s="258"/>
      <c r="P203" s="258"/>
      <c r="Q203" s="258"/>
      <c r="R203" s="258"/>
      <c r="S203" s="258"/>
      <c r="T203" s="258"/>
    </row>
    <row r="204" spans="4:36" ht="15">
      <c r="D204" s="3" t="s">
        <v>1346</v>
      </c>
      <c r="E204" s="3" t="s">
        <v>1347</v>
      </c>
      <c r="F204" s="3" t="s">
        <v>1348</v>
      </c>
      <c r="G204" s="282" t="s">
        <v>1349</v>
      </c>
      <c r="H204" s="282" t="s">
        <v>1350</v>
      </c>
      <c r="I204" s="3" t="s">
        <v>1351</v>
      </c>
      <c r="J204" s="3" t="s">
        <v>1352</v>
      </c>
      <c r="K204" s="282" t="s">
        <v>1353</v>
      </c>
      <c r="L204" s="3" t="s">
        <v>1354</v>
      </c>
      <c r="M204" s="3" t="s">
        <v>1355</v>
      </c>
      <c r="N204" s="3" t="s">
        <v>1356</v>
      </c>
      <c r="O204" s="3" t="s">
        <v>1357</v>
      </c>
      <c r="P204" s="282" t="s">
        <v>1358</v>
      </c>
      <c r="Q204" s="3" t="s">
        <v>1359</v>
      </c>
      <c r="R204" s="3" t="s">
        <v>1360</v>
      </c>
      <c r="S204" s="3" t="s">
        <v>1361</v>
      </c>
      <c r="T204" s="3" t="s">
        <v>1362</v>
      </c>
      <c r="U204" s="3" t="s">
        <v>1363</v>
      </c>
      <c r="V204" s="3" t="s">
        <v>1364</v>
      </c>
      <c r="W204" s="3" t="s">
        <v>1365</v>
      </c>
      <c r="X204" s="3" t="s">
        <v>1366</v>
      </c>
      <c r="Y204" s="3" t="s">
        <v>1367</v>
      </c>
      <c r="Z204" s="3" t="s">
        <v>1368</v>
      </c>
      <c r="AA204" s="3" t="s">
        <v>1369</v>
      </c>
      <c r="AB204" s="3" t="s">
        <v>1370</v>
      </c>
      <c r="AC204" s="3" t="s">
        <v>1371</v>
      </c>
      <c r="AD204" s="3" t="s">
        <v>1372</v>
      </c>
      <c r="AE204" s="3" t="s">
        <v>1373</v>
      </c>
      <c r="AF204" s="3" t="s">
        <v>1374</v>
      </c>
      <c r="AG204" s="3" t="s">
        <v>1375</v>
      </c>
      <c r="AH204" s="3" t="s">
        <v>1376</v>
      </c>
      <c r="AI204" s="3" t="s">
        <v>1377</v>
      </c>
      <c r="AJ204" s="3" t="s">
        <v>1378</v>
      </c>
    </row>
    <row r="205" spans="4:36" ht="15">
      <c r="D205" t="s">
        <v>1379</v>
      </c>
      <c r="E205" t="s">
        <v>1380</v>
      </c>
      <c r="F205" t="s">
        <v>1348</v>
      </c>
      <c r="G205" t="s">
        <v>1381</v>
      </c>
      <c r="H205" t="s">
        <v>1382</v>
      </c>
      <c r="I205" t="s">
        <v>1383</v>
      </c>
      <c r="J205" t="s">
        <v>1384</v>
      </c>
      <c r="K205" t="s">
        <v>1385</v>
      </c>
      <c r="L205" t="s">
        <v>1386</v>
      </c>
      <c r="M205" t="s">
        <v>1387</v>
      </c>
      <c r="N205" t="s">
        <v>1388</v>
      </c>
      <c r="O205" t="s">
        <v>1389</v>
      </c>
      <c r="P205" t="s">
        <v>1390</v>
      </c>
      <c r="Q205" t="s">
        <v>1391</v>
      </c>
      <c r="R205" t="s">
        <v>1392</v>
      </c>
      <c r="S205" t="s">
        <v>1393</v>
      </c>
      <c r="T205" t="s">
        <v>1394</v>
      </c>
      <c r="U205" t="s">
        <v>1395</v>
      </c>
      <c r="V205" t="s">
        <v>1396</v>
      </c>
      <c r="W205" t="s">
        <v>1397</v>
      </c>
      <c r="X205" t="s">
        <v>1398</v>
      </c>
      <c r="Y205" t="s">
        <v>1399</v>
      </c>
      <c r="Z205" t="s">
        <v>1400</v>
      </c>
      <c r="AA205" t="s">
        <v>1401</v>
      </c>
      <c r="AB205" t="s">
        <v>1402</v>
      </c>
      <c r="AC205" t="s">
        <v>1403</v>
      </c>
      <c r="AD205" t="s">
        <v>1404</v>
      </c>
      <c r="AE205" t="s">
        <v>1405</v>
      </c>
      <c r="AF205" t="s">
        <v>1406</v>
      </c>
      <c r="AG205" t="s">
        <v>1407</v>
      </c>
      <c r="AH205" t="s">
        <v>1408</v>
      </c>
      <c r="AI205" t="s">
        <v>1409</v>
      </c>
      <c r="AJ205" t="s">
        <v>1410</v>
      </c>
    </row>
    <row r="206" spans="4:36" ht="15">
      <c r="D206" t="s">
        <v>1411</v>
      </c>
      <c r="E206" t="s">
        <v>1412</v>
      </c>
      <c r="F206" t="s">
        <v>1413</v>
      </c>
      <c r="G206" t="s">
        <v>1414</v>
      </c>
      <c r="H206"/>
      <c r="I206" t="s">
        <v>1415</v>
      </c>
      <c r="J206" t="s">
        <v>1416</v>
      </c>
      <c r="K206" t="s">
        <v>1417</v>
      </c>
      <c r="L206" t="s">
        <v>1418</v>
      </c>
      <c r="M206" t="s">
        <v>1419</v>
      </c>
      <c r="N206" t="s">
        <v>1420</v>
      </c>
      <c r="O206" t="s">
        <v>1421</v>
      </c>
      <c r="P206" t="s">
        <v>1422</v>
      </c>
      <c r="Q206" t="s">
        <v>1423</v>
      </c>
      <c r="R206" t="s">
        <v>1424</v>
      </c>
      <c r="S206" t="s">
        <v>1425</v>
      </c>
      <c r="T206" t="s">
        <v>1426</v>
      </c>
      <c r="U206" t="s">
        <v>1427</v>
      </c>
      <c r="V206" t="s">
        <v>1418</v>
      </c>
      <c r="W206" t="s">
        <v>1428</v>
      </c>
      <c r="X206" t="s">
        <v>1429</v>
      </c>
      <c r="Y206" t="s">
        <v>1424</v>
      </c>
      <c r="Z206" t="s">
        <v>1430</v>
      </c>
      <c r="AA206" t="s">
        <v>1431</v>
      </c>
      <c r="AB206" t="s">
        <v>1432</v>
      </c>
      <c r="AC206" t="s">
        <v>1433</v>
      </c>
      <c r="AD206" t="s">
        <v>1434</v>
      </c>
      <c r="AE206" t="s">
        <v>1435</v>
      </c>
      <c r="AF206" t="s">
        <v>1432</v>
      </c>
      <c r="AG206" t="s">
        <v>1436</v>
      </c>
      <c r="AH206" t="s">
        <v>1437</v>
      </c>
      <c r="AI206" t="s">
        <v>1438</v>
      </c>
      <c r="AJ206" t="s">
        <v>1439</v>
      </c>
    </row>
    <row r="207" spans="4:36" ht="15">
      <c r="D207" t="s">
        <v>1440</v>
      </c>
      <c r="E207" t="s">
        <v>1441</v>
      </c>
      <c r="F207" t="s">
        <v>1442</v>
      </c>
      <c r="G207" t="s">
        <v>1443</v>
      </c>
      <c r="H207"/>
      <c r="I207" t="s">
        <v>1444</v>
      </c>
      <c r="J207" t="s">
        <v>1445</v>
      </c>
      <c r="K207" t="s">
        <v>1446</v>
      </c>
      <c r="L207" t="s">
        <v>1447</v>
      </c>
      <c r="M207" t="s">
        <v>1448</v>
      </c>
      <c r="N207" t="s">
        <v>1449</v>
      </c>
      <c r="O207" t="s">
        <v>1450</v>
      </c>
      <c r="P207" t="s">
        <v>1451</v>
      </c>
      <c r="Q207" t="s">
        <v>1432</v>
      </c>
      <c r="R207" t="s">
        <v>1452</v>
      </c>
      <c r="S207" t="s">
        <v>1453</v>
      </c>
      <c r="T207" t="s">
        <v>1454</v>
      </c>
      <c r="U207" t="s">
        <v>1455</v>
      </c>
      <c r="V207" t="s">
        <v>1456</v>
      </c>
      <c r="W207" t="s">
        <v>1457</v>
      </c>
      <c r="X207" t="s">
        <v>1458</v>
      </c>
      <c r="Y207" t="s">
        <v>1459</v>
      </c>
      <c r="Z207" t="s">
        <v>1460</v>
      </c>
      <c r="AA207" t="s">
        <v>1461</v>
      </c>
      <c r="AB207" t="s">
        <v>1462</v>
      </c>
      <c r="AC207" t="s">
        <v>1463</v>
      </c>
      <c r="AD207"/>
      <c r="AE207" t="s">
        <v>1418</v>
      </c>
      <c r="AF207" t="s">
        <v>1464</v>
      </c>
      <c r="AG207" t="s">
        <v>1465</v>
      </c>
      <c r="AH207" t="s">
        <v>1466</v>
      </c>
      <c r="AI207" t="s">
        <v>1467</v>
      </c>
      <c r="AJ207" t="s">
        <v>1468</v>
      </c>
    </row>
    <row r="208" spans="4:36" ht="15">
      <c r="D208" t="s">
        <v>1469</v>
      </c>
      <c r="E208" t="s">
        <v>1470</v>
      </c>
      <c r="F208" t="s">
        <v>1471</v>
      </c>
      <c r="G208" t="s">
        <v>1472</v>
      </c>
      <c r="H208"/>
      <c r="I208" t="s">
        <v>1473</v>
      </c>
      <c r="J208" t="s">
        <v>1474</v>
      </c>
      <c r="K208" t="s">
        <v>1475</v>
      </c>
      <c r="L208" t="s">
        <v>1476</v>
      </c>
      <c r="M208" t="s">
        <v>1477</v>
      </c>
      <c r="N208" t="s">
        <v>1463</v>
      </c>
      <c r="O208" t="s">
        <v>1478</v>
      </c>
      <c r="P208" t="s">
        <v>1479</v>
      </c>
      <c r="Q208" t="s">
        <v>1480</v>
      </c>
      <c r="R208" t="s">
        <v>1481</v>
      </c>
      <c r="S208" t="s">
        <v>1482</v>
      </c>
      <c r="T208" t="s">
        <v>1483</v>
      </c>
      <c r="U208" t="s">
        <v>1484</v>
      </c>
      <c r="V208" t="s">
        <v>1485</v>
      </c>
      <c r="W208" t="s">
        <v>1486</v>
      </c>
      <c r="X208" t="s">
        <v>1487</v>
      </c>
      <c r="Y208" t="s">
        <v>1488</v>
      </c>
      <c r="Z208" t="s">
        <v>1489</v>
      </c>
      <c r="AA208" t="s">
        <v>1490</v>
      </c>
      <c r="AB208" t="s">
        <v>1491</v>
      </c>
      <c r="AC208" t="s">
        <v>1492</v>
      </c>
      <c r="AD208"/>
      <c r="AE208" t="s">
        <v>1493</v>
      </c>
      <c r="AF208" t="s">
        <v>1494</v>
      </c>
      <c r="AG208" t="s">
        <v>1495</v>
      </c>
      <c r="AH208" t="s">
        <v>1496</v>
      </c>
      <c r="AI208" t="s">
        <v>1497</v>
      </c>
      <c r="AJ208" t="s">
        <v>1498</v>
      </c>
    </row>
    <row r="209" spans="4:36" ht="15">
      <c r="D209" t="s">
        <v>1499</v>
      </c>
      <c r="E209" t="s">
        <v>1500</v>
      </c>
      <c r="F209" t="s">
        <v>1501</v>
      </c>
      <c r="G209" t="s">
        <v>1502</v>
      </c>
      <c r="H209"/>
      <c r="I209" t="s">
        <v>1503</v>
      </c>
      <c r="J209" t="s">
        <v>1504</v>
      </c>
      <c r="K209" t="s">
        <v>1505</v>
      </c>
      <c r="L209" t="s">
        <v>1506</v>
      </c>
      <c r="M209" t="s">
        <v>1507</v>
      </c>
      <c r="N209" t="s">
        <v>1351</v>
      </c>
      <c r="O209" t="s">
        <v>1508</v>
      </c>
      <c r="P209" t="s">
        <v>1509</v>
      </c>
      <c r="Q209" t="s">
        <v>1510</v>
      </c>
      <c r="R209" t="s">
        <v>1511</v>
      </c>
      <c r="S209" t="s">
        <v>1512</v>
      </c>
      <c r="T209"/>
      <c r="U209" t="s">
        <v>1513</v>
      </c>
      <c r="V209" t="s">
        <v>1514</v>
      </c>
      <c r="W209" t="s">
        <v>1515</v>
      </c>
      <c r="X209" t="s">
        <v>1516</v>
      </c>
      <c r="Y209" t="s">
        <v>1517</v>
      </c>
      <c r="Z209" t="s">
        <v>1518</v>
      </c>
      <c r="AA209" t="s">
        <v>1519</v>
      </c>
      <c r="AB209" t="s">
        <v>1359</v>
      </c>
      <c r="AC209" t="s">
        <v>1520</v>
      </c>
      <c r="AD209"/>
      <c r="AE209" t="s">
        <v>1521</v>
      </c>
      <c r="AF209" t="s">
        <v>1522</v>
      </c>
      <c r="AG209" t="s">
        <v>1523</v>
      </c>
      <c r="AH209" t="s">
        <v>1449</v>
      </c>
      <c r="AI209" t="s">
        <v>1524</v>
      </c>
      <c r="AJ209"/>
    </row>
    <row r="210" spans="4:36" ht="15">
      <c r="D210" t="s">
        <v>1525</v>
      </c>
      <c r="E210" t="s">
        <v>1526</v>
      </c>
      <c r="F210" t="s">
        <v>1527</v>
      </c>
      <c r="G210" t="s">
        <v>1528</v>
      </c>
      <c r="H210"/>
      <c r="I210" t="s">
        <v>1529</v>
      </c>
      <c r="J210" t="s">
        <v>1530</v>
      </c>
      <c r="K210" t="s">
        <v>1531</v>
      </c>
      <c r="L210" t="s">
        <v>1532</v>
      </c>
      <c r="M210" t="s">
        <v>1533</v>
      </c>
      <c r="N210" t="s">
        <v>1534</v>
      </c>
      <c r="O210" t="s">
        <v>1535</v>
      </c>
      <c r="P210" t="s">
        <v>1536</v>
      </c>
      <c r="Q210" t="s">
        <v>1537</v>
      </c>
      <c r="R210" t="s">
        <v>1538</v>
      </c>
      <c r="S210" t="s">
        <v>1539</v>
      </c>
      <c r="T210"/>
      <c r="U210" t="s">
        <v>1540</v>
      </c>
      <c r="V210" t="s">
        <v>1541</v>
      </c>
      <c r="W210" t="s">
        <v>1542</v>
      </c>
      <c r="X210" t="s">
        <v>1543</v>
      </c>
      <c r="Y210" t="s">
        <v>1544</v>
      </c>
      <c r="Z210" t="s">
        <v>1545</v>
      </c>
      <c r="AA210" t="s">
        <v>1546</v>
      </c>
      <c r="AB210" t="s">
        <v>1547</v>
      </c>
      <c r="AC210" t="s">
        <v>1548</v>
      </c>
      <c r="AD210"/>
      <c r="AE210" t="s">
        <v>1549</v>
      </c>
      <c r="AF210" t="s">
        <v>1550</v>
      </c>
      <c r="AG210" t="s">
        <v>1551</v>
      </c>
      <c r="AH210" t="s">
        <v>1351</v>
      </c>
      <c r="AI210" t="s">
        <v>1552</v>
      </c>
      <c r="AJ210"/>
    </row>
    <row r="211" spans="4:36" ht="15">
      <c r="D211" t="s">
        <v>1553</v>
      </c>
      <c r="E211" t="s">
        <v>1554</v>
      </c>
      <c r="F211" t="s">
        <v>1555</v>
      </c>
      <c r="G211" t="s">
        <v>1556</v>
      </c>
      <c r="H211"/>
      <c r="I211" t="s">
        <v>1557</v>
      </c>
      <c r="J211" t="s">
        <v>1558</v>
      </c>
      <c r="K211" t="s">
        <v>1559</v>
      </c>
      <c r="L211" t="s">
        <v>1560</v>
      </c>
      <c r="M211" t="s">
        <v>1561</v>
      </c>
      <c r="N211" t="s">
        <v>1562</v>
      </c>
      <c r="O211" t="s">
        <v>1563</v>
      </c>
      <c r="P211" t="s">
        <v>1564</v>
      </c>
      <c r="Q211" t="s">
        <v>1565</v>
      </c>
      <c r="R211" t="s">
        <v>1566</v>
      </c>
      <c r="S211" t="s">
        <v>1567</v>
      </c>
      <c r="T211"/>
      <c r="U211" t="s">
        <v>1568</v>
      </c>
      <c r="V211" t="s">
        <v>1569</v>
      </c>
      <c r="W211" t="s">
        <v>1570</v>
      </c>
      <c r="X211" t="s">
        <v>1571</v>
      </c>
      <c r="Y211" t="s">
        <v>1504</v>
      </c>
      <c r="Z211" t="s">
        <v>1572</v>
      </c>
      <c r="AA211" t="s">
        <v>1573</v>
      </c>
      <c r="AB211" t="s">
        <v>1574</v>
      </c>
      <c r="AC211" t="s">
        <v>1575</v>
      </c>
      <c r="AD211"/>
      <c r="AE211" t="s">
        <v>1576</v>
      </c>
      <c r="AF211" t="s">
        <v>1577</v>
      </c>
      <c r="AG211" t="s">
        <v>1578</v>
      </c>
      <c r="AH211" t="s">
        <v>1579</v>
      </c>
      <c r="AI211"/>
      <c r="AJ211"/>
    </row>
    <row r="212" spans="4:36" ht="15">
      <c r="D212" t="s">
        <v>1580</v>
      </c>
      <c r="E212" t="s">
        <v>1581</v>
      </c>
      <c r="F212"/>
      <c r="G212" t="s">
        <v>1582</v>
      </c>
      <c r="H212"/>
      <c r="I212" t="s">
        <v>1426</v>
      </c>
      <c r="J212" t="s">
        <v>1583</v>
      </c>
      <c r="K212" t="s">
        <v>1584</v>
      </c>
      <c r="L212" t="s">
        <v>1585</v>
      </c>
      <c r="M212" t="s">
        <v>1586</v>
      </c>
      <c r="N212" t="s">
        <v>1587</v>
      </c>
      <c r="O212" t="s">
        <v>1588</v>
      </c>
      <c r="P212" t="s">
        <v>1589</v>
      </c>
      <c r="Q212" t="s">
        <v>1590</v>
      </c>
      <c r="R212" t="s">
        <v>1591</v>
      </c>
      <c r="S212" t="s">
        <v>1592</v>
      </c>
      <c r="T212"/>
      <c r="U212" t="s">
        <v>1593</v>
      </c>
      <c r="V212" t="s">
        <v>1594</v>
      </c>
      <c r="W212" t="s">
        <v>1595</v>
      </c>
      <c r="X212" t="s">
        <v>1596</v>
      </c>
      <c r="Y212" t="s">
        <v>1597</v>
      </c>
      <c r="Z212" t="s">
        <v>1598</v>
      </c>
      <c r="AA212" t="s">
        <v>1599</v>
      </c>
      <c r="AB212" t="s">
        <v>1600</v>
      </c>
      <c r="AC212" t="s">
        <v>1601</v>
      </c>
      <c r="AD212"/>
      <c r="AE212" t="s">
        <v>1602</v>
      </c>
      <c r="AF212" t="s">
        <v>1603</v>
      </c>
      <c r="AG212" t="s">
        <v>1604</v>
      </c>
      <c r="AH212" t="s">
        <v>1605</v>
      </c>
      <c r="AI212"/>
      <c r="AJ212"/>
    </row>
    <row r="213" spans="4:36" ht="15">
      <c r="D213" t="s">
        <v>1606</v>
      </c>
      <c r="E213" t="s">
        <v>1607</v>
      </c>
      <c r="F213"/>
      <c r="G213" t="s">
        <v>1608</v>
      </c>
      <c r="H213"/>
      <c r="I213" t="s">
        <v>1609</v>
      </c>
      <c r="J213" t="s">
        <v>1352</v>
      </c>
      <c r="K213" t="s">
        <v>1610</v>
      </c>
      <c r="L213" t="s">
        <v>1611</v>
      </c>
      <c r="M213" t="s">
        <v>1612</v>
      </c>
      <c r="N213" t="s">
        <v>1613</v>
      </c>
      <c r="O213" t="s">
        <v>1614</v>
      </c>
      <c r="P213" t="s">
        <v>1615</v>
      </c>
      <c r="Q213" t="s">
        <v>1616</v>
      </c>
      <c r="R213" t="s">
        <v>1617</v>
      </c>
      <c r="S213"/>
      <c r="T213"/>
      <c r="U213" t="s">
        <v>1618</v>
      </c>
      <c r="V213" t="s">
        <v>1619</v>
      </c>
      <c r="W213" t="s">
        <v>1620</v>
      </c>
      <c r="X213" t="s">
        <v>1621</v>
      </c>
      <c r="Y213" t="s">
        <v>1431</v>
      </c>
      <c r="Z213" t="s">
        <v>1622</v>
      </c>
      <c r="AA213" t="s">
        <v>1623</v>
      </c>
      <c r="AB213" t="s">
        <v>1624</v>
      </c>
      <c r="AC213" t="s">
        <v>1625</v>
      </c>
      <c r="AD213"/>
      <c r="AE213" t="s">
        <v>1351</v>
      </c>
      <c r="AF213" t="s">
        <v>1626</v>
      </c>
      <c r="AG213" t="s">
        <v>1627</v>
      </c>
      <c r="AH213" t="s">
        <v>1628</v>
      </c>
      <c r="AI213"/>
      <c r="AJ213"/>
    </row>
    <row r="214" spans="4:36" ht="15">
      <c r="D214" t="s">
        <v>1629</v>
      </c>
      <c r="E214" t="s">
        <v>1630</v>
      </c>
      <c r="F214"/>
      <c r="G214" t="s">
        <v>1631</v>
      </c>
      <c r="H214"/>
      <c r="I214" t="s">
        <v>1632</v>
      </c>
      <c r="J214" t="s">
        <v>1633</v>
      </c>
      <c r="K214" t="s">
        <v>1634</v>
      </c>
      <c r="L214" t="s">
        <v>1635</v>
      </c>
      <c r="M214" t="s">
        <v>1636</v>
      </c>
      <c r="N214" t="s">
        <v>1637</v>
      </c>
      <c r="O214" t="s">
        <v>1638</v>
      </c>
      <c r="P214" t="s">
        <v>1639</v>
      </c>
      <c r="Q214" t="s">
        <v>1640</v>
      </c>
      <c r="R214" t="s">
        <v>1641</v>
      </c>
      <c r="S214"/>
      <c r="T214"/>
      <c r="U214" t="s">
        <v>1642</v>
      </c>
      <c r="V214" t="s">
        <v>1643</v>
      </c>
      <c r="W214" t="s">
        <v>1644</v>
      </c>
      <c r="X214" t="s">
        <v>1645</v>
      </c>
      <c r="Y214" t="s">
        <v>1646</v>
      </c>
      <c r="Z214" t="s">
        <v>1647</v>
      </c>
      <c r="AA214" t="s">
        <v>1648</v>
      </c>
      <c r="AB214" t="s">
        <v>1649</v>
      </c>
      <c r="AC214" t="s">
        <v>1650</v>
      </c>
      <c r="AD214"/>
      <c r="AE214" t="s">
        <v>1617</v>
      </c>
      <c r="AF214" t="s">
        <v>1651</v>
      </c>
      <c r="AG214" t="s">
        <v>1652</v>
      </c>
      <c r="AH214" t="s">
        <v>1653</v>
      </c>
      <c r="AI214"/>
      <c r="AJ214"/>
    </row>
    <row r="215" spans="4:36" ht="15">
      <c r="D215" t="s">
        <v>1654</v>
      </c>
      <c r="E215" t="s">
        <v>1655</v>
      </c>
      <c r="F215"/>
      <c r="G215" t="s">
        <v>1656</v>
      </c>
      <c r="H215"/>
      <c r="I215" t="s">
        <v>1359</v>
      </c>
      <c r="J215" t="s">
        <v>1432</v>
      </c>
      <c r="K215" t="s">
        <v>1657</v>
      </c>
      <c r="L215" t="s">
        <v>1658</v>
      </c>
      <c r="M215" t="s">
        <v>1659</v>
      </c>
      <c r="N215" t="s">
        <v>1660</v>
      </c>
      <c r="O215" t="s">
        <v>1661</v>
      </c>
      <c r="P215" t="s">
        <v>1662</v>
      </c>
      <c r="Q215" t="s">
        <v>1663</v>
      </c>
      <c r="R215" t="s">
        <v>1664</v>
      </c>
      <c r="S215"/>
      <c r="T215"/>
      <c r="U215" t="s">
        <v>1665</v>
      </c>
      <c r="V215" t="s">
        <v>1666</v>
      </c>
      <c r="W215" t="s">
        <v>1667</v>
      </c>
      <c r="X215" t="s">
        <v>1668</v>
      </c>
      <c r="Y215" t="s">
        <v>1669</v>
      </c>
      <c r="Z215" t="s">
        <v>1670</v>
      </c>
      <c r="AA215" t="s">
        <v>1671</v>
      </c>
      <c r="AB215" t="s">
        <v>1672</v>
      </c>
      <c r="AC215" t="s">
        <v>1673</v>
      </c>
      <c r="AD215"/>
      <c r="AE215" t="s">
        <v>1674</v>
      </c>
      <c r="AF215" t="s">
        <v>1675</v>
      </c>
      <c r="AG215" t="s">
        <v>1676</v>
      </c>
      <c r="AH215" t="s">
        <v>1677</v>
      </c>
      <c r="AI215"/>
      <c r="AJ215"/>
    </row>
    <row r="216" spans="4:36" ht="15">
      <c r="D216"/>
      <c r="E216" t="s">
        <v>1678</v>
      </c>
      <c r="F216"/>
      <c r="G216" t="s">
        <v>1679</v>
      </c>
      <c r="H216"/>
      <c r="I216" t="s">
        <v>1680</v>
      </c>
      <c r="J216" t="s">
        <v>1681</v>
      </c>
      <c r="K216" t="s">
        <v>1682</v>
      </c>
      <c r="L216" t="s">
        <v>1683</v>
      </c>
      <c r="M216" t="s">
        <v>1684</v>
      </c>
      <c r="N216" t="s">
        <v>1386</v>
      </c>
      <c r="O216" t="s">
        <v>1685</v>
      </c>
      <c r="P216" t="s">
        <v>1686</v>
      </c>
      <c r="Q216" t="s">
        <v>1687</v>
      </c>
      <c r="R216" t="s">
        <v>1688</v>
      </c>
      <c r="S216"/>
      <c r="T216"/>
      <c r="U216" t="s">
        <v>1689</v>
      </c>
      <c r="V216" t="s">
        <v>1690</v>
      </c>
      <c r="W216" t="s">
        <v>1691</v>
      </c>
      <c r="X216" t="s">
        <v>1692</v>
      </c>
      <c r="Y216" t="s">
        <v>1359</v>
      </c>
      <c r="Z216" t="s">
        <v>1693</v>
      </c>
      <c r="AA216" t="s">
        <v>1694</v>
      </c>
      <c r="AB216" t="s">
        <v>1695</v>
      </c>
      <c r="AC216" t="s">
        <v>1696</v>
      </c>
      <c r="AD216"/>
      <c r="AE216" t="s">
        <v>1697</v>
      </c>
      <c r="AF216" t="s">
        <v>1698</v>
      </c>
      <c r="AG216" t="s">
        <v>1699</v>
      </c>
      <c r="AH216" t="s">
        <v>1472</v>
      </c>
      <c r="AI216"/>
      <c r="AJ216"/>
    </row>
    <row r="217" spans="4:36" ht="15">
      <c r="D217"/>
      <c r="E217" t="s">
        <v>1700</v>
      </c>
      <c r="F217"/>
      <c r="G217" t="s">
        <v>1701</v>
      </c>
      <c r="H217"/>
      <c r="I217" t="s">
        <v>1702</v>
      </c>
      <c r="J217" t="s">
        <v>1353</v>
      </c>
      <c r="K217" t="s">
        <v>1703</v>
      </c>
      <c r="L217" t="s">
        <v>1704</v>
      </c>
      <c r="M217" t="s">
        <v>1705</v>
      </c>
      <c r="N217" t="s">
        <v>1706</v>
      </c>
      <c r="O217" t="s">
        <v>1707</v>
      </c>
      <c r="P217" t="s">
        <v>1708</v>
      </c>
      <c r="Q217" t="s">
        <v>1709</v>
      </c>
      <c r="R217" t="s">
        <v>1710</v>
      </c>
      <c r="S217"/>
      <c r="T217"/>
      <c r="U217" t="s">
        <v>1711</v>
      </c>
      <c r="V217" t="s">
        <v>1712</v>
      </c>
      <c r="W217" t="s">
        <v>1713</v>
      </c>
      <c r="X217" t="s">
        <v>1713</v>
      </c>
      <c r="Y217" t="s">
        <v>1714</v>
      </c>
      <c r="Z217" t="s">
        <v>1715</v>
      </c>
      <c r="AA217" t="s">
        <v>1716</v>
      </c>
      <c r="AB217"/>
      <c r="AC217" t="s">
        <v>1717</v>
      </c>
      <c r="AD217"/>
      <c r="AE217" t="s">
        <v>1718</v>
      </c>
      <c r="AF217" t="s">
        <v>1719</v>
      </c>
      <c r="AG217" t="s">
        <v>1720</v>
      </c>
      <c r="AH217" t="s">
        <v>1721</v>
      </c>
      <c r="AI217"/>
      <c r="AJ217"/>
    </row>
    <row r="218" spans="4:36" ht="15">
      <c r="D218"/>
      <c r="E218" t="s">
        <v>1722</v>
      </c>
      <c r="F218"/>
      <c r="G218" t="s">
        <v>1482</v>
      </c>
      <c r="H218"/>
      <c r="I218" t="s">
        <v>1723</v>
      </c>
      <c r="J218" t="s">
        <v>1724</v>
      </c>
      <c r="K218" t="s">
        <v>1725</v>
      </c>
      <c r="L218" t="s">
        <v>1726</v>
      </c>
      <c r="M218" t="s">
        <v>1727</v>
      </c>
      <c r="N218" t="s">
        <v>1728</v>
      </c>
      <c r="O218" t="s">
        <v>1729</v>
      </c>
      <c r="P218" t="s">
        <v>1730</v>
      </c>
      <c r="Q218" t="s">
        <v>1731</v>
      </c>
      <c r="R218" t="s">
        <v>1732</v>
      </c>
      <c r="S218"/>
      <c r="T218"/>
      <c r="U218" t="s">
        <v>1733</v>
      </c>
      <c r="V218" t="s">
        <v>1734</v>
      </c>
      <c r="W218" t="s">
        <v>1735</v>
      </c>
      <c r="X218" t="s">
        <v>1736</v>
      </c>
      <c r="Y218" t="s">
        <v>1737</v>
      </c>
      <c r="Z218" t="s">
        <v>1738</v>
      </c>
      <c r="AA218"/>
      <c r="AB218"/>
      <c r="AC218" t="s">
        <v>1739</v>
      </c>
      <c r="AD218"/>
      <c r="AE218" t="s">
        <v>1740</v>
      </c>
      <c r="AF218" t="s">
        <v>1741</v>
      </c>
      <c r="AG218" t="s">
        <v>1742</v>
      </c>
      <c r="AH218" t="s">
        <v>1743</v>
      </c>
      <c r="AI218"/>
      <c r="AJ218"/>
    </row>
    <row r="219" spans="4:36" ht="15">
      <c r="D219"/>
      <c r="E219" t="s">
        <v>1449</v>
      </c>
      <c r="F219"/>
      <c r="G219" t="s">
        <v>1744</v>
      </c>
      <c r="H219"/>
      <c r="I219" t="s">
        <v>1745</v>
      </c>
      <c r="J219" t="s">
        <v>1746</v>
      </c>
      <c r="K219" t="s">
        <v>1747</v>
      </c>
      <c r="L219" t="s">
        <v>1748</v>
      </c>
      <c r="M219" t="s">
        <v>1749</v>
      </c>
      <c r="N219" t="s">
        <v>1750</v>
      </c>
      <c r="O219" t="s">
        <v>1751</v>
      </c>
      <c r="P219" t="s">
        <v>1752</v>
      </c>
      <c r="Q219" t="s">
        <v>1753</v>
      </c>
      <c r="R219" t="s">
        <v>1754</v>
      </c>
      <c r="S219"/>
      <c r="T219"/>
      <c r="U219" t="s">
        <v>1755</v>
      </c>
      <c r="V219" t="s">
        <v>1756</v>
      </c>
      <c r="W219" t="s">
        <v>1757</v>
      </c>
      <c r="X219" t="s">
        <v>1758</v>
      </c>
      <c r="Y219" t="s">
        <v>1759</v>
      </c>
      <c r="Z219" t="s">
        <v>1760</v>
      </c>
      <c r="AA219"/>
      <c r="AB219"/>
      <c r="AC219"/>
      <c r="AD219"/>
      <c r="AE219" t="s">
        <v>1761</v>
      </c>
      <c r="AF219" t="s">
        <v>1762</v>
      </c>
      <c r="AG219" t="s">
        <v>1763</v>
      </c>
      <c r="AH219" t="s">
        <v>1764</v>
      </c>
      <c r="AI219"/>
      <c r="AJ219"/>
    </row>
    <row r="220" spans="4:36" ht="15">
      <c r="D220"/>
      <c r="E220" t="s">
        <v>1402</v>
      </c>
      <c r="F220"/>
      <c r="G220" t="s">
        <v>1765</v>
      </c>
      <c r="H220"/>
      <c r="I220" t="s">
        <v>1766</v>
      </c>
      <c r="J220" t="s">
        <v>1767</v>
      </c>
      <c r="K220" t="s">
        <v>1768</v>
      </c>
      <c r="L220" t="s">
        <v>1769</v>
      </c>
      <c r="M220" t="s">
        <v>1770</v>
      </c>
      <c r="N220" t="s">
        <v>1771</v>
      </c>
      <c r="O220" t="s">
        <v>1772</v>
      </c>
      <c r="P220" t="s">
        <v>1773</v>
      </c>
      <c r="Q220" t="s">
        <v>1774</v>
      </c>
      <c r="R220" t="s">
        <v>1775</v>
      </c>
      <c r="S220"/>
      <c r="T220"/>
      <c r="U220" t="s">
        <v>1776</v>
      </c>
      <c r="V220"/>
      <c r="W220" t="s">
        <v>1777</v>
      </c>
      <c r="X220" t="s">
        <v>1778</v>
      </c>
      <c r="Y220" t="s">
        <v>1779</v>
      </c>
      <c r="Z220" t="s">
        <v>1780</v>
      </c>
      <c r="AA220"/>
      <c r="AB220"/>
      <c r="AC220"/>
      <c r="AD220"/>
      <c r="AE220" t="s">
        <v>1781</v>
      </c>
      <c r="AF220" t="s">
        <v>1782</v>
      </c>
      <c r="AG220" t="s">
        <v>1783</v>
      </c>
      <c r="AH220" t="s">
        <v>1784</v>
      </c>
      <c r="AI220"/>
      <c r="AJ220"/>
    </row>
    <row r="221" spans="4:36" ht="15">
      <c r="D221"/>
      <c r="E221" t="s">
        <v>1521</v>
      </c>
      <c r="F221"/>
      <c r="G221" t="s">
        <v>1705</v>
      </c>
      <c r="H221"/>
      <c r="I221" t="s">
        <v>1785</v>
      </c>
      <c r="J221" t="s">
        <v>1786</v>
      </c>
      <c r="K221" t="s">
        <v>1787</v>
      </c>
      <c r="L221"/>
      <c r="M221" t="s">
        <v>1788</v>
      </c>
      <c r="N221" t="s">
        <v>1789</v>
      </c>
      <c r="O221" t="s">
        <v>1790</v>
      </c>
      <c r="P221" t="s">
        <v>1791</v>
      </c>
      <c r="Q221" t="s">
        <v>1792</v>
      </c>
      <c r="R221" t="s">
        <v>1793</v>
      </c>
      <c r="S221"/>
      <c r="T221"/>
      <c r="U221" t="s">
        <v>1794</v>
      </c>
      <c r="V221"/>
      <c r="W221" t="s">
        <v>1795</v>
      </c>
      <c r="X221" t="s">
        <v>1796</v>
      </c>
      <c r="Y221" t="s">
        <v>1797</v>
      </c>
      <c r="Z221" t="s">
        <v>1798</v>
      </c>
      <c r="AA221"/>
      <c r="AB221"/>
      <c r="AC221"/>
      <c r="AD221"/>
      <c r="AE221" t="s">
        <v>1799</v>
      </c>
      <c r="AF221" t="s">
        <v>1800</v>
      </c>
      <c r="AG221" t="s">
        <v>1801</v>
      </c>
      <c r="AH221" t="s">
        <v>1802</v>
      </c>
      <c r="AI221"/>
      <c r="AJ221"/>
    </row>
    <row r="222" spans="4:36" ht="15">
      <c r="D222"/>
      <c r="E222" t="s">
        <v>1803</v>
      </c>
      <c r="F222"/>
      <c r="G222" t="s">
        <v>1804</v>
      </c>
      <c r="H222"/>
      <c r="I222" t="s">
        <v>1805</v>
      </c>
      <c r="J222" t="s">
        <v>1806</v>
      </c>
      <c r="K222" t="s">
        <v>1807</v>
      </c>
      <c r="L222"/>
      <c r="M222" t="s">
        <v>1808</v>
      </c>
      <c r="N222" t="s">
        <v>1809</v>
      </c>
      <c r="O222" t="s">
        <v>1810</v>
      </c>
      <c r="P222" t="s">
        <v>1811</v>
      </c>
      <c r="Q222" t="s">
        <v>1812</v>
      </c>
      <c r="R222" t="s">
        <v>1813</v>
      </c>
      <c r="S222"/>
      <c r="T222"/>
      <c r="U222" t="s">
        <v>1814</v>
      </c>
      <c r="V222"/>
      <c r="W222" t="s">
        <v>1815</v>
      </c>
      <c r="X222" t="s">
        <v>1816</v>
      </c>
      <c r="Y222" t="s">
        <v>1817</v>
      </c>
      <c r="Z222" t="s">
        <v>1818</v>
      </c>
      <c r="AA222"/>
      <c r="AB222"/>
      <c r="AC222"/>
      <c r="AD222"/>
      <c r="AE222" t="s">
        <v>1819</v>
      </c>
      <c r="AF222" t="s">
        <v>1820</v>
      </c>
      <c r="AG222" t="s">
        <v>1821</v>
      </c>
      <c r="AH222" t="s">
        <v>1822</v>
      </c>
      <c r="AI222"/>
      <c r="AJ222"/>
    </row>
    <row r="223" spans="4:36" ht="15">
      <c r="D223"/>
      <c r="E223" t="s">
        <v>1823</v>
      </c>
      <c r="F223"/>
      <c r="G223" t="s">
        <v>1824</v>
      </c>
      <c r="H223"/>
      <c r="I223" t="s">
        <v>1825</v>
      </c>
      <c r="J223" t="s">
        <v>1826</v>
      </c>
      <c r="K223" t="s">
        <v>1827</v>
      </c>
      <c r="L223"/>
      <c r="M223" t="s">
        <v>1756</v>
      </c>
      <c r="N223" t="s">
        <v>1828</v>
      </c>
      <c r="O223" t="s">
        <v>1829</v>
      </c>
      <c r="P223" t="s">
        <v>1830</v>
      </c>
      <c r="Q223" t="s">
        <v>1831</v>
      </c>
      <c r="R223" t="s">
        <v>1832</v>
      </c>
      <c r="S223"/>
      <c r="T223"/>
      <c r="U223" t="s">
        <v>1833</v>
      </c>
      <c r="V223"/>
      <c r="W223" t="s">
        <v>1834</v>
      </c>
      <c r="X223" t="s">
        <v>1835</v>
      </c>
      <c r="Y223" t="s">
        <v>1836</v>
      </c>
      <c r="Z223" t="s">
        <v>1837</v>
      </c>
      <c r="AA223"/>
      <c r="AB223"/>
      <c r="AC223"/>
      <c r="AD223"/>
      <c r="AE223" t="s">
        <v>1838</v>
      </c>
      <c r="AF223" t="s">
        <v>1839</v>
      </c>
      <c r="AG223" t="s">
        <v>1840</v>
      </c>
      <c r="AH223" t="s">
        <v>1841</v>
      </c>
      <c r="AI223"/>
      <c r="AJ223"/>
    </row>
    <row r="224" spans="4:36" ht="15">
      <c r="D224"/>
      <c r="E224" t="s">
        <v>1842</v>
      </c>
      <c r="F224"/>
      <c r="G224" t="s">
        <v>1843</v>
      </c>
      <c r="H224"/>
      <c r="I224" t="s">
        <v>1844</v>
      </c>
      <c r="J224" t="s">
        <v>1845</v>
      </c>
      <c r="K224" t="s">
        <v>1371</v>
      </c>
      <c r="L224"/>
      <c r="M224"/>
      <c r="N224" t="s">
        <v>1846</v>
      </c>
      <c r="O224" t="s">
        <v>1847</v>
      </c>
      <c r="P224" t="s">
        <v>1848</v>
      </c>
      <c r="Q224" t="s">
        <v>1849</v>
      </c>
      <c r="R224" t="s">
        <v>1850</v>
      </c>
      <c r="S224"/>
      <c r="T224"/>
      <c r="U224" t="s">
        <v>1851</v>
      </c>
      <c r="V224"/>
      <c r="W224" t="s">
        <v>1852</v>
      </c>
      <c r="X224" t="s">
        <v>1853</v>
      </c>
      <c r="Y224" t="s">
        <v>1854</v>
      </c>
      <c r="Z224" t="s">
        <v>1855</v>
      </c>
      <c r="AA224"/>
      <c r="AB224"/>
      <c r="AC224"/>
      <c r="AD224"/>
      <c r="AE224" t="s">
        <v>1856</v>
      </c>
      <c r="AF224" t="s">
        <v>1857</v>
      </c>
      <c r="AG224" t="s">
        <v>1858</v>
      </c>
      <c r="AH224" t="s">
        <v>1859</v>
      </c>
      <c r="AI224"/>
      <c r="AJ224"/>
    </row>
    <row r="225" spans="4:36" ht="15">
      <c r="D225"/>
      <c r="E225" t="s">
        <v>1602</v>
      </c>
      <c r="F225"/>
      <c r="G225" t="s">
        <v>1860</v>
      </c>
      <c r="H225"/>
      <c r="I225" t="s">
        <v>1861</v>
      </c>
      <c r="J225" t="s">
        <v>1862</v>
      </c>
      <c r="K225" t="s">
        <v>1863</v>
      </c>
      <c r="L225"/>
      <c r="M225"/>
      <c r="N225" t="s">
        <v>1864</v>
      </c>
      <c r="O225" t="s">
        <v>1865</v>
      </c>
      <c r="P225" t="s">
        <v>1866</v>
      </c>
      <c r="Q225" t="s">
        <v>1867</v>
      </c>
      <c r="R225" t="s">
        <v>1868</v>
      </c>
      <c r="S225"/>
      <c r="T225"/>
      <c r="U225" t="s">
        <v>1869</v>
      </c>
      <c r="V225"/>
      <c r="W225" t="s">
        <v>1870</v>
      </c>
      <c r="X225" t="s">
        <v>1871</v>
      </c>
      <c r="Y225" t="s">
        <v>1660</v>
      </c>
      <c r="Z225" t="s">
        <v>1872</v>
      </c>
      <c r="AA225"/>
      <c r="AB225"/>
      <c r="AC225"/>
      <c r="AD225"/>
      <c r="AE225" t="s">
        <v>1873</v>
      </c>
      <c r="AF225" t="s">
        <v>1874</v>
      </c>
      <c r="AG225" t="s">
        <v>1875</v>
      </c>
      <c r="AH225" t="s">
        <v>1876</v>
      </c>
      <c r="AI225"/>
      <c r="AJ225"/>
    </row>
    <row r="226" spans="4:36" ht="15">
      <c r="D226"/>
      <c r="E226" t="s">
        <v>1877</v>
      </c>
      <c r="F226"/>
      <c r="G226" t="s">
        <v>1878</v>
      </c>
      <c r="H226"/>
      <c r="I226" t="s">
        <v>1879</v>
      </c>
      <c r="J226" t="s">
        <v>1880</v>
      </c>
      <c r="K226" t="s">
        <v>1881</v>
      </c>
      <c r="L226"/>
      <c r="M226"/>
      <c r="N226" t="s">
        <v>1882</v>
      </c>
      <c r="O226" t="s">
        <v>1883</v>
      </c>
      <c r="P226" t="s">
        <v>1884</v>
      </c>
      <c r="Q226" t="s">
        <v>1885</v>
      </c>
      <c r="R226" t="s">
        <v>1886</v>
      </c>
      <c r="S226"/>
      <c r="T226"/>
      <c r="U226" t="s">
        <v>1887</v>
      </c>
      <c r="V226"/>
      <c r="W226" t="s">
        <v>1863</v>
      </c>
      <c r="X226" t="s">
        <v>1888</v>
      </c>
      <c r="Y226" t="s">
        <v>1889</v>
      </c>
      <c r="Z226" t="s">
        <v>1890</v>
      </c>
      <c r="AA226"/>
      <c r="AB226"/>
      <c r="AC226"/>
      <c r="AD226"/>
      <c r="AE226" t="s">
        <v>1891</v>
      </c>
      <c r="AF226" t="s">
        <v>1892</v>
      </c>
      <c r="AG226" t="s">
        <v>1893</v>
      </c>
      <c r="AH226" t="s">
        <v>1894</v>
      </c>
      <c r="AI226"/>
      <c r="AJ226"/>
    </row>
    <row r="227" spans="4:36" ht="15">
      <c r="D227"/>
      <c r="E227" t="s">
        <v>1633</v>
      </c>
      <c r="F227"/>
      <c r="G227" t="s">
        <v>1895</v>
      </c>
      <c r="H227"/>
      <c r="I227" t="s">
        <v>1882</v>
      </c>
      <c r="J227" t="s">
        <v>1896</v>
      </c>
      <c r="K227" t="s">
        <v>1897</v>
      </c>
      <c r="L227"/>
      <c r="M227"/>
      <c r="N227" t="s">
        <v>1898</v>
      </c>
      <c r="O227" t="s">
        <v>1899</v>
      </c>
      <c r="P227" t="s">
        <v>1900</v>
      </c>
      <c r="Q227" t="s">
        <v>1901</v>
      </c>
      <c r="R227" t="s">
        <v>1902</v>
      </c>
      <c r="S227"/>
      <c r="T227"/>
      <c r="U227" t="s">
        <v>1787</v>
      </c>
      <c r="V227"/>
      <c r="W227" t="s">
        <v>1903</v>
      </c>
      <c r="X227" t="s">
        <v>1658</v>
      </c>
      <c r="Y227" t="s">
        <v>1904</v>
      </c>
      <c r="Z227" t="s">
        <v>1905</v>
      </c>
      <c r="AA227"/>
      <c r="AB227"/>
      <c r="AC227"/>
      <c r="AD227"/>
      <c r="AE227" t="s">
        <v>1906</v>
      </c>
      <c r="AF227" t="s">
        <v>1907</v>
      </c>
      <c r="AG227" t="s">
        <v>1908</v>
      </c>
      <c r="AH227" t="s">
        <v>1909</v>
      </c>
      <c r="AI227"/>
      <c r="AJ227"/>
    </row>
    <row r="228" spans="4:36" ht="15">
      <c r="D228"/>
      <c r="E228" t="s">
        <v>1910</v>
      </c>
      <c r="F228"/>
      <c r="G228"/>
      <c r="H228"/>
      <c r="I228" t="s">
        <v>1911</v>
      </c>
      <c r="J228" t="s">
        <v>1912</v>
      </c>
      <c r="K228" t="s">
        <v>1913</v>
      </c>
      <c r="L228"/>
      <c r="M228"/>
      <c r="N228" t="s">
        <v>1914</v>
      </c>
      <c r="O228" t="s">
        <v>1915</v>
      </c>
      <c r="P228" t="s">
        <v>1916</v>
      </c>
      <c r="Q228" t="s">
        <v>1917</v>
      </c>
      <c r="R228" t="s">
        <v>1745</v>
      </c>
      <c r="S228"/>
      <c r="T228"/>
      <c r="U228" t="s">
        <v>1918</v>
      </c>
      <c r="V228"/>
      <c r="W228" t="s">
        <v>1919</v>
      </c>
      <c r="X228" t="s">
        <v>1920</v>
      </c>
      <c r="Y228" t="s">
        <v>1921</v>
      </c>
      <c r="Z228" t="s">
        <v>1922</v>
      </c>
      <c r="AA228"/>
      <c r="AB228"/>
      <c r="AC228"/>
      <c r="AD228"/>
      <c r="AE228" t="s">
        <v>1923</v>
      </c>
      <c r="AF228" t="s">
        <v>1374</v>
      </c>
      <c r="AG228" t="s">
        <v>1924</v>
      </c>
      <c r="AH228" t="s">
        <v>1675</v>
      </c>
      <c r="AI228"/>
      <c r="AJ228"/>
    </row>
    <row r="229" spans="4:36" ht="15">
      <c r="D229"/>
      <c r="E229" t="s">
        <v>1925</v>
      </c>
      <c r="F229"/>
      <c r="G229"/>
      <c r="H229"/>
      <c r="I229" t="s">
        <v>1926</v>
      </c>
      <c r="J229" t="s">
        <v>1927</v>
      </c>
      <c r="K229" t="s">
        <v>1928</v>
      </c>
      <c r="L229"/>
      <c r="M229"/>
      <c r="N229" t="s">
        <v>1929</v>
      </c>
      <c r="O229" t="s">
        <v>1930</v>
      </c>
      <c r="P229" t="s">
        <v>1827</v>
      </c>
      <c r="Q229" t="s">
        <v>1931</v>
      </c>
      <c r="R229" t="s">
        <v>1932</v>
      </c>
      <c r="S229"/>
      <c r="T229"/>
      <c r="U229" t="s">
        <v>1933</v>
      </c>
      <c r="V229"/>
      <c r="W229" t="s">
        <v>1934</v>
      </c>
      <c r="X229" t="s">
        <v>1935</v>
      </c>
      <c r="Y229" t="s">
        <v>1936</v>
      </c>
      <c r="Z229" t="s">
        <v>1937</v>
      </c>
      <c r="AA229"/>
      <c r="AB229"/>
      <c r="AC229"/>
      <c r="AD229"/>
      <c r="AE229" t="s">
        <v>1938</v>
      </c>
      <c r="AF229" t="s">
        <v>1939</v>
      </c>
      <c r="AG229" t="s">
        <v>1940</v>
      </c>
      <c r="AH229" t="s">
        <v>1499</v>
      </c>
      <c r="AI229"/>
      <c r="AJ229"/>
    </row>
    <row r="230" spans="4:36" ht="15">
      <c r="D230"/>
      <c r="E230" t="s">
        <v>1941</v>
      </c>
      <c r="F230"/>
      <c r="G230"/>
      <c r="H230"/>
      <c r="I230" t="s">
        <v>1942</v>
      </c>
      <c r="J230" t="s">
        <v>1943</v>
      </c>
      <c r="K230" t="s">
        <v>1944</v>
      </c>
      <c r="L230"/>
      <c r="M230"/>
      <c r="N230" t="s">
        <v>1945</v>
      </c>
      <c r="O230"/>
      <c r="P230" t="s">
        <v>1946</v>
      </c>
      <c r="Q230" t="s">
        <v>1947</v>
      </c>
      <c r="R230" t="s">
        <v>1948</v>
      </c>
      <c r="S230"/>
      <c r="T230"/>
      <c r="U230" t="s">
        <v>1949</v>
      </c>
      <c r="V230"/>
      <c r="W230" t="s">
        <v>1950</v>
      </c>
      <c r="X230" t="s">
        <v>1951</v>
      </c>
      <c r="Y230" t="s">
        <v>1952</v>
      </c>
      <c r="Z230" t="s">
        <v>1953</v>
      </c>
      <c r="AA230"/>
      <c r="AB230"/>
      <c r="AC230"/>
      <c r="AD230"/>
      <c r="AE230" t="s">
        <v>1954</v>
      </c>
      <c r="AF230" t="s">
        <v>1955</v>
      </c>
      <c r="AG230" t="s">
        <v>1956</v>
      </c>
      <c r="AH230" t="s">
        <v>1957</v>
      </c>
      <c r="AI230"/>
      <c r="AJ230"/>
    </row>
    <row r="231" spans="4:36" ht="15">
      <c r="D231"/>
      <c r="E231" t="s">
        <v>1353</v>
      </c>
      <c r="F231"/>
      <c r="G231"/>
      <c r="H231"/>
      <c r="I231" t="s">
        <v>1958</v>
      </c>
      <c r="J231" t="s">
        <v>1959</v>
      </c>
      <c r="K231" t="s">
        <v>1960</v>
      </c>
      <c r="L231"/>
      <c r="M231"/>
      <c r="N231" t="s">
        <v>1961</v>
      </c>
      <c r="O231"/>
      <c r="P231" t="s">
        <v>1962</v>
      </c>
      <c r="Q231" t="s">
        <v>1963</v>
      </c>
      <c r="R231" t="s">
        <v>1964</v>
      </c>
      <c r="S231"/>
      <c r="T231"/>
      <c r="U231" t="s">
        <v>1965</v>
      </c>
      <c r="V231"/>
      <c r="W231" t="s">
        <v>1966</v>
      </c>
      <c r="X231" t="s">
        <v>1967</v>
      </c>
      <c r="Y231" t="s">
        <v>1968</v>
      </c>
      <c r="Z231" t="s">
        <v>1969</v>
      </c>
      <c r="AA231"/>
      <c r="AB231"/>
      <c r="AC231"/>
      <c r="AD231"/>
      <c r="AE231" t="s">
        <v>1970</v>
      </c>
      <c r="AF231"/>
      <c r="AG231" t="s">
        <v>1971</v>
      </c>
      <c r="AH231" t="s">
        <v>1972</v>
      </c>
      <c r="AI231"/>
      <c r="AJ231"/>
    </row>
    <row r="232" spans="4:36" ht="15">
      <c r="D232"/>
      <c r="E232" t="s">
        <v>1973</v>
      </c>
      <c r="F232"/>
      <c r="G232"/>
      <c r="H232"/>
      <c r="I232" t="s">
        <v>1974</v>
      </c>
      <c r="J232" t="s">
        <v>1975</v>
      </c>
      <c r="K232"/>
      <c r="L232"/>
      <c r="M232"/>
      <c r="N232" t="s">
        <v>1976</v>
      </c>
      <c r="O232"/>
      <c r="P232" t="s">
        <v>1977</v>
      </c>
      <c r="Q232" t="s">
        <v>1978</v>
      </c>
      <c r="R232" t="s">
        <v>1979</v>
      </c>
      <c r="S232"/>
      <c r="T232"/>
      <c r="U232" t="s">
        <v>1980</v>
      </c>
      <c r="V232"/>
      <c r="W232" t="s">
        <v>1981</v>
      </c>
      <c r="X232" t="s">
        <v>1915</v>
      </c>
      <c r="Y232" t="s">
        <v>1982</v>
      </c>
      <c r="Z232" t="s">
        <v>1629</v>
      </c>
      <c r="AA232"/>
      <c r="AB232"/>
      <c r="AC232"/>
      <c r="AD232"/>
      <c r="AE232" t="s">
        <v>1745</v>
      </c>
      <c r="AF232"/>
      <c r="AG232" t="s">
        <v>1983</v>
      </c>
      <c r="AH232" t="s">
        <v>1984</v>
      </c>
      <c r="AI232"/>
      <c r="AJ232"/>
    </row>
    <row r="233" spans="4:36" ht="15">
      <c r="D233"/>
      <c r="E233" t="s">
        <v>1985</v>
      </c>
      <c r="F233"/>
      <c r="G233"/>
      <c r="H233"/>
      <c r="I233" t="s">
        <v>1986</v>
      </c>
      <c r="J233" t="s">
        <v>1987</v>
      </c>
      <c r="K233"/>
      <c r="L233"/>
      <c r="M233"/>
      <c r="N233" t="s">
        <v>1988</v>
      </c>
      <c r="O233"/>
      <c r="P233" t="s">
        <v>1989</v>
      </c>
      <c r="Q233" t="s">
        <v>1990</v>
      </c>
      <c r="R233" t="s">
        <v>1991</v>
      </c>
      <c r="S233"/>
      <c r="T233"/>
      <c r="U233" t="s">
        <v>1992</v>
      </c>
      <c r="V233"/>
      <c r="W233" t="s">
        <v>1993</v>
      </c>
      <c r="X233" t="s">
        <v>1994</v>
      </c>
      <c r="Y233" t="s">
        <v>1995</v>
      </c>
      <c r="Z233" t="s">
        <v>1996</v>
      </c>
      <c r="AA233"/>
      <c r="AB233"/>
      <c r="AC233"/>
      <c r="AD233"/>
      <c r="AE233" t="s">
        <v>1997</v>
      </c>
      <c r="AF233"/>
      <c r="AG233" t="s">
        <v>1998</v>
      </c>
      <c r="AH233" t="s">
        <v>1920</v>
      </c>
      <c r="AI233"/>
      <c r="AJ233"/>
    </row>
    <row r="234" spans="4:36" ht="15">
      <c r="D234"/>
      <c r="E234" t="s">
        <v>1999</v>
      </c>
      <c r="F234"/>
      <c r="G234"/>
      <c r="H234"/>
      <c r="I234" t="s">
        <v>2000</v>
      </c>
      <c r="J234" t="s">
        <v>2001</v>
      </c>
      <c r="K234"/>
      <c r="L234"/>
      <c r="M234"/>
      <c r="N234" t="s">
        <v>2002</v>
      </c>
      <c r="O234"/>
      <c r="P234" t="s">
        <v>2003</v>
      </c>
      <c r="Q234" t="s">
        <v>2004</v>
      </c>
      <c r="R234" t="s">
        <v>2005</v>
      </c>
      <c r="S234"/>
      <c r="T234"/>
      <c r="U234" t="s">
        <v>2006</v>
      </c>
      <c r="V234"/>
      <c r="W234" t="s">
        <v>2007</v>
      </c>
      <c r="X234"/>
      <c r="Y234" t="s">
        <v>2008</v>
      </c>
      <c r="Z234" t="s">
        <v>2009</v>
      </c>
      <c r="AA234"/>
      <c r="AB234"/>
      <c r="AC234"/>
      <c r="AD234"/>
      <c r="AE234" t="s">
        <v>2010</v>
      </c>
      <c r="AF234"/>
      <c r="AG234" t="s">
        <v>2011</v>
      </c>
      <c r="AH234" t="s">
        <v>2012</v>
      </c>
      <c r="AI234"/>
      <c r="AJ234"/>
    </row>
    <row r="235" spans="4:36" ht="15">
      <c r="D235"/>
      <c r="E235" t="s">
        <v>2013</v>
      </c>
      <c r="F235"/>
      <c r="G235"/>
      <c r="H235"/>
      <c r="I235" t="s">
        <v>2014</v>
      </c>
      <c r="J235" t="s">
        <v>2015</v>
      </c>
      <c r="K235"/>
      <c r="L235"/>
      <c r="M235"/>
      <c r="N235" t="s">
        <v>2016</v>
      </c>
      <c r="O235"/>
      <c r="P235"/>
      <c r="Q235"/>
      <c r="R235" t="s">
        <v>2017</v>
      </c>
      <c r="S235"/>
      <c r="T235"/>
      <c r="U235" t="s">
        <v>2018</v>
      </c>
      <c r="V235"/>
      <c r="W235"/>
      <c r="X235"/>
      <c r="Y235" t="s">
        <v>2019</v>
      </c>
      <c r="Z235" t="s">
        <v>2020</v>
      </c>
      <c r="AA235"/>
      <c r="AB235"/>
      <c r="AC235"/>
      <c r="AD235"/>
      <c r="AE235" t="s">
        <v>2021</v>
      </c>
      <c r="AF235"/>
      <c r="AG235" t="s">
        <v>2022</v>
      </c>
      <c r="AH235" t="s">
        <v>2023</v>
      </c>
      <c r="AI235"/>
      <c r="AJ235"/>
    </row>
    <row r="236" spans="4:36" ht="15">
      <c r="D236"/>
      <c r="E236" t="s">
        <v>2024</v>
      </c>
      <c r="F236"/>
      <c r="G236"/>
      <c r="H236"/>
      <c r="I236" t="s">
        <v>2025</v>
      </c>
      <c r="J236" t="s">
        <v>2026</v>
      </c>
      <c r="K236"/>
      <c r="L236"/>
      <c r="M236"/>
      <c r="N236" t="s">
        <v>2027</v>
      </c>
      <c r="O236"/>
      <c r="P236"/>
      <c r="Q236"/>
      <c r="R236" t="s">
        <v>2028</v>
      </c>
      <c r="S236"/>
      <c r="T236"/>
      <c r="U236" t="s">
        <v>2029</v>
      </c>
      <c r="V236"/>
      <c r="W236"/>
      <c r="X236"/>
      <c r="Y236" t="s">
        <v>2030</v>
      </c>
      <c r="Z236" t="s">
        <v>2031</v>
      </c>
      <c r="AA236"/>
      <c r="AB236"/>
      <c r="AC236"/>
      <c r="AD236"/>
      <c r="AE236" t="s">
        <v>2032</v>
      </c>
      <c r="AF236"/>
      <c r="AG236" t="s">
        <v>2033</v>
      </c>
      <c r="AH236" t="s">
        <v>1892</v>
      </c>
      <c r="AI236"/>
      <c r="AJ236"/>
    </row>
    <row r="237" spans="4:36" ht="15">
      <c r="D237"/>
      <c r="E237" t="s">
        <v>2034</v>
      </c>
      <c r="F237"/>
      <c r="G237"/>
      <c r="H237"/>
      <c r="I237" t="s">
        <v>2035</v>
      </c>
      <c r="J237" t="s">
        <v>2036</v>
      </c>
      <c r="K237"/>
      <c r="L237"/>
      <c r="M237"/>
      <c r="N237" t="s">
        <v>2037</v>
      </c>
      <c r="O237"/>
      <c r="P237"/>
      <c r="Q237"/>
      <c r="R237" t="s">
        <v>2038</v>
      </c>
      <c r="S237"/>
      <c r="T237"/>
      <c r="U237" t="s">
        <v>2039</v>
      </c>
      <c r="V237"/>
      <c r="W237"/>
      <c r="X237"/>
      <c r="Y237" t="s">
        <v>1675</v>
      </c>
      <c r="Z237" t="s">
        <v>1671</v>
      </c>
      <c r="AA237"/>
      <c r="AB237"/>
      <c r="AC237"/>
      <c r="AD237"/>
      <c r="AE237" t="s">
        <v>2040</v>
      </c>
      <c r="AF237"/>
      <c r="AG237" t="s">
        <v>2041</v>
      </c>
      <c r="AH237" t="s">
        <v>2042</v>
      </c>
      <c r="AI237"/>
      <c r="AJ237"/>
    </row>
    <row r="238" spans="4:36" ht="15">
      <c r="D238"/>
      <c r="E238" t="s">
        <v>2043</v>
      </c>
      <c r="F238"/>
      <c r="G238"/>
      <c r="H238"/>
      <c r="I238" t="s">
        <v>2044</v>
      </c>
      <c r="J238" t="s">
        <v>2045</v>
      </c>
      <c r="K238"/>
      <c r="L238"/>
      <c r="M238"/>
      <c r="N238" t="s">
        <v>2046</v>
      </c>
      <c r="O238"/>
      <c r="P238"/>
      <c r="Q238"/>
      <c r="R238" t="s">
        <v>2047</v>
      </c>
      <c r="S238"/>
      <c r="T238"/>
      <c r="U238" t="s">
        <v>2048</v>
      </c>
      <c r="V238"/>
      <c r="W238"/>
      <c r="X238"/>
      <c r="Y238" t="s">
        <v>2049</v>
      </c>
      <c r="Z238" t="s">
        <v>2050</v>
      </c>
      <c r="AA238"/>
      <c r="AB238"/>
      <c r="AC238"/>
      <c r="AD238"/>
      <c r="AE238" t="s">
        <v>2051</v>
      </c>
      <c r="AF238"/>
      <c r="AG238" t="s">
        <v>2052</v>
      </c>
      <c r="AH238" t="s">
        <v>2053</v>
      </c>
      <c r="AI238"/>
      <c r="AJ238"/>
    </row>
    <row r="239" spans="4:36" ht="15">
      <c r="D239"/>
      <c r="E239" t="s">
        <v>2054</v>
      </c>
      <c r="F239"/>
      <c r="G239"/>
      <c r="H239"/>
      <c r="I239" t="s">
        <v>2055</v>
      </c>
      <c r="J239" t="s">
        <v>2056</v>
      </c>
      <c r="K239"/>
      <c r="L239"/>
      <c r="M239"/>
      <c r="N239" t="s">
        <v>2057</v>
      </c>
      <c r="O239"/>
      <c r="P239"/>
      <c r="Q239"/>
      <c r="R239" t="s">
        <v>2058</v>
      </c>
      <c r="S239"/>
      <c r="T239"/>
      <c r="U239" t="s">
        <v>2059</v>
      </c>
      <c r="V239"/>
      <c r="W239"/>
      <c r="X239"/>
      <c r="Y239" t="s">
        <v>2060</v>
      </c>
      <c r="Z239" t="s">
        <v>2061</v>
      </c>
      <c r="AA239"/>
      <c r="AB239"/>
      <c r="AC239"/>
      <c r="AD239"/>
      <c r="AE239" t="s">
        <v>2062</v>
      </c>
      <c r="AF239"/>
      <c r="AG239" t="s">
        <v>2063</v>
      </c>
      <c r="AH239" t="s">
        <v>2064</v>
      </c>
      <c r="AI239"/>
      <c r="AJ239"/>
    </row>
    <row r="240" spans="4:36" ht="15">
      <c r="D240"/>
      <c r="E240" t="s">
        <v>2065</v>
      </c>
      <c r="F240"/>
      <c r="G240"/>
      <c r="H240"/>
      <c r="I240" t="s">
        <v>2066</v>
      </c>
      <c r="J240" t="s">
        <v>2067</v>
      </c>
      <c r="K240"/>
      <c r="L240"/>
      <c r="M240"/>
      <c r="N240" t="s">
        <v>2068</v>
      </c>
      <c r="O240"/>
      <c r="P240"/>
      <c r="Q240"/>
      <c r="R240" t="s">
        <v>2069</v>
      </c>
      <c r="S240"/>
      <c r="T240"/>
      <c r="U240" t="s">
        <v>2070</v>
      </c>
      <c r="V240"/>
      <c r="W240"/>
      <c r="X240"/>
      <c r="Y240" t="s">
        <v>2071</v>
      </c>
      <c r="Z240" t="s">
        <v>2072</v>
      </c>
      <c r="AA240"/>
      <c r="AB240"/>
      <c r="AC240"/>
      <c r="AD240"/>
      <c r="AE240" t="s">
        <v>2073</v>
      </c>
      <c r="AF240"/>
      <c r="AG240" t="s">
        <v>2074</v>
      </c>
      <c r="AH240" t="s">
        <v>2075</v>
      </c>
      <c r="AI240"/>
      <c r="AJ240"/>
    </row>
    <row r="241" spans="4:36" ht="15">
      <c r="D241"/>
      <c r="E241" t="s">
        <v>2076</v>
      </c>
      <c r="F241"/>
      <c r="G241"/>
      <c r="H241"/>
      <c r="I241" t="s">
        <v>2037</v>
      </c>
      <c r="J241" t="s">
        <v>2077</v>
      </c>
      <c r="K241"/>
      <c r="L241"/>
      <c r="M241"/>
      <c r="N241" t="s">
        <v>1374</v>
      </c>
      <c r="O241"/>
      <c r="P241"/>
      <c r="Q241"/>
      <c r="R241" t="s">
        <v>1692</v>
      </c>
      <c r="S241"/>
      <c r="T241"/>
      <c r="U241" t="s">
        <v>2078</v>
      </c>
      <c r="V241"/>
      <c r="W241"/>
      <c r="X241"/>
      <c r="Y241" t="s">
        <v>2079</v>
      </c>
      <c r="Z241" t="s">
        <v>2080</v>
      </c>
      <c r="AA241"/>
      <c r="AB241"/>
      <c r="AC241"/>
      <c r="AD241"/>
      <c r="AE241" t="s">
        <v>2081</v>
      </c>
      <c r="AF241"/>
      <c r="AG241" t="s">
        <v>2082</v>
      </c>
      <c r="AH241" t="s">
        <v>2083</v>
      </c>
      <c r="AI241"/>
      <c r="AJ241"/>
    </row>
    <row r="242" spans="4:36" ht="15">
      <c r="D242"/>
      <c r="E242" t="s">
        <v>2084</v>
      </c>
      <c r="F242"/>
      <c r="G242"/>
      <c r="H242"/>
      <c r="I242" t="s">
        <v>2085</v>
      </c>
      <c r="J242" t="s">
        <v>2086</v>
      </c>
      <c r="K242"/>
      <c r="L242"/>
      <c r="M242"/>
      <c r="N242" t="s">
        <v>2087</v>
      </c>
      <c r="O242"/>
      <c r="P242"/>
      <c r="Q242"/>
      <c r="R242" t="s">
        <v>2088</v>
      </c>
      <c r="S242"/>
      <c r="T242"/>
      <c r="U242"/>
      <c r="V242"/>
      <c r="W242"/>
      <c r="X242"/>
      <c r="Y242" t="s">
        <v>2089</v>
      </c>
      <c r="Z242" t="s">
        <v>2090</v>
      </c>
      <c r="AA242"/>
      <c r="AB242"/>
      <c r="AC242"/>
      <c r="AD242"/>
      <c r="AE242" t="s">
        <v>1711</v>
      </c>
      <c r="AF242"/>
      <c r="AG242" t="s">
        <v>2091</v>
      </c>
      <c r="AH242" t="s">
        <v>2092</v>
      </c>
      <c r="AI242"/>
      <c r="AJ242"/>
    </row>
    <row r="243" spans="4:36" ht="15">
      <c r="D243"/>
      <c r="E243" t="s">
        <v>1873</v>
      </c>
      <c r="F243"/>
      <c r="G243"/>
      <c r="H243"/>
      <c r="I243" t="s">
        <v>2093</v>
      </c>
      <c r="J243" t="s">
        <v>2094</v>
      </c>
      <c r="K243"/>
      <c r="L243"/>
      <c r="M243"/>
      <c r="N243" t="s">
        <v>2095</v>
      </c>
      <c r="O243"/>
      <c r="P243"/>
      <c r="Q243"/>
      <c r="R243" t="s">
        <v>2096</v>
      </c>
      <c r="S243"/>
      <c r="T243"/>
      <c r="U243"/>
      <c r="V243"/>
      <c r="W243"/>
      <c r="X243"/>
      <c r="Y243" t="s">
        <v>2097</v>
      </c>
      <c r="Z243" t="s">
        <v>2098</v>
      </c>
      <c r="AA243"/>
      <c r="AB243"/>
      <c r="AC243"/>
      <c r="AD243"/>
      <c r="AE243" t="s">
        <v>2099</v>
      </c>
      <c r="AF243"/>
      <c r="AG243" t="s">
        <v>2100</v>
      </c>
      <c r="AH243" t="s">
        <v>2101</v>
      </c>
      <c r="AI243"/>
      <c r="AJ243"/>
    </row>
    <row r="244" spans="4:36" ht="15">
      <c r="D244"/>
      <c r="E244" t="s">
        <v>1595</v>
      </c>
      <c r="F244"/>
      <c r="G244"/>
      <c r="H244"/>
      <c r="I244" t="s">
        <v>2102</v>
      </c>
      <c r="J244" t="s">
        <v>2103</v>
      </c>
      <c r="K244"/>
      <c r="L244"/>
      <c r="M244"/>
      <c r="N244" t="s">
        <v>2104</v>
      </c>
      <c r="O244"/>
      <c r="P244"/>
      <c r="Q244"/>
      <c r="R244" t="s">
        <v>2105</v>
      </c>
      <c r="S244"/>
      <c r="T244"/>
      <c r="U244"/>
      <c r="V244"/>
      <c r="W244"/>
      <c r="X244"/>
      <c r="Y244" t="s">
        <v>1367</v>
      </c>
      <c r="Z244" t="s">
        <v>2106</v>
      </c>
      <c r="AA244"/>
      <c r="AB244"/>
      <c r="AC244"/>
      <c r="AD244"/>
      <c r="AE244" t="s">
        <v>2107</v>
      </c>
      <c r="AF244"/>
      <c r="AG244" t="s">
        <v>2108</v>
      </c>
      <c r="AH244" t="s">
        <v>2109</v>
      </c>
      <c r="AI244"/>
      <c r="AJ244"/>
    </row>
    <row r="245" spans="4:36" ht="15">
      <c r="D245"/>
      <c r="E245" t="s">
        <v>2110</v>
      </c>
      <c r="F245"/>
      <c r="G245"/>
      <c r="H245"/>
      <c r="I245" t="s">
        <v>2111</v>
      </c>
      <c r="J245" t="s">
        <v>2112</v>
      </c>
      <c r="K245"/>
      <c r="L245"/>
      <c r="M245"/>
      <c r="N245" t="s">
        <v>2113</v>
      </c>
      <c r="O245"/>
      <c r="P245"/>
      <c r="Q245"/>
      <c r="R245" t="s">
        <v>2114</v>
      </c>
      <c r="S245"/>
      <c r="T245"/>
      <c r="U245"/>
      <c r="V245"/>
      <c r="W245"/>
      <c r="X245"/>
      <c r="Y245" t="s">
        <v>2115</v>
      </c>
      <c r="Z245"/>
      <c r="AA245"/>
      <c r="AB245"/>
      <c r="AC245"/>
      <c r="AD245"/>
      <c r="AE245" t="s">
        <v>2116</v>
      </c>
      <c r="AF245"/>
      <c r="AG245" t="s">
        <v>2117</v>
      </c>
      <c r="AH245" t="s">
        <v>2118</v>
      </c>
      <c r="AI245"/>
      <c r="AJ245"/>
    </row>
    <row r="246" spans="4:36" ht="15">
      <c r="D246"/>
      <c r="E246" t="s">
        <v>2119</v>
      </c>
      <c r="F246"/>
      <c r="G246"/>
      <c r="H246"/>
      <c r="I246" t="s">
        <v>2120</v>
      </c>
      <c r="J246" t="s">
        <v>2121</v>
      </c>
      <c r="K246"/>
      <c r="L246"/>
      <c r="M246"/>
      <c r="N246" t="s">
        <v>2122</v>
      </c>
      <c r="O246"/>
      <c r="P246"/>
      <c r="Q246"/>
      <c r="R246" t="s">
        <v>2123</v>
      </c>
      <c r="S246"/>
      <c r="T246"/>
      <c r="U246"/>
      <c r="V246"/>
      <c r="W246"/>
      <c r="X246"/>
      <c r="Y246" t="s">
        <v>2124</v>
      </c>
      <c r="Z246"/>
      <c r="AA246"/>
      <c r="AB246"/>
      <c r="AC246"/>
      <c r="AD246"/>
      <c r="AE246" t="s">
        <v>2125</v>
      </c>
      <c r="AF246"/>
      <c r="AG246" t="s">
        <v>2126</v>
      </c>
      <c r="AH246" t="s">
        <v>2127</v>
      </c>
      <c r="AI246"/>
      <c r="AJ246"/>
    </row>
    <row r="247" spans="4:36" ht="15">
      <c r="D247"/>
      <c r="E247" t="s">
        <v>2128</v>
      </c>
      <c r="F247"/>
      <c r="G247"/>
      <c r="H247"/>
      <c r="I247" t="s">
        <v>2129</v>
      </c>
      <c r="J247" t="s">
        <v>2130</v>
      </c>
      <c r="K247"/>
      <c r="L247"/>
      <c r="M247"/>
      <c r="N247"/>
      <c r="O247"/>
      <c r="P247"/>
      <c r="Q247"/>
      <c r="R247" t="s">
        <v>2131</v>
      </c>
      <c r="S247"/>
      <c r="T247"/>
      <c r="U247"/>
      <c r="V247"/>
      <c r="W247"/>
      <c r="X247"/>
      <c r="Y247" t="s">
        <v>2132</v>
      </c>
      <c r="Z247"/>
      <c r="AA247"/>
      <c r="AB247"/>
      <c r="AC247"/>
      <c r="AD247"/>
      <c r="AE247" t="s">
        <v>2133</v>
      </c>
      <c r="AF247"/>
      <c r="AG247" t="s">
        <v>2068</v>
      </c>
      <c r="AH247"/>
      <c r="AI247"/>
      <c r="AJ247"/>
    </row>
    <row r="248" spans="4:36" ht="15">
      <c r="D248"/>
      <c r="E248" t="s">
        <v>2134</v>
      </c>
      <c r="F248"/>
      <c r="G248"/>
      <c r="H248"/>
      <c r="I248" t="s">
        <v>2135</v>
      </c>
      <c r="J248" t="s">
        <v>2136</v>
      </c>
      <c r="K248"/>
      <c r="L248"/>
      <c r="M248"/>
      <c r="N248"/>
      <c r="O248"/>
      <c r="P248"/>
      <c r="Q248"/>
      <c r="R248" t="s">
        <v>2137</v>
      </c>
      <c r="S248"/>
      <c r="T248"/>
      <c r="U248"/>
      <c r="V248"/>
      <c r="W248"/>
      <c r="X248"/>
      <c r="Y248" t="s">
        <v>2138</v>
      </c>
      <c r="Z248"/>
      <c r="AA248"/>
      <c r="AB248"/>
      <c r="AC248"/>
      <c r="AD248"/>
      <c r="AE248" t="s">
        <v>2139</v>
      </c>
      <c r="AF248"/>
      <c r="AG248" t="s">
        <v>2140</v>
      </c>
      <c r="AH248"/>
      <c r="AI248"/>
      <c r="AJ248"/>
    </row>
    <row r="249" spans="4:36" ht="15">
      <c r="D249"/>
      <c r="E249" t="s">
        <v>2141</v>
      </c>
      <c r="F249"/>
      <c r="G249"/>
      <c r="H249"/>
      <c r="I249" t="s">
        <v>1756</v>
      </c>
      <c r="J249" t="s">
        <v>2142</v>
      </c>
      <c r="K249"/>
      <c r="L249"/>
      <c r="M249"/>
      <c r="N249"/>
      <c r="O249"/>
      <c r="P249"/>
      <c r="Q249"/>
      <c r="R249" t="s">
        <v>2143</v>
      </c>
      <c r="S249"/>
      <c r="T249"/>
      <c r="U249"/>
      <c r="V249"/>
      <c r="W249"/>
      <c r="X249"/>
      <c r="Y249" t="s">
        <v>2144</v>
      </c>
      <c r="Z249"/>
      <c r="AA249"/>
      <c r="AB249"/>
      <c r="AC249"/>
      <c r="AD249"/>
      <c r="AE249" t="s">
        <v>2145</v>
      </c>
      <c r="AF249"/>
      <c r="AG249" t="s">
        <v>2146</v>
      </c>
      <c r="AH249"/>
      <c r="AI249"/>
      <c r="AJ249"/>
    </row>
    <row r="250" spans="4:36" ht="15">
      <c r="D250"/>
      <c r="E250" t="s">
        <v>2147</v>
      </c>
      <c r="F250"/>
      <c r="G250"/>
      <c r="H250"/>
      <c r="I250" t="s">
        <v>2148</v>
      </c>
      <c r="J250" t="s">
        <v>2149</v>
      </c>
      <c r="K250"/>
      <c r="L250"/>
      <c r="M250"/>
      <c r="N250"/>
      <c r="O250"/>
      <c r="P250"/>
      <c r="Q250"/>
      <c r="R250" t="s">
        <v>2150</v>
      </c>
      <c r="S250"/>
      <c r="T250"/>
      <c r="U250"/>
      <c r="V250"/>
      <c r="W250"/>
      <c r="X250"/>
      <c r="Y250" t="s">
        <v>1434</v>
      </c>
      <c r="Z250"/>
      <c r="AA250"/>
      <c r="AB250"/>
      <c r="AC250"/>
      <c r="AD250"/>
      <c r="AE250" t="s">
        <v>2151</v>
      </c>
      <c r="AF250"/>
      <c r="AG250" t="s">
        <v>2152</v>
      </c>
      <c r="AH250"/>
      <c r="AI250"/>
      <c r="AJ250"/>
    </row>
    <row r="251" spans="4:36" ht="15">
      <c r="D251"/>
      <c r="E251" t="s">
        <v>2153</v>
      </c>
      <c r="F251"/>
      <c r="G251"/>
      <c r="H251"/>
      <c r="I251"/>
      <c r="J251" t="s">
        <v>2154</v>
      </c>
      <c r="K251"/>
      <c r="L251"/>
      <c r="M251"/>
      <c r="N251"/>
      <c r="O251"/>
      <c r="P251"/>
      <c r="Q251"/>
      <c r="R251" t="s">
        <v>2155</v>
      </c>
      <c r="S251"/>
      <c r="T251"/>
      <c r="U251"/>
      <c r="V251"/>
      <c r="W251"/>
      <c r="X251"/>
      <c r="Y251" t="s">
        <v>2156</v>
      </c>
      <c r="Z251"/>
      <c r="AA251"/>
      <c r="AB251"/>
      <c r="AC251"/>
      <c r="AD251"/>
      <c r="AE251" t="s">
        <v>1865</v>
      </c>
      <c r="AF251"/>
      <c r="AG251" t="s">
        <v>2157</v>
      </c>
      <c r="AH251"/>
      <c r="AI251"/>
      <c r="AJ251"/>
    </row>
    <row r="252" spans="4:36" ht="15">
      <c r="D252"/>
      <c r="E252" t="s">
        <v>2158</v>
      </c>
      <c r="F252"/>
      <c r="G252"/>
      <c r="H252"/>
      <c r="I252"/>
      <c r="J252" t="s">
        <v>2159</v>
      </c>
      <c r="K252"/>
      <c r="L252"/>
      <c r="M252"/>
      <c r="N252"/>
      <c r="O252"/>
      <c r="P252"/>
      <c r="Q252"/>
      <c r="R252" t="s">
        <v>2160</v>
      </c>
      <c r="S252"/>
      <c r="T252"/>
      <c r="U252"/>
      <c r="V252"/>
      <c r="W252"/>
      <c r="X252"/>
      <c r="Y252" t="s">
        <v>2161</v>
      </c>
      <c r="Z252"/>
      <c r="AA252"/>
      <c r="AB252"/>
      <c r="AC252"/>
      <c r="AD252"/>
      <c r="AE252" t="s">
        <v>2162</v>
      </c>
      <c r="AF252"/>
      <c r="AG252"/>
      <c r="AH252"/>
      <c r="AI252"/>
      <c r="AJ252"/>
    </row>
    <row r="253" spans="4:36" ht="15">
      <c r="D253"/>
      <c r="E253" t="s">
        <v>2163</v>
      </c>
      <c r="F253"/>
      <c r="G253"/>
      <c r="H253"/>
      <c r="I253"/>
      <c r="J253" t="s">
        <v>1499</v>
      </c>
      <c r="K253"/>
      <c r="L253"/>
      <c r="M253"/>
      <c r="N253"/>
      <c r="O253"/>
      <c r="P253"/>
      <c r="Q253"/>
      <c r="R253" t="s">
        <v>2164</v>
      </c>
      <c r="S253"/>
      <c r="T253"/>
      <c r="U253"/>
      <c r="V253"/>
      <c r="W253"/>
      <c r="X253"/>
      <c r="Y253" t="s">
        <v>2165</v>
      </c>
      <c r="Z253"/>
      <c r="AA253"/>
      <c r="AB253"/>
      <c r="AC253"/>
      <c r="AD253"/>
      <c r="AE253" t="s">
        <v>2166</v>
      </c>
      <c r="AF253"/>
      <c r="AG253"/>
      <c r="AH253"/>
      <c r="AI253"/>
      <c r="AJ253"/>
    </row>
    <row r="254" spans="4:36" ht="15">
      <c r="D254"/>
      <c r="E254" t="s">
        <v>2167</v>
      </c>
      <c r="F254"/>
      <c r="G254"/>
      <c r="H254"/>
      <c r="I254"/>
      <c r="J254" t="s">
        <v>2168</v>
      </c>
      <c r="K254"/>
      <c r="L254"/>
      <c r="M254"/>
      <c r="N254"/>
      <c r="O254"/>
      <c r="P254"/>
      <c r="Q254"/>
      <c r="R254" t="s">
        <v>2169</v>
      </c>
      <c r="S254"/>
      <c r="T254"/>
      <c r="U254"/>
      <c r="V254"/>
      <c r="W254"/>
      <c r="X254"/>
      <c r="Y254" t="s">
        <v>2170</v>
      </c>
      <c r="Z254"/>
      <c r="AA254"/>
      <c r="AB254"/>
      <c r="AC254"/>
      <c r="AD254"/>
      <c r="AE254" t="s">
        <v>2171</v>
      </c>
      <c r="AF254"/>
      <c r="AG254"/>
      <c r="AH254"/>
      <c r="AI254"/>
      <c r="AJ254"/>
    </row>
    <row r="255" spans="4:36" ht="15">
      <c r="D255"/>
      <c r="E255" t="s">
        <v>2172</v>
      </c>
      <c r="F255"/>
      <c r="G255"/>
      <c r="H255"/>
      <c r="I255"/>
      <c r="J255" t="s">
        <v>2173</v>
      </c>
      <c r="K255"/>
      <c r="L255"/>
      <c r="M255"/>
      <c r="N255"/>
      <c r="O255"/>
      <c r="P255"/>
      <c r="Q255"/>
      <c r="R255" t="s">
        <v>2174</v>
      </c>
      <c r="S255"/>
      <c r="T255"/>
      <c r="U255"/>
      <c r="V255"/>
      <c r="W255"/>
      <c r="X255"/>
      <c r="Y255" t="s">
        <v>2175</v>
      </c>
      <c r="Z255"/>
      <c r="AA255"/>
      <c r="AB255"/>
      <c r="AC255"/>
      <c r="AD255"/>
      <c r="AE255" t="s">
        <v>2176</v>
      </c>
      <c r="AF255"/>
      <c r="AG255"/>
      <c r="AH255"/>
      <c r="AI255"/>
      <c r="AJ255"/>
    </row>
    <row r="256" spans="4:36" ht="15">
      <c r="D256"/>
      <c r="E256" t="s">
        <v>2177</v>
      </c>
      <c r="F256"/>
      <c r="G256"/>
      <c r="H256"/>
      <c r="I256"/>
      <c r="J256" t="s">
        <v>2178</v>
      </c>
      <c r="K256"/>
      <c r="L256"/>
      <c r="M256"/>
      <c r="N256"/>
      <c r="O256"/>
      <c r="P256"/>
      <c r="Q256"/>
      <c r="R256" t="s">
        <v>1809</v>
      </c>
      <c r="S256"/>
      <c r="T256"/>
      <c r="U256"/>
      <c r="V256"/>
      <c r="W256"/>
      <c r="X256"/>
      <c r="Y256" t="s">
        <v>2179</v>
      </c>
      <c r="Z256"/>
      <c r="AA256"/>
      <c r="AB256"/>
      <c r="AC256"/>
      <c r="AD256"/>
      <c r="AE256" t="s">
        <v>2180</v>
      </c>
      <c r="AF256"/>
      <c r="AG256"/>
      <c r="AH256"/>
      <c r="AI256"/>
      <c r="AJ256"/>
    </row>
    <row r="257" spans="4:36" ht="15">
      <c r="D257"/>
      <c r="E257" t="s">
        <v>1692</v>
      </c>
      <c r="F257"/>
      <c r="G257"/>
      <c r="H257"/>
      <c r="I257"/>
      <c r="J257" t="s">
        <v>2181</v>
      </c>
      <c r="K257"/>
      <c r="L257"/>
      <c r="M257"/>
      <c r="N257"/>
      <c r="O257"/>
      <c r="P257"/>
      <c r="Q257"/>
      <c r="R257" t="s">
        <v>2182</v>
      </c>
      <c r="S257"/>
      <c r="T257"/>
      <c r="U257"/>
      <c r="V257"/>
      <c r="W257"/>
      <c r="X257"/>
      <c r="Y257" t="s">
        <v>2183</v>
      </c>
      <c r="Z257"/>
      <c r="AA257"/>
      <c r="AB257"/>
      <c r="AC257"/>
      <c r="AD257"/>
      <c r="AE257" t="s">
        <v>2184</v>
      </c>
      <c r="AF257"/>
      <c r="AG257"/>
      <c r="AH257"/>
      <c r="AI257"/>
      <c r="AJ257"/>
    </row>
    <row r="258" spans="4:36" ht="15">
      <c r="D258"/>
      <c r="E258" t="s">
        <v>1711</v>
      </c>
      <c r="F258"/>
      <c r="G258"/>
      <c r="H258"/>
      <c r="I258"/>
      <c r="J258" t="s">
        <v>1483</v>
      </c>
      <c r="K258"/>
      <c r="L258"/>
      <c r="M258"/>
      <c r="N258"/>
      <c r="O258"/>
      <c r="P258"/>
      <c r="Q258"/>
      <c r="R258" t="s">
        <v>2185</v>
      </c>
      <c r="S258"/>
      <c r="T258"/>
      <c r="U258"/>
      <c r="V258"/>
      <c r="W258"/>
      <c r="X258"/>
      <c r="Y258" t="s">
        <v>2186</v>
      </c>
      <c r="Z258"/>
      <c r="AA258"/>
      <c r="AB258"/>
      <c r="AC258"/>
      <c r="AD258"/>
      <c r="AE258" t="s">
        <v>2187</v>
      </c>
      <c r="AF258"/>
      <c r="AG258"/>
      <c r="AH258"/>
      <c r="AI258"/>
      <c r="AJ258"/>
    </row>
    <row r="259" spans="4:36" ht="15">
      <c r="D259"/>
      <c r="E259" t="s">
        <v>2188</v>
      </c>
      <c r="F259"/>
      <c r="G259"/>
      <c r="H259"/>
      <c r="I259"/>
      <c r="J259" t="s">
        <v>2189</v>
      </c>
      <c r="K259"/>
      <c r="L259"/>
      <c r="M259"/>
      <c r="N259"/>
      <c r="O259"/>
      <c r="P259"/>
      <c r="Q259"/>
      <c r="R259" t="s">
        <v>2190</v>
      </c>
      <c r="S259"/>
      <c r="T259"/>
      <c r="U259"/>
      <c r="V259"/>
      <c r="W259"/>
      <c r="X259"/>
      <c r="Y259" t="s">
        <v>2055</v>
      </c>
      <c r="Z259"/>
      <c r="AA259"/>
      <c r="AB259"/>
      <c r="AC259"/>
      <c r="AD259"/>
      <c r="AE259" t="s">
        <v>2191</v>
      </c>
      <c r="AF259"/>
      <c r="AG259"/>
      <c r="AH259"/>
      <c r="AI259"/>
      <c r="AJ259"/>
    </row>
    <row r="260" spans="4:36" ht="15">
      <c r="D260"/>
      <c r="E260" t="s">
        <v>2192</v>
      </c>
      <c r="F260"/>
      <c r="G260"/>
      <c r="H260"/>
      <c r="I260"/>
      <c r="J260" t="s">
        <v>2193</v>
      </c>
      <c r="K260"/>
      <c r="L260"/>
      <c r="M260"/>
      <c r="N260"/>
      <c r="O260"/>
      <c r="P260"/>
      <c r="Q260"/>
      <c r="R260" t="s">
        <v>2194</v>
      </c>
      <c r="S260"/>
      <c r="T260"/>
      <c r="U260"/>
      <c r="V260"/>
      <c r="W260"/>
      <c r="X260"/>
      <c r="Y260" t="s">
        <v>2195</v>
      </c>
      <c r="Z260"/>
      <c r="AA260"/>
      <c r="AB260"/>
      <c r="AC260"/>
      <c r="AD260"/>
      <c r="AE260" t="s">
        <v>2196</v>
      </c>
      <c r="AF260"/>
      <c r="AG260"/>
      <c r="AH260"/>
      <c r="AI260"/>
      <c r="AJ260"/>
    </row>
    <row r="261" spans="4:36" ht="15">
      <c r="D261"/>
      <c r="E261" t="s">
        <v>2197</v>
      </c>
      <c r="F261"/>
      <c r="G261"/>
      <c r="H261"/>
      <c r="I261"/>
      <c r="J261" t="s">
        <v>2198</v>
      </c>
      <c r="K261"/>
      <c r="L261"/>
      <c r="M261"/>
      <c r="N261"/>
      <c r="O261"/>
      <c r="P261"/>
      <c r="Q261"/>
      <c r="R261" t="s">
        <v>2199</v>
      </c>
      <c r="S261"/>
      <c r="T261"/>
      <c r="U261"/>
      <c r="V261"/>
      <c r="W261"/>
      <c r="X261"/>
      <c r="Y261" t="s">
        <v>2200</v>
      </c>
      <c r="Z261"/>
      <c r="AA261"/>
      <c r="AB261"/>
      <c r="AC261"/>
      <c r="AD261"/>
      <c r="AE261" t="s">
        <v>2201</v>
      </c>
      <c r="AF261"/>
      <c r="AG261"/>
      <c r="AH261"/>
      <c r="AI261"/>
      <c r="AJ261"/>
    </row>
    <row r="262" spans="4:36" ht="15">
      <c r="D262"/>
      <c r="E262" t="s">
        <v>2202</v>
      </c>
      <c r="F262"/>
      <c r="G262"/>
      <c r="H262"/>
      <c r="I262"/>
      <c r="J262" t="s">
        <v>2203</v>
      </c>
      <c r="K262"/>
      <c r="L262"/>
      <c r="M262"/>
      <c r="N262"/>
      <c r="O262"/>
      <c r="P262"/>
      <c r="Q262"/>
      <c r="R262" t="s">
        <v>2097</v>
      </c>
      <c r="S262"/>
      <c r="T262"/>
      <c r="U262"/>
      <c r="V262"/>
      <c r="W262"/>
      <c r="X262"/>
      <c r="Y262" t="s">
        <v>2204</v>
      </c>
      <c r="Z262"/>
      <c r="AA262"/>
      <c r="AB262"/>
      <c r="AC262"/>
      <c r="AD262"/>
      <c r="AE262" t="s">
        <v>2205</v>
      </c>
      <c r="AF262"/>
      <c r="AG262"/>
      <c r="AH262"/>
      <c r="AI262"/>
      <c r="AJ262"/>
    </row>
    <row r="263" spans="4:36" ht="15">
      <c r="D263"/>
      <c r="E263" t="s">
        <v>2206</v>
      </c>
      <c r="F263"/>
      <c r="G263"/>
      <c r="H263"/>
      <c r="I263"/>
      <c r="J263" t="s">
        <v>2207</v>
      </c>
      <c r="K263"/>
      <c r="L263"/>
      <c r="M263"/>
      <c r="N263"/>
      <c r="O263"/>
      <c r="P263"/>
      <c r="Q263"/>
      <c r="R263" t="s">
        <v>1367</v>
      </c>
      <c r="S263"/>
      <c r="T263"/>
      <c r="U263"/>
      <c r="V263"/>
      <c r="W263"/>
      <c r="X263"/>
      <c r="Y263" t="s">
        <v>2208</v>
      </c>
      <c r="Z263"/>
      <c r="AA263"/>
      <c r="AB263"/>
      <c r="AC263"/>
      <c r="AD263"/>
      <c r="AE263" t="s">
        <v>2209</v>
      </c>
      <c r="AF263"/>
      <c r="AG263"/>
      <c r="AH263"/>
      <c r="AI263"/>
      <c r="AJ263"/>
    </row>
    <row r="264" spans="4:36" ht="15">
      <c r="D264"/>
      <c r="E264" t="s">
        <v>2210</v>
      </c>
      <c r="F264"/>
      <c r="G264"/>
      <c r="H264"/>
      <c r="I264"/>
      <c r="J264" t="s">
        <v>2211</v>
      </c>
      <c r="K264"/>
      <c r="L264"/>
      <c r="M264"/>
      <c r="N264"/>
      <c r="O264"/>
      <c r="P264"/>
      <c r="Q264"/>
      <c r="R264" t="s">
        <v>2212</v>
      </c>
      <c r="S264"/>
      <c r="T264"/>
      <c r="U264"/>
      <c r="V264"/>
      <c r="W264"/>
      <c r="X264"/>
      <c r="Y264" t="s">
        <v>2213</v>
      </c>
      <c r="Z264"/>
      <c r="AA264"/>
      <c r="AB264"/>
      <c r="AC264"/>
      <c r="AD264"/>
      <c r="AE264" t="s">
        <v>2214</v>
      </c>
      <c r="AF264"/>
      <c r="AG264"/>
      <c r="AH264"/>
      <c r="AI264"/>
      <c r="AJ264"/>
    </row>
    <row r="265" spans="4:36" ht="15">
      <c r="D265"/>
      <c r="E265" t="s">
        <v>2215</v>
      </c>
      <c r="F265"/>
      <c r="G265"/>
      <c r="H265"/>
      <c r="I265"/>
      <c r="J265" t="s">
        <v>2216</v>
      </c>
      <c r="K265"/>
      <c r="L265"/>
      <c r="M265"/>
      <c r="N265"/>
      <c r="O265"/>
      <c r="P265"/>
      <c r="Q265"/>
      <c r="R265" t="s">
        <v>2217</v>
      </c>
      <c r="S265"/>
      <c r="T265"/>
      <c r="U265"/>
      <c r="V265"/>
      <c r="W265"/>
      <c r="X265"/>
      <c r="Y265" t="s">
        <v>2218</v>
      </c>
      <c r="Z265"/>
      <c r="AA265"/>
      <c r="AB265"/>
      <c r="AC265"/>
      <c r="AD265"/>
      <c r="AE265" t="s">
        <v>2219</v>
      </c>
      <c r="AF265"/>
      <c r="AG265"/>
      <c r="AH265"/>
      <c r="AI265"/>
      <c r="AJ265"/>
    </row>
    <row r="266" spans="4:36" ht="15">
      <c r="D266"/>
      <c r="E266" t="s">
        <v>2149</v>
      </c>
      <c r="F266"/>
      <c r="G266"/>
      <c r="H266"/>
      <c r="I266"/>
      <c r="J266" t="s">
        <v>2220</v>
      </c>
      <c r="K266"/>
      <c r="L266"/>
      <c r="M266"/>
      <c r="N266"/>
      <c r="O266"/>
      <c r="P266"/>
      <c r="Q266"/>
      <c r="R266" t="s">
        <v>2221</v>
      </c>
      <c r="S266"/>
      <c r="T266"/>
      <c r="U266"/>
      <c r="V266"/>
      <c r="W266"/>
      <c r="X266"/>
      <c r="Y266" t="s">
        <v>2222</v>
      </c>
      <c r="Z266"/>
      <c r="AA266"/>
      <c r="AB266"/>
      <c r="AC266"/>
      <c r="AD266"/>
      <c r="AE266" t="s">
        <v>2223</v>
      </c>
      <c r="AF266"/>
      <c r="AG266"/>
      <c r="AH266"/>
      <c r="AI266"/>
      <c r="AJ266"/>
    </row>
    <row r="267" spans="4:36" ht="15">
      <c r="D267"/>
      <c r="E267" t="s">
        <v>2224</v>
      </c>
      <c r="F267"/>
      <c r="G267"/>
      <c r="H267"/>
      <c r="I267"/>
      <c r="J267" t="s">
        <v>2225</v>
      </c>
      <c r="K267"/>
      <c r="L267"/>
      <c r="M267"/>
      <c r="N267"/>
      <c r="O267"/>
      <c r="P267"/>
      <c r="Q267"/>
      <c r="R267" t="s">
        <v>2226</v>
      </c>
      <c r="S267"/>
      <c r="T267"/>
      <c r="U267"/>
      <c r="V267"/>
      <c r="W267"/>
      <c r="X267"/>
      <c r="Y267" t="s">
        <v>2227</v>
      </c>
      <c r="Z267"/>
      <c r="AA267"/>
      <c r="AB267"/>
      <c r="AC267"/>
      <c r="AD267"/>
      <c r="AE267" t="s">
        <v>2228</v>
      </c>
      <c r="AF267"/>
      <c r="AG267"/>
      <c r="AH267"/>
      <c r="AI267"/>
      <c r="AJ267"/>
    </row>
    <row r="268" spans="4:36" ht="15">
      <c r="D268"/>
      <c r="E268" t="s">
        <v>2229</v>
      </c>
      <c r="F268"/>
      <c r="G268"/>
      <c r="H268"/>
      <c r="I268"/>
      <c r="J268" t="s">
        <v>2230</v>
      </c>
      <c r="K268"/>
      <c r="L268"/>
      <c r="M268"/>
      <c r="N268"/>
      <c r="O268"/>
      <c r="P268"/>
      <c r="Q268"/>
      <c r="R268" t="s">
        <v>2231</v>
      </c>
      <c r="S268"/>
      <c r="T268"/>
      <c r="U268"/>
      <c r="V268"/>
      <c r="W268"/>
      <c r="X268"/>
      <c r="Y268" t="s">
        <v>2232</v>
      </c>
      <c r="Z268"/>
      <c r="AA268"/>
      <c r="AB268"/>
      <c r="AC268"/>
      <c r="AD268"/>
      <c r="AE268" t="s">
        <v>2233</v>
      </c>
      <c r="AF268"/>
      <c r="AG268"/>
      <c r="AH268"/>
      <c r="AI268"/>
      <c r="AJ268"/>
    </row>
    <row r="269" spans="4:36" ht="15">
      <c r="D269"/>
      <c r="E269" t="s">
        <v>2234</v>
      </c>
      <c r="F269"/>
      <c r="G269"/>
      <c r="H269"/>
      <c r="I269"/>
      <c r="J269" t="s">
        <v>1914</v>
      </c>
      <c r="K269"/>
      <c r="L269"/>
      <c r="M269"/>
      <c r="N269"/>
      <c r="O269"/>
      <c r="P269"/>
      <c r="Q269"/>
      <c r="R269" t="s">
        <v>2235</v>
      </c>
      <c r="S269"/>
      <c r="T269"/>
      <c r="U269"/>
      <c r="V269"/>
      <c r="W269"/>
      <c r="X269"/>
      <c r="Y269"/>
      <c r="Z269"/>
      <c r="AA269"/>
      <c r="AB269"/>
      <c r="AC269"/>
      <c r="AD269"/>
      <c r="AE269" t="s">
        <v>2236</v>
      </c>
      <c r="AF269"/>
      <c r="AG269"/>
      <c r="AH269"/>
      <c r="AI269"/>
      <c r="AJ269"/>
    </row>
    <row r="270" spans="4:36" ht="15">
      <c r="D270"/>
      <c r="E270" t="s">
        <v>1675</v>
      </c>
      <c r="F270"/>
      <c r="G270"/>
      <c r="H270"/>
      <c r="I270"/>
      <c r="J270" t="s">
        <v>2237</v>
      </c>
      <c r="K270"/>
      <c r="L270"/>
      <c r="M270"/>
      <c r="N270"/>
      <c r="O270"/>
      <c r="P270"/>
      <c r="Q270"/>
      <c r="R270" t="s">
        <v>2238</v>
      </c>
      <c r="S270"/>
      <c r="T270"/>
      <c r="U270"/>
      <c r="V270"/>
      <c r="W270"/>
      <c r="X270"/>
      <c r="Y270"/>
      <c r="Z270"/>
      <c r="AA270"/>
      <c r="AB270"/>
      <c r="AC270"/>
      <c r="AD270"/>
      <c r="AE270" t="s">
        <v>2239</v>
      </c>
      <c r="AF270"/>
      <c r="AG270"/>
      <c r="AH270"/>
      <c r="AI270"/>
      <c r="AJ270"/>
    </row>
    <row r="271" spans="4:36" ht="15">
      <c r="D271"/>
      <c r="E271" t="s">
        <v>2240</v>
      </c>
      <c r="F271"/>
      <c r="G271"/>
      <c r="H271"/>
      <c r="I271"/>
      <c r="J271" t="s">
        <v>2241</v>
      </c>
      <c r="K271"/>
      <c r="L271"/>
      <c r="M271"/>
      <c r="N271"/>
      <c r="O271"/>
      <c r="P271"/>
      <c r="Q271"/>
      <c r="R271" t="s">
        <v>2242</v>
      </c>
      <c r="S271"/>
      <c r="T271"/>
      <c r="U271"/>
      <c r="V271"/>
      <c r="W271"/>
      <c r="X271"/>
      <c r="Y271"/>
      <c r="Z271"/>
      <c r="AA271"/>
      <c r="AB271"/>
      <c r="AC271"/>
      <c r="AD271"/>
      <c r="AE271" t="s">
        <v>2243</v>
      </c>
      <c r="AF271"/>
      <c r="AG271"/>
      <c r="AH271"/>
      <c r="AI271"/>
      <c r="AJ271"/>
    </row>
    <row r="272" spans="4:36" ht="15">
      <c r="D272"/>
      <c r="E272" t="s">
        <v>2244</v>
      </c>
      <c r="F272"/>
      <c r="G272"/>
      <c r="H272"/>
      <c r="I272"/>
      <c r="J272" t="s">
        <v>2245</v>
      </c>
      <c r="K272"/>
      <c r="L272"/>
      <c r="M272"/>
      <c r="N272"/>
      <c r="O272"/>
      <c r="P272"/>
      <c r="Q272"/>
      <c r="R272" t="s">
        <v>2246</v>
      </c>
      <c r="S272"/>
      <c r="T272"/>
      <c r="U272"/>
      <c r="V272"/>
      <c r="W272"/>
      <c r="X272"/>
      <c r="Y272"/>
      <c r="Z272"/>
      <c r="AA272"/>
      <c r="AB272"/>
      <c r="AC272"/>
      <c r="AD272"/>
      <c r="AE272" t="s">
        <v>1404</v>
      </c>
      <c r="AF272"/>
      <c r="AG272"/>
      <c r="AH272"/>
      <c r="AI272"/>
      <c r="AJ272"/>
    </row>
    <row r="273" spans="4:36" ht="15">
      <c r="D273"/>
      <c r="E273" t="s">
        <v>2247</v>
      </c>
      <c r="F273"/>
      <c r="G273"/>
      <c r="H273"/>
      <c r="I273"/>
      <c r="J273" t="s">
        <v>2248</v>
      </c>
      <c r="K273"/>
      <c r="L273"/>
      <c r="M273"/>
      <c r="N273"/>
      <c r="O273"/>
      <c r="P273"/>
      <c r="Q273"/>
      <c r="R273" t="s">
        <v>2249</v>
      </c>
      <c r="S273"/>
      <c r="T273"/>
      <c r="U273"/>
      <c r="V273"/>
      <c r="W273"/>
      <c r="X273"/>
      <c r="Y273"/>
      <c r="Z273"/>
      <c r="AA273"/>
      <c r="AB273"/>
      <c r="AC273"/>
      <c r="AD273"/>
      <c r="AE273" t="s">
        <v>2250</v>
      </c>
      <c r="AF273"/>
      <c r="AG273"/>
      <c r="AH273"/>
      <c r="AI273"/>
      <c r="AJ273"/>
    </row>
    <row r="274" spans="4:36" ht="15">
      <c r="D274"/>
      <c r="E274" t="s">
        <v>2251</v>
      </c>
      <c r="F274"/>
      <c r="G274"/>
      <c r="H274"/>
      <c r="I274"/>
      <c r="J274" t="s">
        <v>2252</v>
      </c>
      <c r="K274"/>
      <c r="L274"/>
      <c r="M274"/>
      <c r="N274"/>
      <c r="O274"/>
      <c r="P274"/>
      <c r="Q274"/>
      <c r="R274" t="s">
        <v>2253</v>
      </c>
      <c r="S274"/>
      <c r="T274"/>
      <c r="U274"/>
      <c r="V274"/>
      <c r="W274"/>
      <c r="X274"/>
      <c r="Y274"/>
      <c r="Z274"/>
      <c r="AA274"/>
      <c r="AB274"/>
      <c r="AC274"/>
      <c r="AD274"/>
      <c r="AE274" t="s">
        <v>2254</v>
      </c>
      <c r="AF274"/>
      <c r="AG274"/>
      <c r="AH274"/>
      <c r="AI274"/>
      <c r="AJ274"/>
    </row>
    <row r="275" spans="4:36" ht="15">
      <c r="D275"/>
      <c r="E275" t="s">
        <v>2255</v>
      </c>
      <c r="F275"/>
      <c r="G275"/>
      <c r="H275"/>
      <c r="I275"/>
      <c r="J275" t="s">
        <v>2256</v>
      </c>
      <c r="K275"/>
      <c r="L275"/>
      <c r="M275"/>
      <c r="N275"/>
      <c r="O275"/>
      <c r="P275"/>
      <c r="Q275"/>
      <c r="R275" t="s">
        <v>2257</v>
      </c>
      <c r="S275"/>
      <c r="T275"/>
      <c r="U275"/>
      <c r="V275"/>
      <c r="W275"/>
      <c r="X275"/>
      <c r="Y275"/>
      <c r="Z275"/>
      <c r="AA275"/>
      <c r="AB275"/>
      <c r="AC275"/>
      <c r="AD275"/>
      <c r="AE275" t="s">
        <v>2258</v>
      </c>
      <c r="AF275"/>
      <c r="AG275"/>
      <c r="AH275"/>
      <c r="AI275"/>
      <c r="AJ275"/>
    </row>
    <row r="276" spans="4:36" ht="15">
      <c r="D276"/>
      <c r="E276" t="s">
        <v>2259</v>
      </c>
      <c r="F276"/>
      <c r="G276"/>
      <c r="H276"/>
      <c r="I276"/>
      <c r="J276" t="s">
        <v>2260</v>
      </c>
      <c r="K276"/>
      <c r="L276"/>
      <c r="M276"/>
      <c r="N276"/>
      <c r="O276"/>
      <c r="P276"/>
      <c r="Q276"/>
      <c r="R276" t="s">
        <v>2261</v>
      </c>
      <c r="S276"/>
      <c r="T276"/>
      <c r="U276"/>
      <c r="V276"/>
      <c r="W276"/>
      <c r="X276"/>
      <c r="Y276"/>
      <c r="Z276"/>
      <c r="AA276"/>
      <c r="AB276"/>
      <c r="AC276"/>
      <c r="AD276"/>
      <c r="AE276" t="s">
        <v>2262</v>
      </c>
      <c r="AF276"/>
      <c r="AG276"/>
      <c r="AH276"/>
      <c r="AI276"/>
      <c r="AJ276"/>
    </row>
    <row r="277" spans="4:36" ht="15">
      <c r="D277"/>
      <c r="E277" t="s">
        <v>1367</v>
      </c>
      <c r="F277"/>
      <c r="G277"/>
      <c r="H277"/>
      <c r="I277"/>
      <c r="J277" t="s">
        <v>2263</v>
      </c>
      <c r="K277"/>
      <c r="L277"/>
      <c r="M277"/>
      <c r="N277"/>
      <c r="O277"/>
      <c r="P277"/>
      <c r="Q277"/>
      <c r="R277" t="s">
        <v>2264</v>
      </c>
      <c r="S277"/>
      <c r="T277"/>
      <c r="U277"/>
      <c r="V277"/>
      <c r="W277"/>
      <c r="X277"/>
      <c r="Y277"/>
      <c r="Z277"/>
      <c r="AA277"/>
      <c r="AB277"/>
      <c r="AC277"/>
      <c r="AD277"/>
      <c r="AE277" t="s">
        <v>1648</v>
      </c>
      <c r="AF277"/>
      <c r="AG277"/>
      <c r="AH277"/>
      <c r="AI277"/>
      <c r="AJ277"/>
    </row>
    <row r="278" spans="4:36" ht="15">
      <c r="D278"/>
      <c r="E278" t="s">
        <v>2265</v>
      </c>
      <c r="F278"/>
      <c r="G278"/>
      <c r="H278"/>
      <c r="I278"/>
      <c r="J278" t="s">
        <v>2266</v>
      </c>
      <c r="K278"/>
      <c r="L278"/>
      <c r="M278"/>
      <c r="N278"/>
      <c r="O278"/>
      <c r="P278"/>
      <c r="Q278"/>
      <c r="R278" t="s">
        <v>2267</v>
      </c>
      <c r="S278"/>
      <c r="T278"/>
      <c r="U278"/>
      <c r="V278"/>
      <c r="W278"/>
      <c r="X278"/>
      <c r="Y278"/>
      <c r="Z278"/>
      <c r="AA278"/>
      <c r="AB278"/>
      <c r="AC278"/>
      <c r="AD278"/>
      <c r="AE278" t="s">
        <v>2268</v>
      </c>
      <c r="AF278"/>
      <c r="AG278"/>
      <c r="AH278"/>
      <c r="AI278"/>
      <c r="AJ278"/>
    </row>
    <row r="279" spans="4:36" ht="15">
      <c r="D279"/>
      <c r="E279" t="s">
        <v>2269</v>
      </c>
      <c r="F279"/>
      <c r="G279"/>
      <c r="H279"/>
      <c r="I279"/>
      <c r="J279" t="s">
        <v>2270</v>
      </c>
      <c r="K279"/>
      <c r="L279"/>
      <c r="M279"/>
      <c r="N279"/>
      <c r="O279"/>
      <c r="P279"/>
      <c r="Q279"/>
      <c r="R279" t="s">
        <v>2271</v>
      </c>
      <c r="S279"/>
      <c r="T279"/>
      <c r="U279"/>
      <c r="V279"/>
      <c r="W279"/>
      <c r="X279"/>
      <c r="Y279"/>
      <c r="Z279"/>
      <c r="AA279"/>
      <c r="AB279"/>
      <c r="AC279"/>
      <c r="AD279"/>
      <c r="AE279" t="s">
        <v>2200</v>
      </c>
      <c r="AF279"/>
      <c r="AG279"/>
      <c r="AH279"/>
      <c r="AI279"/>
      <c r="AJ279"/>
    </row>
    <row r="280" spans="4:36" ht="15">
      <c r="D280"/>
      <c r="E280" t="s">
        <v>2272</v>
      </c>
      <c r="F280"/>
      <c r="G280"/>
      <c r="H280"/>
      <c r="I280"/>
      <c r="J280" t="s">
        <v>2273</v>
      </c>
      <c r="K280"/>
      <c r="L280"/>
      <c r="M280"/>
      <c r="N280"/>
      <c r="O280"/>
      <c r="P280"/>
      <c r="Q280"/>
      <c r="R280" t="s">
        <v>2165</v>
      </c>
      <c r="S280"/>
      <c r="T280"/>
      <c r="U280"/>
      <c r="V280"/>
      <c r="W280"/>
      <c r="X280"/>
      <c r="Y280"/>
      <c r="Z280"/>
      <c r="AA280"/>
      <c r="AB280"/>
      <c r="AC280"/>
      <c r="AD280"/>
      <c r="AE280" t="s">
        <v>2274</v>
      </c>
      <c r="AF280"/>
      <c r="AG280"/>
      <c r="AH280"/>
      <c r="AI280"/>
      <c r="AJ280"/>
    </row>
    <row r="281" spans="4:36" ht="15">
      <c r="D281"/>
      <c r="E281" t="s">
        <v>2275</v>
      </c>
      <c r="F281"/>
      <c r="G281"/>
      <c r="H281"/>
      <c r="I281"/>
      <c r="J281" t="s">
        <v>2276</v>
      </c>
      <c r="K281"/>
      <c r="L281"/>
      <c r="M281"/>
      <c r="N281"/>
      <c r="O281"/>
      <c r="P281"/>
      <c r="Q281"/>
      <c r="R281" t="s">
        <v>2277</v>
      </c>
      <c r="S281"/>
      <c r="T281"/>
      <c r="U281"/>
      <c r="V281"/>
      <c r="W281"/>
      <c r="X281"/>
      <c r="Y281"/>
      <c r="Z281"/>
      <c r="AA281"/>
      <c r="AB281"/>
      <c r="AC281"/>
      <c r="AD281"/>
      <c r="AE281" t="s">
        <v>2278</v>
      </c>
      <c r="AF281"/>
      <c r="AG281"/>
      <c r="AH281"/>
      <c r="AI281"/>
      <c r="AJ281"/>
    </row>
    <row r="282" spans="4:36" ht="15">
      <c r="D282"/>
      <c r="E282" t="s">
        <v>2279</v>
      </c>
      <c r="F282"/>
      <c r="G282"/>
      <c r="H282"/>
      <c r="I282"/>
      <c r="J282" t="s">
        <v>2280</v>
      </c>
      <c r="K282"/>
      <c r="L282"/>
      <c r="M282"/>
      <c r="N282"/>
      <c r="O282"/>
      <c r="P282"/>
      <c r="Q282"/>
      <c r="R282" t="s">
        <v>2183</v>
      </c>
      <c r="S282"/>
      <c r="T282"/>
      <c r="U282"/>
      <c r="V282"/>
      <c r="W282"/>
      <c r="X282"/>
      <c r="Y282"/>
      <c r="Z282"/>
      <c r="AA282"/>
      <c r="AB282"/>
      <c r="AC282"/>
      <c r="AD282"/>
      <c r="AE282" t="s">
        <v>2281</v>
      </c>
      <c r="AF282"/>
      <c r="AG282"/>
      <c r="AH282"/>
      <c r="AI282"/>
      <c r="AJ282"/>
    </row>
    <row r="283" spans="4:36" ht="15">
      <c r="D283"/>
      <c r="E283" t="s">
        <v>2282</v>
      </c>
      <c r="F283"/>
      <c r="G283"/>
      <c r="H283"/>
      <c r="I283"/>
      <c r="J283" t="s">
        <v>2283</v>
      </c>
      <c r="K283"/>
      <c r="L283"/>
      <c r="M283"/>
      <c r="N283"/>
      <c r="O283"/>
      <c r="P283"/>
      <c r="Q283"/>
      <c r="R283" t="s">
        <v>2031</v>
      </c>
      <c r="S283"/>
      <c r="T283"/>
      <c r="U283"/>
      <c r="V283"/>
      <c r="W283"/>
      <c r="X283"/>
      <c r="Y283"/>
      <c r="Z283"/>
      <c r="AA283"/>
      <c r="AB283"/>
      <c r="AC283"/>
      <c r="AD283"/>
      <c r="AE283" t="s">
        <v>2284</v>
      </c>
      <c r="AF283"/>
      <c r="AG283"/>
      <c r="AH283"/>
      <c r="AI283"/>
      <c r="AJ283"/>
    </row>
    <row r="284" spans="4:36" ht="15">
      <c r="D284"/>
      <c r="E284" t="s">
        <v>2285</v>
      </c>
      <c r="F284"/>
      <c r="G284"/>
      <c r="H284"/>
      <c r="I284"/>
      <c r="J284" t="s">
        <v>2286</v>
      </c>
      <c r="K284"/>
      <c r="L284"/>
      <c r="M284"/>
      <c r="N284"/>
      <c r="O284"/>
      <c r="P284"/>
      <c r="Q284"/>
      <c r="R284" t="s">
        <v>1623</v>
      </c>
      <c r="S284"/>
      <c r="T284"/>
      <c r="U284"/>
      <c r="V284"/>
      <c r="W284"/>
      <c r="X284"/>
      <c r="Y284"/>
      <c r="Z284"/>
      <c r="AA284"/>
      <c r="AB284"/>
      <c r="AC284"/>
      <c r="AD284"/>
      <c r="AE284" t="s">
        <v>1374</v>
      </c>
      <c r="AF284"/>
      <c r="AG284"/>
      <c r="AH284"/>
      <c r="AI284"/>
      <c r="AJ284"/>
    </row>
    <row r="285" spans="4:36" ht="15">
      <c r="D285"/>
      <c r="E285" t="s">
        <v>2287</v>
      </c>
      <c r="F285"/>
      <c r="G285"/>
      <c r="H285"/>
      <c r="I285"/>
      <c r="J285" t="s">
        <v>2288</v>
      </c>
      <c r="K285"/>
      <c r="L285"/>
      <c r="M285"/>
      <c r="N285"/>
      <c r="O285"/>
      <c r="P285"/>
      <c r="Q285"/>
      <c r="R285" t="s">
        <v>2289</v>
      </c>
      <c r="S285"/>
      <c r="T285"/>
      <c r="U285"/>
      <c r="V285"/>
      <c r="W285"/>
      <c r="X285"/>
      <c r="Y285"/>
      <c r="Z285"/>
      <c r="AA285"/>
      <c r="AB285"/>
      <c r="AC285"/>
      <c r="AD285"/>
      <c r="AE285" t="s">
        <v>2290</v>
      </c>
      <c r="AF285"/>
      <c r="AG285"/>
      <c r="AH285"/>
      <c r="AI285"/>
      <c r="AJ285"/>
    </row>
    <row r="286" spans="4:36" ht="15">
      <c r="D286"/>
      <c r="E286" t="s">
        <v>2291</v>
      </c>
      <c r="F286"/>
      <c r="G286"/>
      <c r="H286"/>
      <c r="I286"/>
      <c r="J286" t="s">
        <v>2292</v>
      </c>
      <c r="K286"/>
      <c r="L286"/>
      <c r="M286"/>
      <c r="N286"/>
      <c r="O286"/>
      <c r="P286"/>
      <c r="Q286"/>
      <c r="R286" t="s">
        <v>2293</v>
      </c>
      <c r="S286"/>
      <c r="T286"/>
      <c r="U286"/>
      <c r="V286"/>
      <c r="W286"/>
      <c r="X286"/>
      <c r="Y286"/>
      <c r="Z286"/>
      <c r="AA286"/>
      <c r="AB286"/>
      <c r="AC286"/>
      <c r="AD286"/>
      <c r="AE286" t="s">
        <v>2294</v>
      </c>
      <c r="AF286"/>
      <c r="AG286"/>
      <c r="AH286"/>
      <c r="AI286"/>
      <c r="AJ286"/>
    </row>
    <row r="287" spans="4:36" ht="15">
      <c r="D287"/>
      <c r="E287" t="s">
        <v>2295</v>
      </c>
      <c r="F287"/>
      <c r="G287"/>
      <c r="H287"/>
      <c r="I287"/>
      <c r="J287" t="s">
        <v>2296</v>
      </c>
      <c r="K287"/>
      <c r="L287"/>
      <c r="M287"/>
      <c r="N287"/>
      <c r="O287"/>
      <c r="P287"/>
      <c r="Q287"/>
      <c r="R287" t="s">
        <v>2297</v>
      </c>
      <c r="S287"/>
      <c r="T287"/>
      <c r="U287"/>
      <c r="V287"/>
      <c r="W287"/>
      <c r="X287"/>
      <c r="Y287"/>
      <c r="Z287"/>
      <c r="AA287"/>
      <c r="AB287"/>
      <c r="AC287"/>
      <c r="AD287"/>
      <c r="AE287" t="s">
        <v>2298</v>
      </c>
      <c r="AF287"/>
      <c r="AG287"/>
      <c r="AH287"/>
      <c r="AI287"/>
      <c r="AJ287"/>
    </row>
    <row r="288" spans="4:36" ht="15">
      <c r="D288"/>
      <c r="E288" t="s">
        <v>2299</v>
      </c>
      <c r="F288"/>
      <c r="G288"/>
      <c r="H288"/>
      <c r="I288"/>
      <c r="J288" t="s">
        <v>2300</v>
      </c>
      <c r="K288"/>
      <c r="L288"/>
      <c r="M288"/>
      <c r="N288"/>
      <c r="O288"/>
      <c r="P288"/>
      <c r="Q288"/>
      <c r="R288" t="s">
        <v>2301</v>
      </c>
      <c r="S288"/>
      <c r="T288"/>
      <c r="U288"/>
      <c r="V288"/>
      <c r="W288"/>
      <c r="X288"/>
      <c r="Y288"/>
      <c r="Z288"/>
      <c r="AA288"/>
      <c r="AB288"/>
      <c r="AC288"/>
      <c r="AD288"/>
      <c r="AE288" t="s">
        <v>2302</v>
      </c>
      <c r="AF288"/>
      <c r="AG288"/>
      <c r="AH288"/>
      <c r="AI288"/>
      <c r="AJ288"/>
    </row>
    <row r="289" spans="4:36" ht="15">
      <c r="D289"/>
      <c r="E289" t="s">
        <v>2239</v>
      </c>
      <c r="F289"/>
      <c r="G289"/>
      <c r="H289"/>
      <c r="I289"/>
      <c r="J289" t="s">
        <v>2303</v>
      </c>
      <c r="K289"/>
      <c r="L289"/>
      <c r="M289"/>
      <c r="N289"/>
      <c r="O289"/>
      <c r="P289"/>
      <c r="Q289"/>
      <c r="R289" t="s">
        <v>2304</v>
      </c>
      <c r="S289"/>
      <c r="T289"/>
      <c r="U289"/>
      <c r="V289"/>
      <c r="W289"/>
      <c r="X289"/>
      <c r="Y289"/>
      <c r="Z289"/>
      <c r="AA289"/>
      <c r="AB289"/>
      <c r="AC289"/>
      <c r="AD289"/>
      <c r="AE289" t="s">
        <v>2305</v>
      </c>
      <c r="AF289"/>
      <c r="AG289"/>
      <c r="AH289"/>
      <c r="AI289"/>
      <c r="AJ289"/>
    </row>
    <row r="290" spans="4:36" ht="15">
      <c r="D290"/>
      <c r="E290" t="s">
        <v>1705</v>
      </c>
      <c r="F290"/>
      <c r="G290"/>
      <c r="H290"/>
      <c r="I290"/>
      <c r="J290" t="s">
        <v>2306</v>
      </c>
      <c r="K290"/>
      <c r="L290"/>
      <c r="M290"/>
      <c r="N290"/>
      <c r="O290"/>
      <c r="P290"/>
      <c r="Q290"/>
      <c r="R290" t="s">
        <v>2307</v>
      </c>
      <c r="S290"/>
      <c r="T290"/>
      <c r="U290"/>
      <c r="V290"/>
      <c r="W290"/>
      <c r="X290"/>
      <c r="Y290"/>
      <c r="Z290"/>
      <c r="AA290"/>
      <c r="AB290"/>
      <c r="AC290"/>
      <c r="AD290"/>
      <c r="AE290" t="s">
        <v>1756</v>
      </c>
      <c r="AF290"/>
      <c r="AG290"/>
      <c r="AH290"/>
      <c r="AI290"/>
      <c r="AJ290"/>
    </row>
    <row r="291" spans="4:36" ht="15">
      <c r="D291"/>
      <c r="E291" t="s">
        <v>2308</v>
      </c>
      <c r="F291"/>
      <c r="G291"/>
      <c r="H291"/>
      <c r="I291"/>
      <c r="J291" t="s">
        <v>2309</v>
      </c>
      <c r="K291"/>
      <c r="L291"/>
      <c r="M291"/>
      <c r="N291"/>
      <c r="O291"/>
      <c r="P291"/>
      <c r="Q291"/>
      <c r="R291" t="s">
        <v>2310</v>
      </c>
      <c r="S291"/>
      <c r="T291"/>
      <c r="U291"/>
      <c r="V291"/>
      <c r="W291"/>
      <c r="X291"/>
      <c r="Y291"/>
      <c r="Z291"/>
      <c r="AA291"/>
      <c r="AB291"/>
      <c r="AC291"/>
      <c r="AD291"/>
      <c r="AE291" t="s">
        <v>2311</v>
      </c>
      <c r="AF291"/>
      <c r="AG291"/>
      <c r="AH291"/>
      <c r="AI291"/>
      <c r="AJ291"/>
    </row>
    <row r="292" spans="4:36" ht="15">
      <c r="D292"/>
      <c r="E292" t="s">
        <v>2312</v>
      </c>
      <c r="F292"/>
      <c r="G292"/>
      <c r="H292"/>
      <c r="I292"/>
      <c r="J292" t="s">
        <v>2313</v>
      </c>
      <c r="K292"/>
      <c r="L292"/>
      <c r="M292"/>
      <c r="N292"/>
      <c r="O292"/>
      <c r="P292"/>
      <c r="Q292"/>
      <c r="R292" t="s">
        <v>2314</v>
      </c>
      <c r="S292"/>
      <c r="T292"/>
      <c r="U292"/>
      <c r="V292"/>
      <c r="W292"/>
      <c r="X292"/>
      <c r="Y292"/>
      <c r="Z292"/>
      <c r="AA292"/>
      <c r="AB292"/>
      <c r="AC292"/>
      <c r="AD292"/>
      <c r="AE292"/>
      <c r="AF292"/>
      <c r="AG292"/>
      <c r="AH292"/>
      <c r="AI292"/>
      <c r="AJ292"/>
    </row>
    <row r="293" spans="4:36" ht="15">
      <c r="D293"/>
      <c r="E293" t="s">
        <v>2315</v>
      </c>
      <c r="F293"/>
      <c r="G293"/>
      <c r="H293"/>
      <c r="I293"/>
      <c r="J293" t="s">
        <v>1992</v>
      </c>
      <c r="K293"/>
      <c r="L293"/>
      <c r="M293"/>
      <c r="N293"/>
      <c r="O293"/>
      <c r="P293"/>
      <c r="Q293"/>
      <c r="R293" t="s">
        <v>2316</v>
      </c>
      <c r="S293"/>
      <c r="T293"/>
      <c r="U293"/>
      <c r="V293"/>
      <c r="W293"/>
      <c r="X293"/>
      <c r="Y293"/>
      <c r="Z293"/>
      <c r="AA293"/>
      <c r="AB293"/>
      <c r="AC293"/>
      <c r="AD293"/>
      <c r="AE293"/>
      <c r="AF293"/>
      <c r="AG293"/>
      <c r="AH293"/>
      <c r="AI293"/>
      <c r="AJ293"/>
    </row>
    <row r="294" spans="4:36" ht="15">
      <c r="D294"/>
      <c r="E294" t="s">
        <v>1931</v>
      </c>
      <c r="F294"/>
      <c r="G294"/>
      <c r="H294"/>
      <c r="I294"/>
      <c r="J294" t="s">
        <v>2317</v>
      </c>
      <c r="K294"/>
      <c r="L294"/>
      <c r="M294"/>
      <c r="N294"/>
      <c r="O294"/>
      <c r="P294"/>
      <c r="Q294"/>
      <c r="R294" t="s">
        <v>2318</v>
      </c>
      <c r="S294"/>
      <c r="T294"/>
      <c r="U294"/>
      <c r="V294"/>
      <c r="W294"/>
      <c r="X294"/>
      <c r="Y294"/>
      <c r="Z294"/>
      <c r="AA294"/>
      <c r="AB294"/>
      <c r="AC294"/>
      <c r="AD294"/>
      <c r="AE294"/>
      <c r="AF294"/>
      <c r="AG294"/>
      <c r="AH294"/>
      <c r="AI294"/>
      <c r="AJ294"/>
    </row>
    <row r="295" spans="4:36" ht="15">
      <c r="D295"/>
      <c r="E295" t="s">
        <v>1623</v>
      </c>
      <c r="F295"/>
      <c r="G295"/>
      <c r="H295"/>
      <c r="I295"/>
      <c r="J295" t="s">
        <v>2319</v>
      </c>
      <c r="K295"/>
      <c r="L295"/>
      <c r="M295"/>
      <c r="N295"/>
      <c r="O295"/>
      <c r="P295"/>
      <c r="Q295"/>
      <c r="R295" t="s">
        <v>2320</v>
      </c>
      <c r="S295"/>
      <c r="T295"/>
      <c r="U295"/>
      <c r="V295"/>
      <c r="W295"/>
      <c r="X295"/>
      <c r="Y295"/>
      <c r="Z295"/>
      <c r="AA295"/>
      <c r="AB295"/>
      <c r="AC295"/>
      <c r="AD295"/>
      <c r="AE295"/>
      <c r="AF295"/>
      <c r="AG295"/>
      <c r="AH295"/>
      <c r="AI295"/>
      <c r="AJ295"/>
    </row>
    <row r="296" spans="4:36" ht="15">
      <c r="D296"/>
      <c r="E296" t="s">
        <v>2321</v>
      </c>
      <c r="F296"/>
      <c r="G296"/>
      <c r="H296"/>
      <c r="I296"/>
      <c r="J296" t="s">
        <v>2322</v>
      </c>
      <c r="K296"/>
      <c r="L296"/>
      <c r="M296"/>
      <c r="N296"/>
      <c r="O296"/>
      <c r="P296"/>
      <c r="Q296"/>
      <c r="R296" t="s">
        <v>2323</v>
      </c>
      <c r="S296"/>
      <c r="T296"/>
      <c r="U296"/>
      <c r="V296"/>
      <c r="W296"/>
      <c r="X296"/>
      <c r="Y296"/>
      <c r="Z296"/>
      <c r="AA296"/>
      <c r="AB296"/>
      <c r="AC296"/>
      <c r="AD296"/>
      <c r="AE296"/>
      <c r="AF296"/>
      <c r="AG296"/>
      <c r="AH296"/>
      <c r="AI296"/>
      <c r="AJ296"/>
    </row>
    <row r="297" spans="4:36" ht="15">
      <c r="D297"/>
      <c r="E297" t="s">
        <v>2324</v>
      </c>
      <c r="F297"/>
      <c r="G297"/>
      <c r="H297"/>
      <c r="I297"/>
      <c r="J297" t="s">
        <v>2325</v>
      </c>
      <c r="K297"/>
      <c r="L297"/>
      <c r="M297"/>
      <c r="N297"/>
      <c r="O297"/>
      <c r="P297"/>
      <c r="Q297"/>
      <c r="R297" t="s">
        <v>2326</v>
      </c>
      <c r="S297"/>
      <c r="T297"/>
      <c r="U297"/>
      <c r="V297"/>
      <c r="W297"/>
      <c r="X297"/>
      <c r="Y297"/>
      <c r="Z297"/>
      <c r="AA297"/>
      <c r="AB297"/>
      <c r="AC297"/>
      <c r="AD297"/>
      <c r="AE297"/>
      <c r="AF297"/>
      <c r="AG297"/>
      <c r="AH297"/>
      <c r="AI297"/>
      <c r="AJ297"/>
    </row>
    <row r="298" spans="4:36" ht="15">
      <c r="D298"/>
      <c r="E298" t="s">
        <v>2327</v>
      </c>
      <c r="F298"/>
      <c r="G298"/>
      <c r="H298"/>
      <c r="I298"/>
      <c r="J298" t="s">
        <v>2328</v>
      </c>
      <c r="K298"/>
      <c r="L298"/>
      <c r="M298"/>
      <c r="N298"/>
      <c r="O298"/>
      <c r="P298"/>
      <c r="Q298"/>
      <c r="R298" t="s">
        <v>2329</v>
      </c>
      <c r="S298"/>
      <c r="T298"/>
      <c r="U298"/>
      <c r="V298"/>
      <c r="W298"/>
      <c r="X298"/>
      <c r="Y298"/>
      <c r="Z298"/>
      <c r="AA298"/>
      <c r="AB298"/>
      <c r="AC298"/>
      <c r="AD298"/>
      <c r="AE298"/>
      <c r="AF298"/>
      <c r="AG298"/>
      <c r="AH298"/>
      <c r="AI298"/>
      <c r="AJ298"/>
    </row>
    <row r="299" spans="4:36" ht="15">
      <c r="D299"/>
      <c r="E299" t="s">
        <v>2117</v>
      </c>
      <c r="F299"/>
      <c r="G299"/>
      <c r="H299"/>
      <c r="I299"/>
      <c r="J299" t="s">
        <v>2330</v>
      </c>
      <c r="K299"/>
      <c r="L299"/>
      <c r="M299"/>
      <c r="N299"/>
      <c r="O299"/>
      <c r="P299"/>
      <c r="Q299"/>
      <c r="R299" t="s">
        <v>2331</v>
      </c>
      <c r="S299"/>
      <c r="T299"/>
      <c r="U299"/>
      <c r="V299"/>
      <c r="W299"/>
      <c r="X299"/>
      <c r="Y299"/>
      <c r="Z299"/>
      <c r="AA299"/>
      <c r="AB299"/>
      <c r="AC299"/>
      <c r="AD299"/>
      <c r="AE299"/>
      <c r="AF299"/>
      <c r="AG299"/>
      <c r="AH299"/>
      <c r="AI299"/>
      <c r="AJ299"/>
    </row>
    <row r="300" spans="4:36" ht="15">
      <c r="D300"/>
      <c r="E300" t="s">
        <v>2332</v>
      </c>
      <c r="F300"/>
      <c r="G300"/>
      <c r="H300"/>
      <c r="I300"/>
      <c r="J300" t="s">
        <v>2333</v>
      </c>
      <c r="K300"/>
      <c r="L300"/>
      <c r="M300"/>
      <c r="N300"/>
      <c r="O300"/>
      <c r="P300"/>
      <c r="Q300"/>
      <c r="R300" t="s">
        <v>2334</v>
      </c>
      <c r="S300"/>
      <c r="T300"/>
      <c r="U300"/>
      <c r="V300"/>
      <c r="W300"/>
      <c r="X300"/>
      <c r="Y300"/>
      <c r="Z300"/>
      <c r="AA300"/>
      <c r="AB300"/>
      <c r="AC300"/>
      <c r="AD300"/>
      <c r="AE300"/>
      <c r="AF300"/>
      <c r="AG300"/>
      <c r="AH300"/>
      <c r="AI300"/>
      <c r="AJ300"/>
    </row>
    <row r="301" spans="4:36" ht="15">
      <c r="D301"/>
      <c r="E301" t="s">
        <v>2335</v>
      </c>
      <c r="F301"/>
      <c r="G301"/>
      <c r="H301"/>
      <c r="I301"/>
      <c r="J301" t="s">
        <v>2336</v>
      </c>
      <c r="K301"/>
      <c r="L301"/>
      <c r="M301"/>
      <c r="N301"/>
      <c r="O301"/>
      <c r="P301"/>
      <c r="Q301"/>
      <c r="R301" t="s">
        <v>2337</v>
      </c>
      <c r="S301"/>
      <c r="T301"/>
      <c r="U301"/>
      <c r="V301"/>
      <c r="W301"/>
      <c r="X301"/>
      <c r="Y301"/>
      <c r="Z301"/>
      <c r="AA301"/>
      <c r="AB301"/>
      <c r="AC301"/>
      <c r="AD301"/>
      <c r="AE301"/>
      <c r="AF301"/>
      <c r="AG301"/>
      <c r="AH301"/>
      <c r="AI301"/>
      <c r="AJ301"/>
    </row>
    <row r="302" spans="4:36" ht="15">
      <c r="D302"/>
      <c r="E302" t="s">
        <v>2338</v>
      </c>
      <c r="F302"/>
      <c r="G302"/>
      <c r="H302"/>
      <c r="I302"/>
      <c r="J302" t="s">
        <v>2339</v>
      </c>
      <c r="K302"/>
      <c r="L302"/>
      <c r="M302"/>
      <c r="N302"/>
      <c r="O302"/>
      <c r="P302"/>
      <c r="Q302"/>
      <c r="R302" t="s">
        <v>2340</v>
      </c>
      <c r="S302"/>
      <c r="T302"/>
      <c r="U302"/>
      <c r="V302"/>
      <c r="W302"/>
      <c r="X302"/>
      <c r="Y302"/>
      <c r="Z302"/>
      <c r="AA302"/>
      <c r="AB302"/>
      <c r="AC302"/>
      <c r="AD302"/>
      <c r="AE302"/>
      <c r="AF302"/>
      <c r="AG302"/>
      <c r="AH302"/>
      <c r="AI302"/>
      <c r="AJ302"/>
    </row>
    <row r="303" spans="4:36" ht="15">
      <c r="D303"/>
      <c r="E303" t="s">
        <v>2341</v>
      </c>
      <c r="F303"/>
      <c r="G303"/>
      <c r="H303"/>
      <c r="I303"/>
      <c r="J303" t="s">
        <v>2342</v>
      </c>
      <c r="K303"/>
      <c r="L303"/>
      <c r="M303"/>
      <c r="N303"/>
      <c r="O303"/>
      <c r="P303"/>
      <c r="Q303"/>
      <c r="R303" t="s">
        <v>2343</v>
      </c>
      <c r="S303"/>
      <c r="T303"/>
      <c r="U303"/>
      <c r="V303"/>
      <c r="W303"/>
      <c r="X303"/>
      <c r="Y303"/>
      <c r="Z303"/>
      <c r="AA303"/>
      <c r="AB303"/>
      <c r="AC303"/>
      <c r="AD303"/>
      <c r="AE303"/>
      <c r="AF303"/>
      <c r="AG303"/>
      <c r="AH303"/>
      <c r="AI303"/>
      <c r="AJ303"/>
    </row>
    <row r="304" spans="4:36" ht="15">
      <c r="D304"/>
      <c r="E304" t="s">
        <v>2344</v>
      </c>
      <c r="F304"/>
      <c r="G304"/>
      <c r="H304"/>
      <c r="I304"/>
      <c r="J304" t="s">
        <v>2345</v>
      </c>
      <c r="K304"/>
      <c r="L304"/>
      <c r="M304"/>
      <c r="N304"/>
      <c r="O304"/>
      <c r="P304"/>
      <c r="Q304"/>
      <c r="R304" t="s">
        <v>2346</v>
      </c>
      <c r="S304"/>
      <c r="T304"/>
      <c r="U304"/>
      <c r="V304"/>
      <c r="W304"/>
      <c r="X304"/>
      <c r="Y304"/>
      <c r="Z304"/>
      <c r="AA304"/>
      <c r="AB304"/>
      <c r="AC304"/>
      <c r="AD304"/>
      <c r="AE304"/>
      <c r="AF304"/>
      <c r="AG304"/>
      <c r="AH304"/>
      <c r="AI304"/>
      <c r="AJ304"/>
    </row>
    <row r="305" spans="4:36" ht="15">
      <c r="D305"/>
      <c r="E305" t="s">
        <v>2200</v>
      </c>
      <c r="F305"/>
      <c r="G305"/>
      <c r="H305"/>
      <c r="I305"/>
      <c r="J305" t="s">
        <v>2347</v>
      </c>
      <c r="K305"/>
      <c r="L305"/>
      <c r="M305"/>
      <c r="N305"/>
      <c r="O305"/>
      <c r="P305"/>
      <c r="Q305"/>
      <c r="R305" t="s">
        <v>2348</v>
      </c>
      <c r="S305"/>
      <c r="T305"/>
      <c r="U305"/>
      <c r="V305"/>
      <c r="W305"/>
      <c r="X305"/>
      <c r="Y305"/>
      <c r="Z305"/>
      <c r="AA305"/>
      <c r="AB305"/>
      <c r="AC305"/>
      <c r="AD305"/>
      <c r="AE305"/>
      <c r="AF305"/>
      <c r="AG305"/>
      <c r="AH305"/>
      <c r="AI305"/>
      <c r="AJ305"/>
    </row>
    <row r="306" spans="4:36" ht="15">
      <c r="D306"/>
      <c r="E306" t="s">
        <v>2349</v>
      </c>
      <c r="F306"/>
      <c r="G306"/>
      <c r="H306"/>
      <c r="I306"/>
      <c r="J306" t="s">
        <v>2350</v>
      </c>
      <c r="K306"/>
      <c r="L306"/>
      <c r="M306"/>
      <c r="N306"/>
      <c r="O306"/>
      <c r="P306"/>
      <c r="Q306"/>
      <c r="R306" t="s">
        <v>2351</v>
      </c>
      <c r="S306"/>
      <c r="T306"/>
      <c r="U306"/>
      <c r="V306"/>
      <c r="W306"/>
      <c r="X306"/>
      <c r="Y306"/>
      <c r="Z306"/>
      <c r="AA306"/>
      <c r="AB306"/>
      <c r="AC306"/>
      <c r="AD306"/>
      <c r="AE306"/>
      <c r="AF306"/>
      <c r="AG306"/>
      <c r="AH306"/>
      <c r="AI306"/>
      <c r="AJ306"/>
    </row>
    <row r="307" spans="4:36" ht="15">
      <c r="D307"/>
      <c r="E307" t="s">
        <v>2352</v>
      </c>
      <c r="F307"/>
      <c r="G307"/>
      <c r="H307"/>
      <c r="I307"/>
      <c r="J307" t="s">
        <v>2353</v>
      </c>
      <c r="K307"/>
      <c r="L307"/>
      <c r="M307"/>
      <c r="N307"/>
      <c r="O307"/>
      <c r="P307"/>
      <c r="Q307"/>
      <c r="R307" t="s">
        <v>2354</v>
      </c>
      <c r="S307"/>
      <c r="T307"/>
      <c r="U307"/>
      <c r="V307"/>
      <c r="W307"/>
      <c r="X307"/>
      <c r="Y307"/>
      <c r="Z307"/>
      <c r="AA307"/>
      <c r="AB307"/>
      <c r="AC307"/>
      <c r="AD307"/>
      <c r="AE307"/>
      <c r="AF307"/>
      <c r="AG307"/>
      <c r="AH307"/>
      <c r="AI307"/>
      <c r="AJ307"/>
    </row>
    <row r="308" spans="4:36" ht="15">
      <c r="D308"/>
      <c r="E308" t="s">
        <v>2355</v>
      </c>
      <c r="F308"/>
      <c r="G308"/>
      <c r="H308"/>
      <c r="I308"/>
      <c r="J308" t="s">
        <v>2356</v>
      </c>
      <c r="K308"/>
      <c r="L308"/>
      <c r="M308"/>
      <c r="N308"/>
      <c r="O308"/>
      <c r="P308"/>
      <c r="Q308"/>
      <c r="R308" t="s">
        <v>2357</v>
      </c>
      <c r="S308"/>
      <c r="T308"/>
      <c r="U308"/>
      <c r="V308"/>
      <c r="W308"/>
      <c r="X308"/>
      <c r="Y308"/>
      <c r="Z308"/>
      <c r="AA308"/>
      <c r="AB308"/>
      <c r="AC308"/>
      <c r="AD308"/>
      <c r="AE308"/>
      <c r="AF308"/>
      <c r="AG308"/>
      <c r="AH308"/>
      <c r="AI308"/>
      <c r="AJ308"/>
    </row>
    <row r="309" spans="4:36" ht="15">
      <c r="D309"/>
      <c r="E309" t="s">
        <v>2358</v>
      </c>
      <c r="F309"/>
      <c r="G309"/>
      <c r="H309"/>
      <c r="I309"/>
      <c r="J309" t="s">
        <v>2359</v>
      </c>
      <c r="K309"/>
      <c r="L309"/>
      <c r="M309"/>
      <c r="N309"/>
      <c r="O309"/>
      <c r="P309"/>
      <c r="Q309"/>
      <c r="R309" t="s">
        <v>2360</v>
      </c>
      <c r="S309"/>
      <c r="T309"/>
      <c r="U309"/>
      <c r="V309"/>
      <c r="W309"/>
      <c r="X309"/>
      <c r="Y309"/>
      <c r="Z309"/>
      <c r="AA309"/>
      <c r="AB309"/>
      <c r="AC309"/>
      <c r="AD309"/>
      <c r="AE309"/>
      <c r="AF309"/>
      <c r="AG309"/>
      <c r="AH309"/>
      <c r="AI309"/>
      <c r="AJ309"/>
    </row>
    <row r="310" spans="4:36" ht="15">
      <c r="D310"/>
      <c r="E310" t="s">
        <v>2361</v>
      </c>
      <c r="F310"/>
      <c r="G310"/>
      <c r="H310"/>
      <c r="I310"/>
      <c r="J310" t="s">
        <v>2362</v>
      </c>
      <c r="K310"/>
      <c r="L310"/>
      <c r="M310"/>
      <c r="N310"/>
      <c r="O310"/>
      <c r="P310"/>
      <c r="Q310"/>
      <c r="R310" t="s">
        <v>2363</v>
      </c>
      <c r="S310"/>
      <c r="T310"/>
      <c r="U310"/>
      <c r="V310"/>
      <c r="W310"/>
      <c r="X310"/>
      <c r="Y310"/>
      <c r="Z310"/>
      <c r="AA310"/>
      <c r="AB310"/>
      <c r="AC310"/>
      <c r="AD310"/>
      <c r="AE310"/>
      <c r="AF310"/>
      <c r="AG310"/>
      <c r="AH310"/>
      <c r="AI310"/>
      <c r="AJ310"/>
    </row>
    <row r="311" spans="4:36" ht="15">
      <c r="D311"/>
      <c r="E311" t="s">
        <v>2364</v>
      </c>
      <c r="F311"/>
      <c r="G311"/>
      <c r="H311"/>
      <c r="I311"/>
      <c r="J311" t="s">
        <v>2365</v>
      </c>
      <c r="K311"/>
      <c r="L311"/>
      <c r="M311"/>
      <c r="N311"/>
      <c r="O311"/>
      <c r="P311"/>
      <c r="Q311"/>
      <c r="R311" t="s">
        <v>2366</v>
      </c>
      <c r="S311"/>
      <c r="T311"/>
      <c r="U311"/>
      <c r="V311"/>
      <c r="W311"/>
      <c r="X311"/>
      <c r="Y311"/>
      <c r="Z311"/>
      <c r="AA311"/>
      <c r="AB311"/>
      <c r="AC311"/>
      <c r="AD311"/>
      <c r="AE311"/>
      <c r="AF311"/>
      <c r="AG311"/>
      <c r="AH311"/>
      <c r="AI311"/>
      <c r="AJ311"/>
    </row>
    <row r="312" spans="4:36" ht="15">
      <c r="D312"/>
      <c r="E312" t="s">
        <v>2367</v>
      </c>
      <c r="F312"/>
      <c r="G312"/>
      <c r="H312"/>
      <c r="I312"/>
      <c r="J312" t="s">
        <v>2368</v>
      </c>
      <c r="K312"/>
      <c r="L312"/>
      <c r="M312"/>
      <c r="N312"/>
      <c r="O312"/>
      <c r="P312"/>
      <c r="Q312"/>
      <c r="R312" t="s">
        <v>2369</v>
      </c>
      <c r="S312"/>
      <c r="T312"/>
      <c r="U312"/>
      <c r="V312"/>
      <c r="W312"/>
      <c r="X312"/>
      <c r="Y312"/>
      <c r="Z312"/>
      <c r="AA312"/>
      <c r="AB312"/>
      <c r="AC312"/>
      <c r="AD312"/>
      <c r="AE312"/>
      <c r="AF312"/>
      <c r="AG312"/>
      <c r="AH312"/>
      <c r="AI312"/>
      <c r="AJ312"/>
    </row>
    <row r="313" spans="4:36" ht="15">
      <c r="D313"/>
      <c r="E313" t="s">
        <v>2370</v>
      </c>
      <c r="F313"/>
      <c r="G313"/>
      <c r="H313"/>
      <c r="I313"/>
      <c r="J313" t="s">
        <v>2371</v>
      </c>
      <c r="K313"/>
      <c r="L313"/>
      <c r="M313"/>
      <c r="N313"/>
      <c r="O313"/>
      <c r="P313"/>
      <c r="Q313"/>
      <c r="R313" t="s">
        <v>2372</v>
      </c>
      <c r="S313"/>
      <c r="T313"/>
      <c r="U313"/>
      <c r="V313"/>
      <c r="W313"/>
      <c r="X313"/>
      <c r="Y313"/>
      <c r="Z313"/>
      <c r="AA313"/>
      <c r="AB313"/>
      <c r="AC313"/>
      <c r="AD313"/>
      <c r="AE313"/>
      <c r="AF313"/>
      <c r="AG313"/>
      <c r="AH313"/>
      <c r="AI313"/>
      <c r="AJ313"/>
    </row>
    <row r="314" spans="4:36" ht="15">
      <c r="D314"/>
      <c r="E314" t="s">
        <v>2373</v>
      </c>
      <c r="F314"/>
      <c r="G314"/>
      <c r="H314"/>
      <c r="I314"/>
      <c r="J314" t="s">
        <v>2374</v>
      </c>
      <c r="K314"/>
      <c r="L314"/>
      <c r="M314"/>
      <c r="N314"/>
      <c r="O314"/>
      <c r="P314"/>
      <c r="Q314"/>
      <c r="R314" t="s">
        <v>2375</v>
      </c>
      <c r="S314"/>
      <c r="T314"/>
      <c r="U314"/>
      <c r="V314"/>
      <c r="W314"/>
      <c r="X314"/>
      <c r="Y314"/>
      <c r="Z314"/>
      <c r="AA314"/>
      <c r="AB314"/>
      <c r="AC314"/>
      <c r="AD314"/>
      <c r="AE314"/>
      <c r="AF314"/>
      <c r="AG314"/>
      <c r="AH314"/>
      <c r="AI314"/>
      <c r="AJ314"/>
    </row>
    <row r="315" spans="4:36" ht="15">
      <c r="D315"/>
      <c r="E315" t="s">
        <v>2376</v>
      </c>
      <c r="F315"/>
      <c r="G315"/>
      <c r="H315"/>
      <c r="I315"/>
      <c r="J315" t="s">
        <v>2377</v>
      </c>
      <c r="K315"/>
      <c r="L315"/>
      <c r="M315"/>
      <c r="N315"/>
      <c r="O315"/>
      <c r="P315"/>
      <c r="Q315"/>
      <c r="R315" t="s">
        <v>2378</v>
      </c>
      <c r="S315"/>
      <c r="T315"/>
      <c r="U315"/>
      <c r="V315"/>
      <c r="W315"/>
      <c r="X315"/>
      <c r="Y315"/>
      <c r="Z315"/>
      <c r="AA315"/>
      <c r="AB315"/>
      <c r="AC315"/>
      <c r="AD315"/>
      <c r="AE315"/>
      <c r="AF315"/>
      <c r="AG315"/>
      <c r="AH315"/>
      <c r="AI315"/>
      <c r="AJ315"/>
    </row>
    <row r="316" spans="4:36" ht="15">
      <c r="D316"/>
      <c r="E316" t="s">
        <v>2090</v>
      </c>
      <c r="F316"/>
      <c r="G316"/>
      <c r="H316"/>
      <c r="I316"/>
      <c r="J316" t="s">
        <v>2379</v>
      </c>
      <c r="K316"/>
      <c r="L316"/>
      <c r="M316"/>
      <c r="N316"/>
      <c r="O316"/>
      <c r="P316"/>
      <c r="Q316"/>
      <c r="R316" t="s">
        <v>2380</v>
      </c>
      <c r="S316"/>
      <c r="T316"/>
      <c r="U316"/>
      <c r="V316"/>
      <c r="W316"/>
      <c r="X316"/>
      <c r="Y316"/>
      <c r="Z316"/>
      <c r="AA316"/>
      <c r="AB316"/>
      <c r="AC316"/>
      <c r="AD316"/>
      <c r="AE316"/>
      <c r="AF316"/>
      <c r="AG316"/>
      <c r="AH316"/>
      <c r="AI316"/>
      <c r="AJ316"/>
    </row>
    <row r="317" spans="4:36" ht="15">
      <c r="D317"/>
      <c r="E317" t="s">
        <v>2381</v>
      </c>
      <c r="F317"/>
      <c r="G317"/>
      <c r="H317"/>
      <c r="I317"/>
      <c r="J317" t="s">
        <v>2382</v>
      </c>
      <c r="K317"/>
      <c r="L317"/>
      <c r="M317"/>
      <c r="N317"/>
      <c r="O317"/>
      <c r="P317"/>
      <c r="Q317"/>
      <c r="R317" t="s">
        <v>2383</v>
      </c>
      <c r="S317"/>
      <c r="T317"/>
      <c r="U317"/>
      <c r="V317"/>
      <c r="W317"/>
      <c r="X317"/>
      <c r="Y317"/>
      <c r="Z317"/>
      <c r="AA317"/>
      <c r="AB317"/>
      <c r="AC317"/>
      <c r="AD317"/>
      <c r="AE317"/>
      <c r="AF317"/>
      <c r="AG317"/>
      <c r="AH317"/>
      <c r="AI317"/>
      <c r="AJ317"/>
    </row>
    <row r="318" spans="4:36" ht="15">
      <c r="D318"/>
      <c r="E318" t="s">
        <v>2384</v>
      </c>
      <c r="F318"/>
      <c r="G318"/>
      <c r="H318"/>
      <c r="I318"/>
      <c r="J318" t="s">
        <v>2385</v>
      </c>
      <c r="K318"/>
      <c r="L318"/>
      <c r="M318"/>
      <c r="N318"/>
      <c r="O318"/>
      <c r="P318"/>
      <c r="Q318"/>
      <c r="R318" t="s">
        <v>2386</v>
      </c>
      <c r="S318"/>
      <c r="T318"/>
      <c r="U318"/>
      <c r="V318"/>
      <c r="W318"/>
      <c r="X318"/>
      <c r="Y318"/>
      <c r="Z318"/>
      <c r="AA318"/>
      <c r="AB318"/>
      <c r="AC318"/>
      <c r="AD318"/>
      <c r="AE318"/>
      <c r="AF318"/>
      <c r="AG318"/>
      <c r="AH318"/>
      <c r="AI318"/>
      <c r="AJ318"/>
    </row>
    <row r="319" spans="4:36" ht="15">
      <c r="D319"/>
      <c r="E319" t="s">
        <v>2387</v>
      </c>
      <c r="F319"/>
      <c r="G319"/>
      <c r="H319"/>
      <c r="I319"/>
      <c r="J319" t="s">
        <v>2388</v>
      </c>
      <c r="K319"/>
      <c r="L319"/>
      <c r="M319"/>
      <c r="N319"/>
      <c r="O319"/>
      <c r="P319"/>
      <c r="Q319"/>
      <c r="R319" t="s">
        <v>2389</v>
      </c>
      <c r="S319"/>
      <c r="T319"/>
      <c r="U319"/>
      <c r="V319"/>
      <c r="W319"/>
      <c r="X319"/>
      <c r="Y319"/>
      <c r="Z319"/>
      <c r="AA319"/>
      <c r="AB319"/>
      <c r="AC319"/>
      <c r="AD319"/>
      <c r="AE319"/>
      <c r="AF319"/>
      <c r="AG319"/>
      <c r="AH319"/>
      <c r="AI319"/>
      <c r="AJ319"/>
    </row>
    <row r="320" spans="4:36" ht="15">
      <c r="D320"/>
      <c r="E320" t="s">
        <v>2390</v>
      </c>
      <c r="F320"/>
      <c r="G320"/>
      <c r="H320"/>
      <c r="I320"/>
      <c r="J320" t="s">
        <v>2391</v>
      </c>
      <c r="K320"/>
      <c r="L320"/>
      <c r="M320"/>
      <c r="N320"/>
      <c r="O320"/>
      <c r="P320"/>
      <c r="Q320"/>
      <c r="R320" t="s">
        <v>2392</v>
      </c>
      <c r="S320"/>
      <c r="T320"/>
      <c r="U320"/>
      <c r="V320"/>
      <c r="W320"/>
      <c r="X320"/>
      <c r="Y320"/>
      <c r="Z320"/>
      <c r="AA320"/>
      <c r="AB320"/>
      <c r="AC320"/>
      <c r="AD320"/>
      <c r="AE320"/>
      <c r="AF320"/>
      <c r="AG320"/>
      <c r="AH320"/>
      <c r="AI320"/>
      <c r="AJ320"/>
    </row>
    <row r="321" spans="4:36" ht="15">
      <c r="D321"/>
      <c r="E321" t="s">
        <v>1769</v>
      </c>
      <c r="F321"/>
      <c r="G321"/>
      <c r="H321"/>
      <c r="I321"/>
      <c r="J321" t="s">
        <v>2393</v>
      </c>
      <c r="K321"/>
      <c r="L321"/>
      <c r="M321"/>
      <c r="N321"/>
      <c r="O321"/>
      <c r="P321"/>
      <c r="Q321"/>
      <c r="R321"/>
      <c r="S321"/>
      <c r="T321"/>
      <c r="U321"/>
      <c r="V321"/>
      <c r="W321"/>
      <c r="X321"/>
      <c r="Y321"/>
      <c r="Z321"/>
      <c r="AA321"/>
      <c r="AB321"/>
      <c r="AC321"/>
      <c r="AD321"/>
      <c r="AE321"/>
      <c r="AF321"/>
      <c r="AG321"/>
      <c r="AH321"/>
      <c r="AI321"/>
      <c r="AJ321"/>
    </row>
    <row r="322" spans="4:36" ht="15">
      <c r="D322"/>
      <c r="E322" t="s">
        <v>2394</v>
      </c>
      <c r="F322"/>
      <c r="G322"/>
      <c r="H322"/>
      <c r="I322"/>
      <c r="J322" t="s">
        <v>2395</v>
      </c>
      <c r="K322"/>
      <c r="L322"/>
      <c r="M322"/>
      <c r="N322"/>
      <c r="O322"/>
      <c r="P322"/>
      <c r="Q322"/>
      <c r="R322"/>
      <c r="S322"/>
      <c r="T322"/>
      <c r="U322"/>
      <c r="V322"/>
      <c r="W322"/>
      <c r="X322"/>
      <c r="Y322"/>
      <c r="Z322"/>
      <c r="AA322"/>
      <c r="AB322"/>
      <c r="AC322"/>
      <c r="AD322"/>
      <c r="AE322"/>
      <c r="AF322"/>
      <c r="AG322"/>
      <c r="AH322"/>
      <c r="AI322"/>
      <c r="AJ322"/>
    </row>
    <row r="323" spans="4:36" ht="15">
      <c r="D323"/>
      <c r="E323" t="s">
        <v>2231</v>
      </c>
      <c r="F323"/>
      <c r="G323"/>
      <c r="H323"/>
      <c r="I323"/>
      <c r="J323" t="s">
        <v>2396</v>
      </c>
      <c r="K323"/>
      <c r="L323"/>
      <c r="M323"/>
      <c r="N323"/>
      <c r="O323"/>
      <c r="P323"/>
      <c r="Q323"/>
      <c r="R323"/>
      <c r="S323"/>
      <c r="T323"/>
      <c r="U323"/>
      <c r="V323"/>
      <c r="W323"/>
      <c r="X323"/>
      <c r="Y323"/>
      <c r="Z323"/>
      <c r="AA323"/>
      <c r="AB323"/>
      <c r="AC323"/>
      <c r="AD323"/>
      <c r="AE323"/>
      <c r="AF323"/>
      <c r="AG323"/>
      <c r="AH323"/>
      <c r="AI323"/>
      <c r="AJ323"/>
    </row>
    <row r="324" spans="4:36" ht="15">
      <c r="D324"/>
      <c r="E324" t="s">
        <v>2397</v>
      </c>
      <c r="F324"/>
      <c r="G324"/>
      <c r="H324"/>
      <c r="I324"/>
      <c r="J324" t="s">
        <v>2398</v>
      </c>
      <c r="K324"/>
      <c r="L324"/>
      <c r="M324"/>
      <c r="N324"/>
      <c r="O324"/>
      <c r="P324"/>
      <c r="Q324"/>
      <c r="R324"/>
      <c r="S324"/>
      <c r="T324"/>
      <c r="U324"/>
      <c r="V324"/>
      <c r="W324"/>
      <c r="X324"/>
      <c r="Y324"/>
      <c r="Z324"/>
      <c r="AA324"/>
      <c r="AB324"/>
      <c r="AC324"/>
      <c r="AD324"/>
      <c r="AE324"/>
      <c r="AF324"/>
      <c r="AG324"/>
      <c r="AH324"/>
      <c r="AI324"/>
      <c r="AJ324"/>
    </row>
    <row r="325" spans="4:36" ht="15">
      <c r="D325"/>
      <c r="E325" t="s">
        <v>2399</v>
      </c>
      <c r="F325"/>
      <c r="G325"/>
      <c r="H325"/>
      <c r="I325"/>
      <c r="J325" t="s">
        <v>2400</v>
      </c>
      <c r="K325"/>
      <c r="L325"/>
      <c r="M325"/>
      <c r="N325"/>
      <c r="O325"/>
      <c r="P325"/>
      <c r="Q325"/>
      <c r="R325"/>
      <c r="S325"/>
      <c r="T325"/>
      <c r="U325"/>
      <c r="V325"/>
      <c r="W325"/>
      <c r="X325"/>
      <c r="Y325"/>
      <c r="Z325"/>
      <c r="AA325"/>
      <c r="AB325"/>
      <c r="AC325"/>
      <c r="AD325"/>
      <c r="AE325"/>
      <c r="AF325"/>
      <c r="AG325"/>
      <c r="AH325"/>
      <c r="AI325"/>
      <c r="AJ325"/>
    </row>
    <row r="326" spans="4:36" ht="15">
      <c r="D326"/>
      <c r="E326" t="s">
        <v>2401</v>
      </c>
      <c r="F326"/>
      <c r="G326"/>
      <c r="H326"/>
      <c r="I326"/>
      <c r="J326" t="s">
        <v>2402</v>
      </c>
      <c r="K326"/>
      <c r="L326"/>
      <c r="M326"/>
      <c r="N326"/>
      <c r="O326"/>
      <c r="P326"/>
      <c r="Q326"/>
      <c r="R326"/>
      <c r="S326"/>
      <c r="T326"/>
      <c r="U326"/>
      <c r="V326"/>
      <c r="W326"/>
      <c r="X326"/>
      <c r="Y326"/>
      <c r="Z326"/>
      <c r="AA326"/>
      <c r="AB326"/>
      <c r="AC326"/>
      <c r="AD326"/>
      <c r="AE326"/>
      <c r="AF326"/>
      <c r="AG326"/>
      <c r="AH326"/>
      <c r="AI326"/>
      <c r="AJ326"/>
    </row>
    <row r="327" spans="4:36" ht="15">
      <c r="D327"/>
      <c r="E327" t="s">
        <v>2403</v>
      </c>
      <c r="F327"/>
      <c r="G327"/>
      <c r="H327"/>
      <c r="I327"/>
      <c r="J327" t="s">
        <v>2404</v>
      </c>
      <c r="K327"/>
      <c r="L327"/>
      <c r="M327"/>
      <c r="N327"/>
      <c r="O327"/>
      <c r="P327"/>
      <c r="Q327"/>
      <c r="R327"/>
      <c r="S327"/>
      <c r="T327"/>
      <c r="U327"/>
      <c r="V327"/>
      <c r="W327"/>
      <c r="X327"/>
      <c r="Y327"/>
      <c r="Z327"/>
      <c r="AA327"/>
      <c r="AB327"/>
      <c r="AC327"/>
      <c r="AD327"/>
      <c r="AE327"/>
      <c r="AF327"/>
      <c r="AG327"/>
      <c r="AH327"/>
      <c r="AI327"/>
      <c r="AJ327"/>
    </row>
    <row r="328" spans="4:36" ht="15">
      <c r="D328"/>
      <c r="E328" t="s">
        <v>2405</v>
      </c>
      <c r="F328"/>
      <c r="G328"/>
      <c r="H328"/>
      <c r="I328"/>
      <c r="J328"/>
      <c r="K328"/>
      <c r="L328"/>
      <c r="M328"/>
      <c r="N328"/>
      <c r="O328"/>
      <c r="P328"/>
      <c r="Q328"/>
      <c r="R328"/>
      <c r="S328"/>
      <c r="T328"/>
      <c r="U328"/>
      <c r="V328"/>
      <c r="W328"/>
      <c r="X328"/>
      <c r="Y328"/>
      <c r="Z328"/>
      <c r="AA328"/>
      <c r="AB328"/>
      <c r="AC328"/>
      <c r="AD328"/>
      <c r="AE328"/>
      <c r="AF328"/>
      <c r="AG328"/>
      <c r="AH328"/>
      <c r="AI328"/>
      <c r="AJ328"/>
    </row>
    <row r="329" spans="4:36" ht="15">
      <c r="D329"/>
      <c r="E329" t="s">
        <v>2406</v>
      </c>
      <c r="F329"/>
      <c r="G329"/>
      <c r="H329"/>
      <c r="I329"/>
      <c r="J329"/>
      <c r="K329"/>
      <c r="L329"/>
      <c r="M329"/>
      <c r="N329"/>
      <c r="O329"/>
      <c r="P329"/>
      <c r="Q329"/>
      <c r="R329"/>
      <c r="S329"/>
      <c r="T329"/>
      <c r="U329"/>
      <c r="V329"/>
      <c r="W329"/>
      <c r="X329"/>
      <c r="Y329"/>
      <c r="Z329"/>
      <c r="AA329"/>
      <c r="AB329"/>
      <c r="AC329"/>
      <c r="AD329"/>
      <c r="AE329"/>
      <c r="AF329"/>
      <c r="AG329"/>
      <c r="AH329"/>
      <c r="AI329"/>
      <c r="AJ329"/>
    </row>
    <row r="330" spans="4:36" ht="15">
      <c r="D330"/>
      <c r="E330"/>
      <c r="F330"/>
      <c r="G330"/>
      <c r="H330"/>
      <c r="I330"/>
      <c r="J330"/>
      <c r="K330"/>
      <c r="L330"/>
      <c r="M330"/>
      <c r="N330"/>
      <c r="O330"/>
      <c r="P330"/>
      <c r="Q330"/>
      <c r="R330"/>
      <c r="S330"/>
      <c r="T330"/>
      <c r="U330"/>
      <c r="V330"/>
      <c r="W330"/>
      <c r="X330"/>
      <c r="Y330"/>
      <c r="Z330"/>
      <c r="AA330"/>
      <c r="AB330"/>
      <c r="AC330"/>
      <c r="AD330"/>
      <c r="AE330"/>
      <c r="AF330"/>
      <c r="AG330"/>
      <c r="AH330"/>
      <c r="AI330"/>
      <c r="AJ330"/>
    </row>
    <row r="331" spans="4:36" ht="15">
      <c r="D331"/>
      <c r="E331"/>
      <c r="F331"/>
      <c r="G331"/>
      <c r="H331"/>
      <c r="I331"/>
      <c r="J331"/>
      <c r="K331"/>
      <c r="L331"/>
      <c r="M331"/>
      <c r="N331"/>
      <c r="O331"/>
      <c r="P331"/>
      <c r="Q331"/>
      <c r="R331"/>
      <c r="S331"/>
      <c r="T331"/>
      <c r="U331"/>
      <c r="V331"/>
      <c r="W331"/>
      <c r="X331"/>
      <c r="Y331"/>
      <c r="Z331"/>
      <c r="AA331"/>
      <c r="AB331"/>
      <c r="AC331"/>
      <c r="AD331"/>
      <c r="AE331"/>
      <c r="AF331"/>
      <c r="AG331"/>
      <c r="AH331"/>
      <c r="AI331"/>
      <c r="AJ331"/>
    </row>
    <row r="332" spans="4:36" ht="15">
      <c r="D332"/>
      <c r="E332"/>
      <c r="F332"/>
      <c r="G332"/>
      <c r="H332"/>
      <c r="I332"/>
      <c r="J332"/>
      <c r="K332"/>
      <c r="L332"/>
      <c r="M332"/>
      <c r="N332"/>
      <c r="O332"/>
      <c r="P332"/>
      <c r="Q332"/>
      <c r="R332"/>
      <c r="S332"/>
      <c r="T332"/>
      <c r="U332"/>
      <c r="V332"/>
      <c r="W332"/>
      <c r="X332"/>
      <c r="Y332"/>
      <c r="Z332"/>
      <c r="AA332"/>
      <c r="AB332"/>
      <c r="AC332"/>
      <c r="AD332"/>
      <c r="AE332"/>
      <c r="AF332"/>
      <c r="AG332"/>
      <c r="AH332"/>
      <c r="AI332"/>
      <c r="AJ332"/>
    </row>
    <row r="333" spans="4:36">
      <c r="O333" s="258"/>
      <c r="P333" s="258"/>
      <c r="Q333" s="258"/>
      <c r="R333" s="258"/>
      <c r="S333" s="258"/>
      <c r="T333" s="258"/>
    </row>
    <row r="334" spans="4:36">
      <c r="O334" s="258"/>
      <c r="P334" s="258"/>
      <c r="Q334" s="258"/>
      <c r="R334" s="258"/>
      <c r="S334" s="258"/>
      <c r="T334" s="258"/>
    </row>
    <row r="335" spans="4:36">
      <c r="O335" s="258"/>
      <c r="P335" s="258"/>
      <c r="Q335" s="258"/>
      <c r="R335" s="258"/>
      <c r="S335" s="258"/>
      <c r="T335" s="258"/>
    </row>
    <row r="336" spans="4:36">
      <c r="O336" s="258"/>
      <c r="P336" s="258"/>
      <c r="Q336" s="258"/>
      <c r="R336" s="258"/>
      <c r="S336" s="258"/>
      <c r="T336" s="258"/>
    </row>
    <row r="337" spans="15:20">
      <c r="O337" s="258"/>
      <c r="P337" s="258"/>
      <c r="Q337" s="258"/>
      <c r="R337" s="258"/>
      <c r="S337" s="258"/>
      <c r="T337" s="258"/>
    </row>
    <row r="338" spans="15:20">
      <c r="O338" s="258"/>
      <c r="P338" s="258"/>
      <c r="Q338" s="258"/>
      <c r="R338" s="258"/>
      <c r="S338" s="258"/>
      <c r="T338" s="258"/>
    </row>
    <row r="339" spans="15:20">
      <c r="O339" s="258"/>
      <c r="P339" s="258"/>
      <c r="Q339" s="258"/>
      <c r="R339" s="258"/>
      <c r="S339" s="258"/>
      <c r="T339" s="258"/>
    </row>
    <row r="340" spans="15:20">
      <c r="O340" s="258"/>
      <c r="P340" s="258"/>
      <c r="Q340" s="258"/>
      <c r="R340" s="258"/>
      <c r="S340" s="258"/>
      <c r="T340" s="258"/>
    </row>
    <row r="341" spans="15:20">
      <c r="O341" s="258"/>
      <c r="P341" s="258"/>
      <c r="Q341" s="258"/>
      <c r="R341" s="258"/>
      <c r="S341" s="258"/>
      <c r="T341" s="258"/>
    </row>
    <row r="342" spans="15:20">
      <c r="O342" s="258"/>
      <c r="P342" s="258"/>
      <c r="Q342" s="258"/>
      <c r="R342" s="258"/>
      <c r="S342" s="258"/>
      <c r="T342" s="258"/>
    </row>
    <row r="343" spans="15:20">
      <c r="O343" s="258"/>
      <c r="P343" s="258"/>
      <c r="Q343" s="258"/>
      <c r="R343" s="258"/>
      <c r="S343" s="258"/>
      <c r="T343" s="258"/>
    </row>
    <row r="344" spans="15:20">
      <c r="O344" s="258"/>
      <c r="P344" s="258"/>
      <c r="Q344" s="258"/>
      <c r="R344" s="258"/>
      <c r="S344" s="258"/>
      <c r="T344" s="258"/>
    </row>
    <row r="345" spans="15:20">
      <c r="O345" s="258"/>
      <c r="P345" s="258"/>
      <c r="Q345" s="258"/>
      <c r="R345" s="258"/>
      <c r="S345" s="258"/>
      <c r="T345" s="258"/>
    </row>
    <row r="346" spans="15:20">
      <c r="O346" s="258"/>
      <c r="P346" s="258"/>
      <c r="Q346" s="258"/>
      <c r="R346" s="258"/>
      <c r="S346" s="258"/>
      <c r="T346" s="258"/>
    </row>
    <row r="347" spans="15:20">
      <c r="O347" s="258"/>
      <c r="P347" s="258"/>
      <c r="Q347" s="258"/>
      <c r="R347" s="258"/>
      <c r="S347" s="258"/>
      <c r="T347" s="258"/>
    </row>
    <row r="348" spans="15:20">
      <c r="O348" s="258"/>
      <c r="P348" s="258"/>
      <c r="Q348" s="258"/>
      <c r="R348" s="258"/>
      <c r="S348" s="258"/>
      <c r="T348" s="258"/>
    </row>
    <row r="349" spans="15:20">
      <c r="O349" s="258"/>
      <c r="P349" s="258"/>
      <c r="Q349" s="258"/>
      <c r="R349" s="258"/>
      <c r="S349" s="258"/>
      <c r="T349" s="258"/>
    </row>
    <row r="350" spans="15:20">
      <c r="O350" s="258"/>
      <c r="P350" s="258"/>
      <c r="Q350" s="258"/>
      <c r="R350" s="258"/>
      <c r="S350" s="258"/>
      <c r="T350" s="258"/>
    </row>
    <row r="351" spans="15:20">
      <c r="O351" s="258"/>
      <c r="P351" s="258"/>
      <c r="Q351" s="258"/>
      <c r="R351" s="258"/>
      <c r="S351" s="258"/>
      <c r="T351" s="258"/>
    </row>
    <row r="352" spans="15:20">
      <c r="O352" s="258"/>
      <c r="P352" s="258"/>
      <c r="Q352" s="258"/>
      <c r="R352" s="258"/>
      <c r="S352" s="258"/>
      <c r="T352" s="258"/>
    </row>
    <row r="353" spans="15:20">
      <c r="O353" s="258"/>
      <c r="P353" s="258"/>
      <c r="Q353" s="258"/>
      <c r="R353" s="258"/>
      <c r="S353" s="258"/>
      <c r="T353" s="258"/>
    </row>
    <row r="354" spans="15:20">
      <c r="O354" s="258"/>
      <c r="P354" s="258"/>
      <c r="Q354" s="258"/>
      <c r="R354" s="258"/>
      <c r="S354" s="258"/>
      <c r="T354" s="258"/>
    </row>
    <row r="355" spans="15:20">
      <c r="O355" s="258"/>
      <c r="P355" s="258"/>
      <c r="Q355" s="258"/>
      <c r="R355" s="258"/>
      <c r="S355" s="258"/>
      <c r="T355" s="258"/>
    </row>
    <row r="356" spans="15:20">
      <c r="O356" s="258"/>
      <c r="P356" s="258"/>
      <c r="Q356" s="258"/>
      <c r="R356" s="258"/>
      <c r="S356" s="258"/>
      <c r="T356" s="258"/>
    </row>
    <row r="357" spans="15:20">
      <c r="O357" s="258"/>
      <c r="P357" s="258"/>
      <c r="Q357" s="258"/>
      <c r="R357" s="258"/>
      <c r="S357" s="258"/>
      <c r="T357" s="258"/>
    </row>
    <row r="358" spans="15:20">
      <c r="O358" s="258"/>
      <c r="P358" s="258"/>
      <c r="Q358" s="258"/>
      <c r="R358" s="258"/>
      <c r="S358" s="258"/>
      <c r="T358" s="258"/>
    </row>
    <row r="359" spans="15:20">
      <c r="O359" s="258"/>
      <c r="P359" s="258"/>
      <c r="Q359" s="258"/>
      <c r="R359" s="258"/>
      <c r="S359" s="258"/>
      <c r="T359" s="258"/>
    </row>
    <row r="360" spans="15:20">
      <c r="O360" s="258"/>
      <c r="P360" s="258"/>
      <c r="Q360" s="258"/>
      <c r="R360" s="258"/>
      <c r="S360" s="258"/>
      <c r="T360" s="258"/>
    </row>
    <row r="361" spans="15:20">
      <c r="O361" s="258"/>
      <c r="P361" s="258"/>
      <c r="Q361" s="258"/>
      <c r="R361" s="258"/>
      <c r="S361" s="258"/>
      <c r="T361" s="258"/>
    </row>
    <row r="362" spans="15:20">
      <c r="O362" s="258"/>
      <c r="P362" s="258"/>
      <c r="Q362" s="258"/>
      <c r="R362" s="258"/>
      <c r="S362" s="258"/>
      <c r="T362" s="258"/>
    </row>
    <row r="363" spans="15:20">
      <c r="O363" s="258"/>
      <c r="P363" s="258"/>
      <c r="Q363" s="258"/>
      <c r="R363" s="258"/>
      <c r="S363" s="258"/>
      <c r="T363" s="258"/>
    </row>
    <row r="364" spans="15:20">
      <c r="O364" s="258"/>
      <c r="P364" s="258"/>
      <c r="Q364" s="258"/>
      <c r="R364" s="258"/>
      <c r="S364" s="258"/>
      <c r="T364" s="258"/>
    </row>
    <row r="365" spans="15:20">
      <c r="O365" s="258"/>
      <c r="P365" s="258"/>
      <c r="Q365" s="258"/>
      <c r="R365" s="258"/>
      <c r="S365" s="258"/>
      <c r="T365" s="258"/>
    </row>
    <row r="366" spans="15:20">
      <c r="O366" s="258"/>
      <c r="P366" s="258"/>
      <c r="Q366" s="258"/>
      <c r="R366" s="258"/>
      <c r="S366" s="258"/>
      <c r="T366" s="258"/>
    </row>
    <row r="367" spans="15:20">
      <c r="O367" s="258"/>
      <c r="P367" s="258"/>
      <c r="Q367" s="258"/>
      <c r="R367" s="258"/>
      <c r="S367" s="258"/>
      <c r="T367" s="258"/>
    </row>
    <row r="368" spans="15:20">
      <c r="O368" s="258"/>
      <c r="P368" s="258"/>
      <c r="Q368" s="258"/>
      <c r="R368" s="258"/>
      <c r="S368" s="258"/>
      <c r="T368" s="258"/>
    </row>
    <row r="369" spans="15:20">
      <c r="O369" s="258"/>
      <c r="P369" s="258"/>
      <c r="Q369" s="258"/>
      <c r="R369" s="258"/>
      <c r="S369" s="258"/>
      <c r="T369" s="258"/>
    </row>
    <row r="370" spans="15:20">
      <c r="O370" s="258"/>
      <c r="P370" s="258"/>
      <c r="Q370" s="258"/>
      <c r="R370" s="258"/>
      <c r="S370" s="258"/>
      <c r="T370" s="258"/>
    </row>
    <row r="371" spans="15:20">
      <c r="O371" s="258"/>
      <c r="P371" s="258"/>
      <c r="Q371" s="258"/>
      <c r="R371" s="258"/>
      <c r="S371" s="258"/>
      <c r="T371" s="258"/>
    </row>
    <row r="372" spans="15:20">
      <c r="O372" s="258"/>
      <c r="P372" s="258"/>
      <c r="Q372" s="258"/>
      <c r="R372" s="258"/>
      <c r="S372" s="258"/>
      <c r="T372" s="258"/>
    </row>
    <row r="373" spans="15:20">
      <c r="O373" s="258"/>
      <c r="P373" s="258"/>
      <c r="Q373" s="258"/>
      <c r="R373" s="258"/>
      <c r="S373" s="258"/>
      <c r="T373" s="258"/>
    </row>
    <row r="374" spans="15:20">
      <c r="O374" s="258"/>
      <c r="P374" s="258"/>
      <c r="Q374" s="258"/>
      <c r="R374" s="258"/>
      <c r="S374" s="258"/>
      <c r="T374" s="258"/>
    </row>
    <row r="375" spans="15:20">
      <c r="O375" s="258"/>
      <c r="P375" s="258"/>
      <c r="Q375" s="258"/>
      <c r="R375" s="258"/>
      <c r="S375" s="258"/>
      <c r="T375" s="258"/>
    </row>
    <row r="376" spans="15:20">
      <c r="O376" s="258"/>
      <c r="P376" s="258"/>
      <c r="Q376" s="258"/>
      <c r="R376" s="258"/>
      <c r="S376" s="258"/>
      <c r="T376" s="258"/>
    </row>
    <row r="377" spans="15:20">
      <c r="O377" s="258"/>
      <c r="P377" s="258"/>
      <c r="Q377" s="258"/>
      <c r="R377" s="258"/>
      <c r="S377" s="258"/>
      <c r="T377" s="258"/>
    </row>
    <row r="378" spans="15:20">
      <c r="O378" s="258"/>
      <c r="P378" s="258"/>
      <c r="Q378" s="258"/>
      <c r="R378" s="258"/>
      <c r="S378" s="258"/>
      <c r="T378" s="258"/>
    </row>
    <row r="379" spans="15:20">
      <c r="O379" s="258"/>
      <c r="P379" s="258"/>
      <c r="Q379" s="258"/>
      <c r="R379" s="258"/>
      <c r="S379" s="258"/>
      <c r="T379" s="258"/>
    </row>
    <row r="380" spans="15:20">
      <c r="O380" s="258"/>
      <c r="P380" s="258"/>
      <c r="Q380" s="258"/>
      <c r="R380" s="258"/>
      <c r="S380" s="258"/>
      <c r="T380" s="258"/>
    </row>
    <row r="381" spans="15:20">
      <c r="O381" s="258"/>
      <c r="P381" s="258"/>
      <c r="Q381" s="258"/>
      <c r="R381" s="258"/>
      <c r="S381" s="258"/>
      <c r="T381" s="258"/>
    </row>
    <row r="382" spans="15:20">
      <c r="O382" s="258"/>
      <c r="P382" s="258"/>
      <c r="Q382" s="258"/>
      <c r="R382" s="258"/>
      <c r="S382" s="258"/>
      <c r="T382" s="258"/>
    </row>
    <row r="383" spans="15:20">
      <c r="O383" s="258"/>
      <c r="P383" s="258"/>
      <c r="Q383" s="258"/>
      <c r="R383" s="258"/>
      <c r="S383" s="258"/>
      <c r="T383" s="258"/>
    </row>
    <row r="384" spans="15:20">
      <c r="O384" s="258"/>
      <c r="P384" s="258"/>
      <c r="Q384" s="258"/>
      <c r="R384" s="258"/>
      <c r="S384" s="258"/>
      <c r="T384" s="258"/>
    </row>
    <row r="385" spans="15:20">
      <c r="O385" s="258"/>
      <c r="P385" s="258"/>
      <c r="Q385" s="258"/>
      <c r="R385" s="258"/>
      <c r="S385" s="258"/>
      <c r="T385" s="258"/>
    </row>
    <row r="386" spans="15:20">
      <c r="O386" s="258"/>
      <c r="P386" s="258"/>
      <c r="Q386" s="258"/>
      <c r="R386" s="258"/>
      <c r="S386" s="258"/>
      <c r="T386" s="258"/>
    </row>
    <row r="387" spans="15:20">
      <c r="O387" s="258"/>
      <c r="P387" s="258"/>
      <c r="Q387" s="258"/>
      <c r="R387" s="258"/>
      <c r="S387" s="258"/>
      <c r="T387" s="258"/>
    </row>
    <row r="388" spans="15:20">
      <c r="O388" s="258"/>
      <c r="P388" s="258"/>
      <c r="Q388" s="258"/>
      <c r="R388" s="258"/>
      <c r="S388" s="258"/>
      <c r="T388" s="258"/>
    </row>
    <row r="389" spans="15:20">
      <c r="O389" s="258"/>
      <c r="P389" s="258"/>
      <c r="Q389" s="258"/>
      <c r="R389" s="258"/>
      <c r="S389" s="258"/>
      <c r="T389" s="258"/>
    </row>
    <row r="390" spans="15:20">
      <c r="O390" s="258"/>
      <c r="P390" s="258"/>
      <c r="Q390" s="258"/>
      <c r="R390" s="258"/>
      <c r="S390" s="258"/>
      <c r="T390" s="258"/>
    </row>
    <row r="391" spans="15:20">
      <c r="O391" s="258"/>
      <c r="P391" s="258"/>
      <c r="Q391" s="258"/>
      <c r="R391" s="258"/>
      <c r="S391" s="258"/>
      <c r="T391" s="258"/>
    </row>
    <row r="392" spans="15:20">
      <c r="O392" s="258"/>
      <c r="P392" s="258"/>
      <c r="Q392" s="258"/>
      <c r="R392" s="258"/>
      <c r="S392" s="258"/>
      <c r="T392" s="258"/>
    </row>
    <row r="393" spans="15:20">
      <c r="O393" s="258"/>
      <c r="P393" s="258"/>
      <c r="Q393" s="258"/>
      <c r="R393" s="258"/>
      <c r="S393" s="258"/>
      <c r="T393" s="258"/>
    </row>
    <row r="394" spans="15:20">
      <c r="O394" s="258"/>
      <c r="P394" s="258"/>
      <c r="Q394" s="258"/>
      <c r="R394" s="258"/>
      <c r="S394" s="258"/>
      <c r="T394" s="258"/>
    </row>
    <row r="395" spans="15:20">
      <c r="O395" s="258"/>
      <c r="P395" s="258"/>
      <c r="Q395" s="258"/>
      <c r="R395" s="258"/>
      <c r="S395" s="258"/>
      <c r="T395" s="258"/>
    </row>
    <row r="396" spans="15:20">
      <c r="O396" s="258"/>
      <c r="P396" s="258"/>
      <c r="Q396" s="258"/>
      <c r="R396" s="258"/>
      <c r="S396" s="258"/>
      <c r="T396" s="258"/>
    </row>
    <row r="397" spans="15:20">
      <c r="O397" s="258"/>
      <c r="P397" s="258"/>
      <c r="Q397" s="258"/>
      <c r="R397" s="258"/>
      <c r="S397" s="258"/>
      <c r="T397" s="258"/>
    </row>
    <row r="398" spans="15:20">
      <c r="O398" s="258"/>
      <c r="P398" s="258"/>
      <c r="Q398" s="258"/>
      <c r="R398" s="258"/>
      <c r="S398" s="258"/>
      <c r="T398" s="258"/>
    </row>
    <row r="399" spans="15:20">
      <c r="O399" s="258"/>
      <c r="P399" s="258"/>
      <c r="Q399" s="258"/>
      <c r="R399" s="258"/>
      <c r="S399" s="258"/>
      <c r="T399" s="258"/>
    </row>
    <row r="400" spans="15:20">
      <c r="O400" s="258"/>
      <c r="P400" s="258"/>
      <c r="Q400" s="258"/>
      <c r="R400" s="258"/>
      <c r="S400" s="258"/>
      <c r="T400" s="258"/>
    </row>
    <row r="401" spans="15:20">
      <c r="O401" s="258"/>
      <c r="P401" s="258"/>
      <c r="Q401" s="258"/>
      <c r="R401" s="258"/>
      <c r="S401" s="258"/>
      <c r="T401" s="258"/>
    </row>
    <row r="402" spans="15:20">
      <c r="O402" s="258"/>
      <c r="P402" s="258"/>
      <c r="Q402" s="258"/>
      <c r="R402" s="258"/>
      <c r="S402" s="258"/>
      <c r="T402" s="258"/>
    </row>
    <row r="403" spans="15:20">
      <c r="O403" s="258"/>
      <c r="P403" s="258"/>
      <c r="Q403" s="258"/>
      <c r="R403" s="258"/>
      <c r="S403" s="258"/>
      <c r="T403" s="258"/>
    </row>
    <row r="404" spans="15:20">
      <c r="O404" s="258"/>
      <c r="P404" s="258"/>
      <c r="Q404" s="258"/>
      <c r="R404" s="258"/>
      <c r="S404" s="258"/>
      <c r="T404" s="258"/>
    </row>
    <row r="405" spans="15:20">
      <c r="O405" s="258"/>
      <c r="P405" s="258"/>
      <c r="Q405" s="258"/>
      <c r="R405" s="258"/>
      <c r="S405" s="258"/>
      <c r="T405" s="258"/>
    </row>
    <row r="406" spans="15:20">
      <c r="O406" s="258"/>
      <c r="P406" s="258"/>
      <c r="Q406" s="258"/>
      <c r="R406" s="258"/>
      <c r="S406" s="258"/>
      <c r="T406" s="258"/>
    </row>
    <row r="407" spans="15:20">
      <c r="O407" s="258"/>
      <c r="P407" s="258"/>
      <c r="Q407" s="258"/>
      <c r="R407" s="258"/>
      <c r="S407" s="258"/>
      <c r="T407" s="258"/>
    </row>
    <row r="408" spans="15:20">
      <c r="O408" s="258"/>
      <c r="P408" s="258"/>
      <c r="Q408" s="258"/>
      <c r="R408" s="258"/>
      <c r="S408" s="258"/>
      <c r="T408" s="258"/>
    </row>
    <row r="409" spans="15:20">
      <c r="O409" s="258"/>
      <c r="P409" s="258"/>
      <c r="Q409" s="258"/>
      <c r="R409" s="258"/>
      <c r="S409" s="258"/>
      <c r="T409" s="258"/>
    </row>
    <row r="410" spans="15:20">
      <c r="O410" s="258"/>
      <c r="P410" s="258"/>
      <c r="Q410" s="258"/>
      <c r="R410" s="258"/>
      <c r="S410" s="258"/>
      <c r="T410" s="258"/>
    </row>
    <row r="411" spans="15:20">
      <c r="O411" s="258"/>
      <c r="P411" s="258"/>
      <c r="Q411" s="258"/>
      <c r="R411" s="258"/>
      <c r="S411" s="258"/>
      <c r="T411" s="258"/>
    </row>
    <row r="412" spans="15:20">
      <c r="O412" s="258"/>
      <c r="P412" s="258"/>
      <c r="Q412" s="258"/>
      <c r="R412" s="258"/>
      <c r="S412" s="258"/>
      <c r="T412" s="258"/>
    </row>
    <row r="413" spans="15:20">
      <c r="O413" s="258"/>
      <c r="P413" s="258"/>
      <c r="Q413" s="258"/>
      <c r="R413" s="258"/>
      <c r="S413" s="258"/>
      <c r="T413" s="258"/>
    </row>
    <row r="414" spans="15:20">
      <c r="O414" s="258"/>
      <c r="P414" s="258"/>
      <c r="Q414" s="258"/>
      <c r="R414" s="258"/>
      <c r="S414" s="258"/>
      <c r="T414" s="258"/>
    </row>
    <row r="415" spans="15:20">
      <c r="O415" s="258"/>
      <c r="P415" s="258"/>
      <c r="Q415" s="258"/>
      <c r="R415" s="258"/>
      <c r="S415" s="258"/>
      <c r="T415" s="258"/>
    </row>
    <row r="416" spans="15:20">
      <c r="O416" s="258"/>
      <c r="P416" s="258"/>
      <c r="Q416" s="258"/>
      <c r="R416" s="258"/>
      <c r="S416" s="258"/>
      <c r="T416" s="258"/>
    </row>
    <row r="417" spans="15:20">
      <c r="O417" s="258"/>
      <c r="P417" s="258"/>
      <c r="Q417" s="258"/>
      <c r="R417" s="258"/>
      <c r="S417" s="258"/>
      <c r="T417" s="258"/>
    </row>
    <row r="418" spans="15:20">
      <c r="O418" s="258"/>
      <c r="P418" s="258"/>
      <c r="Q418" s="258"/>
      <c r="R418" s="258"/>
      <c r="S418" s="258"/>
      <c r="T418" s="258"/>
    </row>
    <row r="419" spans="15:20">
      <c r="O419" s="258"/>
      <c r="P419" s="258"/>
      <c r="Q419" s="258"/>
      <c r="R419" s="258"/>
      <c r="S419" s="258"/>
      <c r="T419" s="258"/>
    </row>
    <row r="420" spans="15:20">
      <c r="O420" s="258"/>
      <c r="P420" s="258"/>
      <c r="Q420" s="258"/>
      <c r="R420" s="258"/>
      <c r="S420" s="258"/>
      <c r="T420" s="258"/>
    </row>
    <row r="421" spans="15:20">
      <c r="O421" s="258"/>
      <c r="P421" s="258"/>
      <c r="Q421" s="258"/>
      <c r="R421" s="258"/>
      <c r="S421" s="258"/>
      <c r="T421" s="258"/>
    </row>
    <row r="422" spans="15:20">
      <c r="O422" s="258"/>
      <c r="P422" s="258"/>
      <c r="Q422" s="258"/>
      <c r="R422" s="258"/>
      <c r="S422" s="258"/>
      <c r="T422" s="258"/>
    </row>
    <row r="423" spans="15:20">
      <c r="O423" s="258"/>
      <c r="P423" s="258"/>
      <c r="Q423" s="258"/>
      <c r="R423" s="258"/>
      <c r="S423" s="258"/>
      <c r="T423" s="258"/>
    </row>
    <row r="424" spans="15:20">
      <c r="O424" s="258"/>
      <c r="P424" s="258"/>
      <c r="Q424" s="258"/>
      <c r="R424" s="258"/>
      <c r="S424" s="258"/>
      <c r="T424" s="258"/>
    </row>
    <row r="425" spans="15:20">
      <c r="O425" s="258"/>
      <c r="P425" s="258"/>
      <c r="Q425" s="258"/>
      <c r="R425" s="258"/>
      <c r="S425" s="258"/>
      <c r="T425" s="258"/>
    </row>
    <row r="426" spans="15:20">
      <c r="O426" s="258"/>
      <c r="P426" s="258"/>
      <c r="Q426" s="258"/>
      <c r="R426" s="258"/>
      <c r="S426" s="258"/>
      <c r="T426" s="258"/>
    </row>
    <row r="427" spans="15:20">
      <c r="O427" s="258"/>
      <c r="P427" s="258"/>
      <c r="Q427" s="258"/>
      <c r="R427" s="258"/>
      <c r="S427" s="258"/>
      <c r="T427" s="258"/>
    </row>
    <row r="428" spans="15:20">
      <c r="O428" s="258"/>
      <c r="P428" s="258"/>
      <c r="Q428" s="258"/>
      <c r="R428" s="258"/>
      <c r="S428" s="258"/>
      <c r="T428" s="258"/>
    </row>
    <row r="429" spans="15:20">
      <c r="O429" s="258"/>
      <c r="P429" s="258"/>
      <c r="Q429" s="258"/>
      <c r="R429" s="258"/>
      <c r="S429" s="258"/>
      <c r="T429" s="258"/>
    </row>
    <row r="430" spans="15:20">
      <c r="O430" s="258"/>
      <c r="P430" s="258"/>
      <c r="Q430" s="258"/>
      <c r="R430" s="258"/>
      <c r="S430" s="258"/>
      <c r="T430" s="258"/>
    </row>
    <row r="431" spans="15:20">
      <c r="O431" s="258"/>
      <c r="P431" s="258"/>
      <c r="Q431" s="258"/>
      <c r="R431" s="258"/>
      <c r="S431" s="258"/>
      <c r="T431" s="258"/>
    </row>
    <row r="432" spans="15:20">
      <c r="O432" s="258"/>
      <c r="P432" s="258"/>
      <c r="Q432" s="258"/>
      <c r="R432" s="258"/>
      <c r="S432" s="258"/>
      <c r="T432" s="258"/>
    </row>
    <row r="433" spans="15:20">
      <c r="O433" s="258"/>
      <c r="P433" s="258"/>
      <c r="Q433" s="258"/>
      <c r="R433" s="258"/>
      <c r="S433" s="258"/>
      <c r="T433" s="258"/>
    </row>
    <row r="434" spans="15:20">
      <c r="O434" s="258"/>
      <c r="P434" s="258"/>
      <c r="Q434" s="258"/>
      <c r="R434" s="258"/>
      <c r="S434" s="258"/>
      <c r="T434" s="258"/>
    </row>
    <row r="435" spans="15:20">
      <c r="O435" s="258"/>
      <c r="P435" s="258"/>
      <c r="Q435" s="258"/>
      <c r="R435" s="258"/>
      <c r="S435" s="258"/>
      <c r="T435" s="258"/>
    </row>
    <row r="436" spans="15:20">
      <c r="O436" s="258"/>
      <c r="P436" s="258"/>
      <c r="Q436" s="258"/>
      <c r="R436" s="258"/>
      <c r="S436" s="258"/>
      <c r="T436" s="258"/>
    </row>
    <row r="437" spans="15:20">
      <c r="O437" s="258"/>
      <c r="P437" s="258"/>
      <c r="Q437" s="258"/>
      <c r="R437" s="258"/>
      <c r="S437" s="258"/>
      <c r="T437" s="258"/>
    </row>
    <row r="438" spans="15:20">
      <c r="O438" s="258"/>
      <c r="P438" s="258"/>
      <c r="Q438" s="258"/>
      <c r="R438" s="258"/>
      <c r="S438" s="258"/>
      <c r="T438" s="258"/>
    </row>
    <row r="439" spans="15:20">
      <c r="O439" s="258"/>
      <c r="P439" s="258"/>
      <c r="Q439" s="258"/>
      <c r="R439" s="258"/>
      <c r="S439" s="258"/>
      <c r="T439" s="258"/>
    </row>
    <row r="440" spans="15:20">
      <c r="O440" s="258"/>
      <c r="P440" s="258"/>
      <c r="Q440" s="258"/>
      <c r="R440" s="258"/>
      <c r="S440" s="258"/>
      <c r="T440" s="258"/>
    </row>
    <row r="441" spans="15:20">
      <c r="O441" s="258"/>
      <c r="P441" s="258"/>
      <c r="Q441" s="258"/>
      <c r="R441" s="258"/>
      <c r="S441" s="258"/>
      <c r="T441" s="258"/>
    </row>
    <row r="442" spans="15:20">
      <c r="O442" s="258"/>
      <c r="P442" s="258"/>
      <c r="Q442" s="258"/>
      <c r="R442" s="258"/>
      <c r="S442" s="258"/>
      <c r="T442" s="258"/>
    </row>
    <row r="443" spans="15:20">
      <c r="O443" s="258"/>
      <c r="P443" s="258"/>
      <c r="Q443" s="258"/>
      <c r="R443" s="258"/>
      <c r="S443" s="258"/>
      <c r="T443" s="258"/>
    </row>
    <row r="444" spans="15:20">
      <c r="O444" s="258"/>
      <c r="P444" s="258"/>
      <c r="Q444" s="258"/>
      <c r="R444" s="258"/>
      <c r="S444" s="258"/>
      <c r="T444" s="258"/>
    </row>
    <row r="445" spans="15:20">
      <c r="O445" s="258"/>
      <c r="P445" s="258"/>
      <c r="Q445" s="258"/>
      <c r="R445" s="258"/>
      <c r="S445" s="258"/>
      <c r="T445" s="258"/>
    </row>
    <row r="446" spans="15:20">
      <c r="O446" s="258"/>
      <c r="P446" s="258"/>
      <c r="Q446" s="258"/>
      <c r="R446" s="258"/>
      <c r="S446" s="258"/>
      <c r="T446" s="258"/>
    </row>
    <row r="447" spans="15:20">
      <c r="O447" s="258"/>
      <c r="P447" s="258"/>
      <c r="Q447" s="258"/>
      <c r="R447" s="258"/>
      <c r="S447" s="258"/>
      <c r="T447" s="258"/>
    </row>
    <row r="448" spans="15:20">
      <c r="O448" s="258"/>
      <c r="P448" s="258"/>
      <c r="Q448" s="258"/>
      <c r="R448" s="258"/>
      <c r="S448" s="258"/>
      <c r="T448" s="258"/>
    </row>
    <row r="449" spans="15:20">
      <c r="O449" s="258"/>
      <c r="P449" s="258"/>
      <c r="Q449" s="258"/>
      <c r="R449" s="258"/>
      <c r="S449" s="258"/>
      <c r="T449" s="258"/>
    </row>
    <row r="450" spans="15:20">
      <c r="O450" s="258"/>
      <c r="P450" s="258"/>
      <c r="Q450" s="258"/>
      <c r="R450" s="258"/>
      <c r="S450" s="258"/>
      <c r="T450" s="258"/>
    </row>
    <row r="451" spans="15:20">
      <c r="O451" s="258"/>
      <c r="P451" s="258"/>
      <c r="Q451" s="258"/>
      <c r="R451" s="258"/>
      <c r="S451" s="258"/>
      <c r="T451" s="258"/>
    </row>
    <row r="452" spans="15:20">
      <c r="O452" s="258"/>
      <c r="P452" s="258"/>
      <c r="Q452" s="258"/>
      <c r="R452" s="258"/>
      <c r="S452" s="258"/>
      <c r="T452" s="258"/>
    </row>
    <row r="453" spans="15:20">
      <c r="O453" s="258"/>
      <c r="P453" s="258"/>
      <c r="Q453" s="258"/>
      <c r="R453" s="258"/>
      <c r="S453" s="258"/>
      <c r="T453" s="258"/>
    </row>
    <row r="454" spans="15:20">
      <c r="O454" s="258"/>
      <c r="P454" s="258"/>
      <c r="Q454" s="258"/>
      <c r="R454" s="258"/>
      <c r="S454" s="258"/>
      <c r="T454" s="258"/>
    </row>
    <row r="455" spans="15:20">
      <c r="O455" s="258"/>
      <c r="P455" s="258"/>
      <c r="Q455" s="258"/>
      <c r="R455" s="258"/>
      <c r="S455" s="258"/>
      <c r="T455" s="258"/>
    </row>
    <row r="456" spans="15:20">
      <c r="O456" s="258"/>
      <c r="P456" s="258"/>
      <c r="Q456" s="258"/>
      <c r="R456" s="258"/>
      <c r="S456" s="258"/>
      <c r="T456" s="258"/>
    </row>
    <row r="457" spans="15:20">
      <c r="O457" s="258"/>
      <c r="P457" s="258"/>
      <c r="Q457" s="258"/>
      <c r="R457" s="258"/>
      <c r="S457" s="258"/>
      <c r="T457" s="258"/>
    </row>
    <row r="458" spans="15:20">
      <c r="O458" s="258"/>
      <c r="P458" s="258"/>
      <c r="Q458" s="258"/>
      <c r="R458" s="258"/>
      <c r="S458" s="258"/>
      <c r="T458" s="258"/>
    </row>
    <row r="459" spans="15:20">
      <c r="O459" s="258"/>
      <c r="P459" s="258"/>
      <c r="Q459" s="258"/>
      <c r="R459" s="258"/>
      <c r="S459" s="258"/>
      <c r="T459" s="258"/>
    </row>
    <row r="460" spans="15:20">
      <c r="O460" s="258"/>
      <c r="P460" s="258"/>
      <c r="Q460" s="258"/>
      <c r="R460" s="258"/>
      <c r="S460" s="258"/>
      <c r="T460" s="258"/>
    </row>
  </sheetData>
  <sheetProtection algorithmName="SHA-512" hashValue="cHzqGEusVg5bvdX9pjL+LHjahRXFxZ5TAFQtAlCbpqqNITxlEZt3QP32WUUNL5tvh7coqCPk3g8cqL3XRB9kTw==" saltValue="wZYwHxbpupXrGF7Rsb/ZXg==" spinCount="100000" sheet="1" objects="1" scenarios="1"/>
  <pageMargins left="0.7" right="0.7" top="0.75" bottom="0.75" header="0.3" footer="0.3"/>
  <tableParts count="113">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tint="0.59999389629810485"/>
    <pageSetUpPr fitToPage="1"/>
  </sheetPr>
  <dimension ref="A1:J26"/>
  <sheetViews>
    <sheetView topLeftCell="A18" zoomScaleNormal="100" workbookViewId="0">
      <selection activeCell="A12" sqref="A12"/>
    </sheetView>
  </sheetViews>
  <sheetFormatPr baseColWidth="10" defaultColWidth="11.42578125" defaultRowHeight="15"/>
  <cols>
    <col min="1" max="1" width="8.42578125" style="125" customWidth="1"/>
    <col min="2" max="2" width="7.42578125" style="3" customWidth="1"/>
    <col min="3" max="3" width="74.7109375" style="18" customWidth="1"/>
    <col min="4" max="4" width="19.85546875" customWidth="1"/>
    <col min="5" max="5" width="86.28515625" customWidth="1"/>
    <col min="6" max="6" width="38" style="18" customWidth="1"/>
    <col min="7" max="7" width="11.42578125" hidden="1" customWidth="1"/>
  </cols>
  <sheetData>
    <row r="1" spans="1:10" s="7" customFormat="1" ht="21" customHeight="1" thickBot="1">
      <c r="A1" s="64" t="s">
        <v>164</v>
      </c>
      <c r="B1" s="465" t="s">
        <v>533</v>
      </c>
      <c r="C1" s="466"/>
      <c r="D1" s="466"/>
      <c r="E1" s="467"/>
      <c r="F1" s="17"/>
      <c r="G1" s="6"/>
    </row>
    <row r="2" spans="1:10" s="67" customFormat="1" ht="74.25" customHeight="1">
      <c r="A2" s="371" t="s">
        <v>166</v>
      </c>
      <c r="B2" s="378" t="s">
        <v>167</v>
      </c>
      <c r="C2" s="375" t="s">
        <v>168</v>
      </c>
      <c r="D2" s="376" t="s">
        <v>169</v>
      </c>
      <c r="E2" s="379" t="s">
        <v>170</v>
      </c>
      <c r="F2" s="66" t="s">
        <v>171</v>
      </c>
    </row>
    <row r="3" spans="1:10" ht="66.75" customHeight="1">
      <c r="A3" s="407" t="s">
        <v>2475</v>
      </c>
      <c r="B3" s="127" t="s">
        <v>534</v>
      </c>
      <c r="C3" s="128" t="s">
        <v>535</v>
      </c>
      <c r="D3" s="79" t="str">
        <f>IF(COUNTIF(D4:D4,"NO CUMPLE")&gt;0,"NO CUMPLE CONDICIÓN",IF(COUNTIF(D4:D4,"CUMPLE")=0,"NO APLICA","CUMPLE"))</f>
        <v>NO APLICA</v>
      </c>
      <c r="E3" s="332" t="str">
        <f>CONCATENATE(IF(D4="NO CUMPLE",CONCATENATE(E4," "),""))</f>
        <v/>
      </c>
      <c r="F3" s="235" t="s">
        <v>536</v>
      </c>
      <c r="G3" s="3">
        <f>IF(D3="CUMPLE",1,IF(D3="NO CUMPLE CONDICIÓN",2,3))</f>
        <v>3</v>
      </c>
      <c r="J3" s="67"/>
    </row>
    <row r="4" spans="1:10" ht="81">
      <c r="A4" s="126" t="s">
        <v>383</v>
      </c>
      <c r="B4" s="70" t="s">
        <v>537</v>
      </c>
      <c r="C4" s="81" t="s">
        <v>538</v>
      </c>
      <c r="D4" s="72"/>
      <c r="E4" s="175"/>
      <c r="F4" s="372" t="s">
        <v>536</v>
      </c>
      <c r="G4" s="3"/>
      <c r="J4" s="67"/>
    </row>
    <row r="5" spans="1:10" ht="40.5" customHeight="1">
      <c r="B5" s="127" t="s">
        <v>539</v>
      </c>
      <c r="C5" s="128" t="s">
        <v>540</v>
      </c>
      <c r="D5" s="79" t="str">
        <f>IF(COUNTIF(D6:D8,"NO CUMPLE")&gt;0,"NO CUMPLE CONDICIÓN",IF(COUNTIF(D6:D8,"CUMPLE")=0,"NO APLICA","CUMPLE"))</f>
        <v>NO APLICA</v>
      </c>
      <c r="E5" s="190" t="str">
        <f>CONCATENATE(IF(D6="NO CUMPLE",CONCATENATE(E6," / "),""),IF(D7="NO CUMPLE",CONCATENATE(E7," / "),""),IF(D8="NO CUMPLE",CONCATENATE(E8," / "),""))</f>
        <v/>
      </c>
      <c r="F5" s="373" t="s">
        <v>541</v>
      </c>
      <c r="G5" s="3">
        <f t="shared" ref="G5:G16" si="0">IF(D5="CUMPLE",1,IF(D5="NO CUMPLE CONDICIÓN",2,3))</f>
        <v>3</v>
      </c>
      <c r="J5" s="67"/>
    </row>
    <row r="6" spans="1:10" ht="39" customHeight="1">
      <c r="A6" s="126" t="s">
        <v>383</v>
      </c>
      <c r="B6" s="70" t="s">
        <v>542</v>
      </c>
      <c r="C6" s="84" t="s">
        <v>543</v>
      </c>
      <c r="D6" s="72"/>
      <c r="E6" s="175"/>
      <c r="F6" s="372" t="s">
        <v>544</v>
      </c>
      <c r="G6" s="3"/>
      <c r="J6" s="67"/>
    </row>
    <row r="7" spans="1:10" ht="114">
      <c r="A7" s="126" t="s">
        <v>383</v>
      </c>
      <c r="B7" s="70" t="s">
        <v>545</v>
      </c>
      <c r="C7" s="84" t="s">
        <v>546</v>
      </c>
      <c r="D7" s="72"/>
      <c r="E7" s="175"/>
      <c r="F7" s="372" t="s">
        <v>544</v>
      </c>
      <c r="G7" s="3"/>
      <c r="J7" s="67"/>
    </row>
    <row r="8" spans="1:10" ht="115.5" customHeight="1">
      <c r="A8" s="126" t="s">
        <v>383</v>
      </c>
      <c r="B8" s="70" t="s">
        <v>547</v>
      </c>
      <c r="C8" s="84" t="s">
        <v>548</v>
      </c>
      <c r="D8" s="72"/>
      <c r="E8" s="175"/>
      <c r="F8" s="372" t="s">
        <v>549</v>
      </c>
      <c r="G8" s="3"/>
      <c r="J8" s="67"/>
    </row>
    <row r="9" spans="1:10" ht="42.75">
      <c r="B9" s="127" t="s">
        <v>550</v>
      </c>
      <c r="C9" s="128" t="s">
        <v>551</v>
      </c>
      <c r="D9" s="79" t="str">
        <f>IF(COUNTIF(D10:D12,"NO CUMPLE")&gt;0,"NO CUMPLE CONDICIÓN",IF(COUNTIF(D10:D12,"CUMPLE")=0,"NO APLICA","CUMPLE"))</f>
        <v>NO APLICA</v>
      </c>
      <c r="E9" s="190" t="str">
        <f>CONCATENATE(IF(D10="NO CUMPLE",CONCATENATE(E10," / "),""),IF(D11="NO CUMPLE",CONCATENATE(E11," / "),""),IF(D12="NO CUMPLE",CONCATENATE(E12," / "),""))</f>
        <v/>
      </c>
      <c r="F9" s="235" t="s">
        <v>552</v>
      </c>
      <c r="G9" s="3">
        <f t="shared" si="0"/>
        <v>3</v>
      </c>
      <c r="J9" s="67"/>
    </row>
    <row r="10" spans="1:10" ht="27.75" customHeight="1">
      <c r="A10" s="126" t="s">
        <v>383</v>
      </c>
      <c r="B10" s="70" t="s">
        <v>553</v>
      </c>
      <c r="C10" s="81" t="s">
        <v>554</v>
      </c>
      <c r="D10" s="72"/>
      <c r="E10" s="175"/>
      <c r="F10" s="241" t="s">
        <v>555</v>
      </c>
      <c r="G10" s="3"/>
      <c r="J10" s="67"/>
    </row>
    <row r="11" spans="1:10" ht="146.25" customHeight="1">
      <c r="A11" s="126" t="s">
        <v>383</v>
      </c>
      <c r="B11" s="70" t="s">
        <v>556</v>
      </c>
      <c r="C11" s="129" t="s">
        <v>557</v>
      </c>
      <c r="D11" s="72"/>
      <c r="E11" s="175"/>
      <c r="F11" s="241" t="s">
        <v>555</v>
      </c>
      <c r="G11" s="3"/>
      <c r="J11" s="67"/>
    </row>
    <row r="12" spans="1:10" ht="99">
      <c r="A12" s="130" t="s">
        <v>383</v>
      </c>
      <c r="B12" s="70" t="s">
        <v>558</v>
      </c>
      <c r="C12" s="81" t="s">
        <v>559</v>
      </c>
      <c r="D12" s="72"/>
      <c r="E12" s="175"/>
      <c r="F12" s="241" t="s">
        <v>555</v>
      </c>
      <c r="G12" s="3"/>
      <c r="J12" s="67"/>
    </row>
    <row r="13" spans="1:10" ht="57">
      <c r="A13" s="131"/>
      <c r="B13" s="127" t="s">
        <v>560</v>
      </c>
      <c r="C13" s="128" t="s">
        <v>561</v>
      </c>
      <c r="D13" s="79" t="str">
        <f>IF(COUNTIF(D14:D15,"NO CUMPLE")&gt;0,"NO CUMPLE CONDICIÓN",IF(COUNTIF(D14:D15,"CUMPLE")=0,"NO APLICA","CUMPLE"))</f>
        <v>NO APLICA</v>
      </c>
      <c r="E13" s="332" t="str">
        <f>CONCATENATE(IF(D14="NO CUMPLE",CONCATENATE(E14," / "),""),IF(D15="NO CUMPLE",CONCATENATE(E15,"  "),""))</f>
        <v/>
      </c>
      <c r="F13" s="373" t="s">
        <v>562</v>
      </c>
      <c r="G13" s="3">
        <f>IF(D13="CUMPLE",1,IF(D13="NO CUMPLE CONDICIÓN",2,3))</f>
        <v>3</v>
      </c>
      <c r="J13" s="67"/>
    </row>
    <row r="14" spans="1:10" ht="176.25">
      <c r="A14" s="126" t="s">
        <v>383</v>
      </c>
      <c r="B14" s="196" t="s">
        <v>563</v>
      </c>
      <c r="C14" s="71" t="s">
        <v>564</v>
      </c>
      <c r="D14" s="72"/>
      <c r="E14" s="401"/>
      <c r="F14" s="241" t="s">
        <v>562</v>
      </c>
      <c r="G14" s="3"/>
      <c r="J14" s="67"/>
    </row>
    <row r="15" spans="1:10" ht="115.5">
      <c r="A15" s="126" t="s">
        <v>383</v>
      </c>
      <c r="B15" s="196" t="s">
        <v>565</v>
      </c>
      <c r="C15" s="71" t="s">
        <v>566</v>
      </c>
      <c r="D15" s="72"/>
      <c r="E15" s="401"/>
      <c r="F15" s="241" t="s">
        <v>562</v>
      </c>
      <c r="G15" s="3"/>
      <c r="J15" s="67"/>
    </row>
    <row r="16" spans="1:10" ht="39.75" customHeight="1">
      <c r="B16" s="127" t="s">
        <v>567</v>
      </c>
      <c r="C16" s="128" t="s">
        <v>568</v>
      </c>
      <c r="D16" s="79" t="str">
        <f>IF(COUNTIF(D17:D19,"NO CUMPLE")&gt;0,"NO CUMPLE CONDICIÓN",IF(COUNTIF(D17:D19,"CUMPLE")=0,"NO APLICA","CUMPLE"))</f>
        <v>NO APLICA</v>
      </c>
      <c r="E16" s="190" t="str">
        <f>CONCATENATE(IF(D17="NO CUMPLE",CONCATENATE(E17," / "),""),IF(D18="NO CUMPLE",CONCATENATE(E18," / "),""),IF(D19="NO CUMPLE",CONCATENATE(E19," / "),""))</f>
        <v/>
      </c>
      <c r="F16" s="235" t="s">
        <v>552</v>
      </c>
      <c r="G16" s="3">
        <f t="shared" si="0"/>
        <v>3</v>
      </c>
      <c r="J16" s="67"/>
    </row>
    <row r="17" spans="1:10" ht="99">
      <c r="A17" s="126" t="s">
        <v>383</v>
      </c>
      <c r="B17" s="70" t="s">
        <v>569</v>
      </c>
      <c r="C17" s="81" t="s">
        <v>570</v>
      </c>
      <c r="D17" s="72"/>
      <c r="E17" s="175"/>
      <c r="F17" s="241" t="s">
        <v>571</v>
      </c>
      <c r="G17" s="3"/>
      <c r="J17" s="67"/>
    </row>
    <row r="18" spans="1:10" ht="99">
      <c r="A18" s="126" t="s">
        <v>383</v>
      </c>
      <c r="B18" s="70" t="s">
        <v>572</v>
      </c>
      <c r="C18" s="81" t="s">
        <v>573</v>
      </c>
      <c r="D18" s="72"/>
      <c r="E18" s="175"/>
      <c r="F18" s="241" t="s">
        <v>571</v>
      </c>
      <c r="G18" s="3"/>
      <c r="J18" s="67"/>
    </row>
    <row r="19" spans="1:10" ht="66" customHeight="1">
      <c r="A19" s="126" t="s">
        <v>383</v>
      </c>
      <c r="B19" s="70" t="s">
        <v>574</v>
      </c>
      <c r="C19" s="81" t="s">
        <v>575</v>
      </c>
      <c r="D19" s="72"/>
      <c r="E19" s="175"/>
      <c r="F19" s="241" t="s">
        <v>571</v>
      </c>
      <c r="J19" s="67"/>
    </row>
    <row r="20" spans="1:10" ht="108">
      <c r="B20" s="127" t="s">
        <v>576</v>
      </c>
      <c r="C20" s="319" t="s">
        <v>577</v>
      </c>
      <c r="D20" s="79" t="str">
        <f>IF(COUNTIF(D21:D22,"NO CUMPLE")&gt;0,"NO CUMPLE CONDICIÓN",IF(COUNTIF(D21:D22,"CUMPLE")=0,"NO APLICA","CUMPLE"))</f>
        <v>NO APLICA</v>
      </c>
      <c r="E20" s="332" t="str">
        <f>CONCATENATE(IF(D21="NO CUMPLE",CONCATENATE(E21," / "),""),IF(D22="NO CUMPLE",CONCATENATE(E22,"  "),""))</f>
        <v/>
      </c>
      <c r="F20" s="374" t="s">
        <v>578</v>
      </c>
      <c r="G20" s="3">
        <f>IF(D20="CUMPLE",1,IF(D20="NO CUMPLE CONDICIÓN",2,3))</f>
        <v>3</v>
      </c>
    </row>
    <row r="21" spans="1:10" ht="59.25" customHeight="1">
      <c r="A21" s="126" t="s">
        <v>383</v>
      </c>
      <c r="B21" s="380" t="s">
        <v>579</v>
      </c>
      <c r="C21" s="377" t="s">
        <v>580</v>
      </c>
      <c r="D21" s="72"/>
      <c r="E21" s="401"/>
      <c r="F21" s="241" t="s">
        <v>552</v>
      </c>
    </row>
    <row r="22" spans="1:10" ht="87" thickBot="1">
      <c r="A22" s="126" t="s">
        <v>383</v>
      </c>
      <c r="B22" s="381" t="s">
        <v>581</v>
      </c>
      <c r="C22" s="382" t="s">
        <v>582</v>
      </c>
      <c r="D22" s="161"/>
      <c r="E22" s="402"/>
      <c r="F22" s="241" t="s">
        <v>552</v>
      </c>
    </row>
    <row r="24" spans="1:10" hidden="1">
      <c r="C24" s="90" t="s">
        <v>316</v>
      </c>
      <c r="D24" s="3">
        <f>COUNTIF(G3:G22,1)</f>
        <v>0</v>
      </c>
    </row>
    <row r="25" spans="1:10" hidden="1">
      <c r="C25" s="90" t="s">
        <v>317</v>
      </c>
      <c r="D25" s="3">
        <f>COUNTIF(G3:G22,2)</f>
        <v>0</v>
      </c>
    </row>
    <row r="26" spans="1:10" hidden="1">
      <c r="C26" s="90" t="s">
        <v>318</v>
      </c>
      <c r="D26" s="3">
        <f>COUNTIF(G3:G22,3)</f>
        <v>6</v>
      </c>
    </row>
  </sheetData>
  <sheetProtection algorithmName="SHA-512" hashValue="igy3Y7ySBVbldC72GLyUJDzfH1n5HkkzagsDgFEY3SmCm4Eyf0JNQxj5ScVr+VAMFdeo0M7rHSDX14uAgW2b1Q==" saltValue="dwpiqmfp5/hml5E72G+0lg==" spinCount="100000" sheet="1" formatRows="0" autoFilter="0"/>
  <mergeCells count="1">
    <mergeCell ref="B1:E1"/>
  </mergeCells>
  <conditionalFormatting sqref="D3">
    <cfRule type="cellIs" dxfId="23" priority="11" operator="equal">
      <formula>"NO CUMPLE CONDICIÓN"</formula>
    </cfRule>
    <cfRule type="cellIs" dxfId="22" priority="12" operator="equal">
      <formula>"No Cumple"</formula>
    </cfRule>
  </conditionalFormatting>
  <conditionalFormatting sqref="D5">
    <cfRule type="cellIs" dxfId="21" priority="9" operator="equal">
      <formula>"NO CUMPLE CONDICIÓN"</formula>
    </cfRule>
    <cfRule type="cellIs" dxfId="20" priority="10" operator="equal">
      <formula>"No Cumple"</formula>
    </cfRule>
  </conditionalFormatting>
  <conditionalFormatting sqref="D9">
    <cfRule type="cellIs" dxfId="19" priority="7" operator="equal">
      <formula>"NO CUMPLE CONDICIÓN"</formula>
    </cfRule>
    <cfRule type="cellIs" dxfId="18" priority="8" operator="equal">
      <formula>"No Cumple"</formula>
    </cfRule>
  </conditionalFormatting>
  <conditionalFormatting sqref="D13">
    <cfRule type="cellIs" dxfId="17" priority="5" operator="equal">
      <formula>"NO CUMPLE CONDICIÓN"</formula>
    </cfRule>
    <cfRule type="cellIs" dxfId="16" priority="6" operator="equal">
      <formula>"No Cumple"</formula>
    </cfRule>
  </conditionalFormatting>
  <conditionalFormatting sqref="D16">
    <cfRule type="cellIs" dxfId="15" priority="3" operator="equal">
      <formula>"NO CUMPLE CONDICIÓN"</formula>
    </cfRule>
    <cfRule type="cellIs" dxfId="14" priority="4" operator="equal">
      <formula>"No Cumple"</formula>
    </cfRule>
  </conditionalFormatting>
  <conditionalFormatting sqref="D20">
    <cfRule type="cellIs" dxfId="13" priority="1" operator="equal">
      <formula>"NO CUMPLE CONDICIÓN"</formula>
    </cfRule>
    <cfRule type="cellIs" dxfId="12" priority="2" operator="equal">
      <formula>"No Cumple"</formula>
    </cfRule>
  </conditionalFormatting>
  <dataValidations count="1">
    <dataValidation type="list" allowBlank="1" showInputMessage="1" showErrorMessage="1" sqref="D4 D6:D8 D10:D12 D14:D15 D17:D19 D21:D22" xr:uid="{00000000-0002-0000-0800-000000000000}">
      <formula1>"CUMPLE,NO CUMPLE"</formula1>
    </dataValidation>
  </dataValidations>
  <hyperlinks>
    <hyperlink ref="A1" location="PORTADA!A1" display="Portada" xr:uid="{DF5B7A76-3682-437D-875F-C600E8AD4E9B}"/>
    <hyperlink ref="A3" location="'Tabla 2. Talento Humano'!A1" display="CLICK" xr:uid="{F8784EF8-1736-4A85-A910-3066F2266BB2}"/>
  </hyperlinks>
  <printOptions horizontalCentered="1"/>
  <pageMargins left="0.31496062992125984" right="0.31496062992125984" top="1.3385826771653544" bottom="0.74803149606299213" header="0.31496062992125984" footer="0.31496062992125984"/>
  <pageSetup scale="70" fitToHeight="0" orientation="landscape" r:id="rId1"/>
  <headerFooter>
    <oddHeader>&amp;L&amp;G&amp;CPROCESO DE INSPECCIÓN, VIGILANCIA Y CONTROL
FORMATO INSTRUMENTO IV
APOYO POST INSTITUCIONAL SRPA&amp;RIN90.IVC
Versión 1
07/07/2026
Clasificación de la Información
CLASIFICADA</oddHeader>
    <oddFooter>&amp;C&amp;G</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0B8E3D-E859-493F-9304-A0DA2475B6E2}">
  <sheetPr>
    <tabColor theme="6" tint="0.59999389629810485"/>
    <pageSetUpPr fitToPage="1"/>
  </sheetPr>
  <dimension ref="A1:J21"/>
  <sheetViews>
    <sheetView topLeftCell="A11" zoomScaleNormal="100" workbookViewId="0">
      <selection activeCell="A12" sqref="A12"/>
    </sheetView>
  </sheetViews>
  <sheetFormatPr baseColWidth="10" defaultColWidth="11.42578125" defaultRowHeight="15"/>
  <cols>
    <col min="1" max="1" width="7.140625" style="125" customWidth="1"/>
    <col min="2" max="2" width="6.42578125" style="3" customWidth="1"/>
    <col min="3" max="3" width="63.28515625" style="18" customWidth="1"/>
    <col min="4" max="4" width="17" customWidth="1"/>
    <col min="5" max="5" width="69.42578125" customWidth="1"/>
    <col min="6" max="6" width="39.42578125" style="18" customWidth="1"/>
    <col min="7" max="7" width="11.42578125" hidden="1" customWidth="1"/>
  </cols>
  <sheetData>
    <row r="1" spans="1:10" s="7" customFormat="1" ht="21" customHeight="1" thickBot="1">
      <c r="A1" s="186" t="s">
        <v>164</v>
      </c>
      <c r="B1" s="462" t="s">
        <v>583</v>
      </c>
      <c r="C1" s="462"/>
      <c r="D1" s="462"/>
      <c r="E1" s="462"/>
      <c r="F1" s="17"/>
      <c r="G1" s="6"/>
    </row>
    <row r="2" spans="1:10" s="67" customFormat="1" ht="74.25" customHeight="1" thickBot="1">
      <c r="A2" s="65" t="s">
        <v>166</v>
      </c>
      <c r="B2" s="251" t="s">
        <v>167</v>
      </c>
      <c r="C2" s="252" t="s">
        <v>168</v>
      </c>
      <c r="D2" s="253" t="s">
        <v>169</v>
      </c>
      <c r="E2" s="169" t="s">
        <v>170</v>
      </c>
      <c r="F2" s="132" t="s">
        <v>171</v>
      </c>
    </row>
    <row r="3" spans="1:10" ht="54.75" customHeight="1">
      <c r="B3" s="208" t="s">
        <v>584</v>
      </c>
      <c r="C3" s="209" t="s">
        <v>705</v>
      </c>
      <c r="D3" s="210" t="str">
        <f>IF(COUNTIF(D4:D7,"NO CUMPLE")&gt;0,"NO CUMPLE CONDICIÓN",IF(COUNTIF(D4:D7,"CUMPLE")=0,"NO APLICA","CUMPLE"))</f>
        <v>NO APLICA</v>
      </c>
      <c r="E3" s="211" t="str">
        <f>CONCATENATE(IF(D4="NO CUMPLE",CONCATENATE(E4," / "),""),IF(D5="NO CUMPLE",CONCATENATE(E5," / "),""),IF(D6="NO CUMPLE",CONCATENATE(E6," / "),""),IF(D7="NO CUMPLE",CONCATENATE(E7," / "),""))</f>
        <v/>
      </c>
      <c r="F3" s="212" t="s">
        <v>706</v>
      </c>
      <c r="G3" s="3">
        <f>IF(D3="CUMPLE",1,IF(D3="NO CUMPLE CONDICIÓN",2,3))</f>
        <v>3</v>
      </c>
      <c r="J3" s="67"/>
    </row>
    <row r="4" spans="1:10" ht="21.75" customHeight="1">
      <c r="A4" s="213" t="s">
        <v>383</v>
      </c>
      <c r="B4" s="70" t="s">
        <v>585</v>
      </c>
      <c r="C4" s="81" t="s">
        <v>707</v>
      </c>
      <c r="D4" s="214"/>
      <c r="E4" s="215"/>
      <c r="F4" s="216" t="s">
        <v>708</v>
      </c>
      <c r="G4" s="3"/>
      <c r="J4" s="67"/>
    </row>
    <row r="5" spans="1:10" ht="57">
      <c r="A5" s="213" t="s">
        <v>383</v>
      </c>
      <c r="B5" s="70" t="s">
        <v>586</v>
      </c>
      <c r="C5" s="81" t="s">
        <v>709</v>
      </c>
      <c r="D5" s="214"/>
      <c r="E5" s="215"/>
      <c r="F5" s="216" t="s">
        <v>708</v>
      </c>
      <c r="G5" s="3"/>
      <c r="J5" s="67"/>
    </row>
    <row r="6" spans="1:10" ht="31.5" customHeight="1">
      <c r="A6" s="213" t="s">
        <v>383</v>
      </c>
      <c r="B6" s="70" t="s">
        <v>587</v>
      </c>
      <c r="C6" s="81" t="s">
        <v>710</v>
      </c>
      <c r="D6" s="214"/>
      <c r="E6" s="215"/>
      <c r="F6" s="216" t="s">
        <v>708</v>
      </c>
      <c r="G6" s="3"/>
      <c r="J6" s="67"/>
    </row>
    <row r="7" spans="1:10" ht="31.5" customHeight="1">
      <c r="A7" s="213" t="s">
        <v>383</v>
      </c>
      <c r="B7" s="70" t="s">
        <v>711</v>
      </c>
      <c r="C7" s="81" t="s">
        <v>712</v>
      </c>
      <c r="D7" s="214"/>
      <c r="E7" s="215"/>
      <c r="F7" s="216" t="s">
        <v>708</v>
      </c>
      <c r="G7" s="3"/>
      <c r="J7" s="67"/>
    </row>
    <row r="8" spans="1:10" ht="62.25" customHeight="1">
      <c r="B8" s="127" t="s">
        <v>588</v>
      </c>
      <c r="C8" s="128" t="s">
        <v>928</v>
      </c>
      <c r="D8" s="189" t="str">
        <f>IF(COUNTIF(D9:D14,"NO CUMPLE")&gt;0,"NO CUMPLE CONDICIÓN",IF(COUNTIF(D9:D14,"CUMPLE")=0,"NO APLICA","CUMPLE"))</f>
        <v>NO APLICA</v>
      </c>
      <c r="E8" s="190" t="str">
        <f>CONCATENATE(IF(D9="NO CUMPLE",CONCATENATE(E9," / "),""),IF(D10="NO CUMPLE",CONCATENATE(E10," / "),""),IF(D11="NO CUMPLE",CONCATENATE(E11," / "),""),IF(D12="NO CUMPLE",CONCATENATE(E12," / "),""),IF(D13="NO CUMPLE",CONCATENATE(E13," / "),""),IF(D14="NO CUMPLE",CONCATENATE(E14," / "),""))</f>
        <v/>
      </c>
      <c r="F8" s="212" t="s">
        <v>589</v>
      </c>
      <c r="G8" s="3">
        <f>IF(D8="CUMPLE",1,IF(D8="NO CUMPLE CONDICIÓN",2,3))</f>
        <v>3</v>
      </c>
      <c r="J8" s="67"/>
    </row>
    <row r="9" spans="1:10" ht="62.25" customHeight="1">
      <c r="A9" s="213" t="s">
        <v>383</v>
      </c>
      <c r="B9" s="70" t="s">
        <v>590</v>
      </c>
      <c r="C9" s="81" t="s">
        <v>713</v>
      </c>
      <c r="D9" s="214"/>
      <c r="E9" s="254"/>
      <c r="F9" s="216" t="s">
        <v>591</v>
      </c>
      <c r="G9" s="3"/>
      <c r="J9" s="67"/>
    </row>
    <row r="10" spans="1:10" ht="39.75" customHeight="1">
      <c r="A10" s="213" t="s">
        <v>383</v>
      </c>
      <c r="B10" s="70" t="s">
        <v>592</v>
      </c>
      <c r="C10" s="81" t="s">
        <v>714</v>
      </c>
      <c r="D10" s="214"/>
      <c r="E10" s="254"/>
      <c r="F10" s="216" t="s">
        <v>591</v>
      </c>
      <c r="G10" s="3"/>
      <c r="J10" s="67"/>
    </row>
    <row r="11" spans="1:10" ht="57">
      <c r="A11" s="213" t="s">
        <v>383</v>
      </c>
      <c r="B11" s="70" t="s">
        <v>594</v>
      </c>
      <c r="C11" s="71" t="s">
        <v>715</v>
      </c>
      <c r="D11" s="214"/>
      <c r="E11" s="215"/>
      <c r="F11" s="216" t="s">
        <v>593</v>
      </c>
      <c r="G11" s="3"/>
      <c r="J11" s="67"/>
    </row>
    <row r="12" spans="1:10" ht="85.5">
      <c r="A12" s="213" t="s">
        <v>383</v>
      </c>
      <c r="B12" s="70" t="s">
        <v>595</v>
      </c>
      <c r="C12" s="81" t="s">
        <v>716</v>
      </c>
      <c r="D12" s="214"/>
      <c r="E12" s="215"/>
      <c r="F12" s="216" t="s">
        <v>717</v>
      </c>
      <c r="G12" s="3"/>
      <c r="J12" s="67"/>
    </row>
    <row r="13" spans="1:10" ht="84.75" customHeight="1">
      <c r="A13" s="213" t="s">
        <v>383</v>
      </c>
      <c r="B13" s="70" t="s">
        <v>596</v>
      </c>
      <c r="C13" s="217" t="s">
        <v>718</v>
      </c>
      <c r="D13" s="214"/>
      <c r="E13" s="215"/>
      <c r="F13" s="216" t="s">
        <v>719</v>
      </c>
      <c r="G13" s="3"/>
      <c r="J13" s="67"/>
    </row>
    <row r="14" spans="1:10" ht="42.75" customHeight="1" thickBot="1">
      <c r="A14" s="213" t="s">
        <v>383</v>
      </c>
      <c r="B14" s="160" t="s">
        <v>597</v>
      </c>
      <c r="C14" s="218" t="s">
        <v>720</v>
      </c>
      <c r="D14" s="219"/>
      <c r="E14" s="220"/>
      <c r="F14" s="216" t="s">
        <v>721</v>
      </c>
      <c r="G14" s="3"/>
      <c r="J14" s="67"/>
    </row>
    <row r="15" spans="1:10">
      <c r="J15" s="67"/>
    </row>
    <row r="16" spans="1:10">
      <c r="J16" s="67"/>
    </row>
    <row r="17" spans="3:10" hidden="1">
      <c r="C17" s="90" t="s">
        <v>316</v>
      </c>
      <c r="D17">
        <f>COUNTIF(G3:G14,1)</f>
        <v>0</v>
      </c>
      <c r="J17" s="67"/>
    </row>
    <row r="18" spans="3:10" hidden="1">
      <c r="C18" s="90" t="s">
        <v>317</v>
      </c>
      <c r="D18">
        <f>COUNTIF(G3:G14,2)</f>
        <v>0</v>
      </c>
      <c r="J18" s="67"/>
    </row>
    <row r="19" spans="3:10" hidden="1">
      <c r="C19" s="90" t="s">
        <v>318</v>
      </c>
      <c r="D19">
        <f>COUNTIF(G3:G14,3)</f>
        <v>2</v>
      </c>
      <c r="J19" s="67"/>
    </row>
    <row r="20" spans="3:10">
      <c r="J20" s="67"/>
    </row>
    <row r="21" spans="3:10">
      <c r="J21" s="67"/>
    </row>
  </sheetData>
  <sheetProtection algorithmName="SHA-512" hashValue="7YQ9JweGTvH59J6jgaqbLXTp6TwsM8sfnMeNu7SvQFoUMyhTVR6L+8AY2PaiVTrBe0pAd+ZOw6W7t9mibXgnMw==" saltValue="uxXsopOXyvnJmamH7Mf0iw==" spinCount="100000" sheet="1" formatRows="0" autoFilter="0"/>
  <mergeCells count="1">
    <mergeCell ref="B1:E1"/>
  </mergeCells>
  <conditionalFormatting sqref="D3">
    <cfRule type="cellIs" dxfId="11" priority="3" operator="equal">
      <formula>"NO CUMPLE CONDICIÓN"</formula>
    </cfRule>
    <cfRule type="cellIs" dxfId="10" priority="4" operator="equal">
      <formula>"No Cumple"</formula>
    </cfRule>
  </conditionalFormatting>
  <conditionalFormatting sqref="D8">
    <cfRule type="cellIs" dxfId="9" priority="1" operator="equal">
      <formula>"NO CUMPLE CONDICIÓN"</formula>
    </cfRule>
    <cfRule type="cellIs" dxfId="8" priority="2" operator="equal">
      <formula>"No Cumple"</formula>
    </cfRule>
  </conditionalFormatting>
  <dataValidations count="1">
    <dataValidation type="list" allowBlank="1" showInputMessage="1" showErrorMessage="1" sqref="D4:D7 D9:D14" xr:uid="{A2A2E299-813E-4890-96EE-444DA92BC842}">
      <formula1>"CUMPLE,NO CUMPLE"</formula1>
    </dataValidation>
  </dataValidations>
  <hyperlinks>
    <hyperlink ref="A1" location="PORTADA!A1" display="Portada" xr:uid="{D57EFEB9-08C8-4FE3-82C7-A140C8DDA3A7}"/>
  </hyperlinks>
  <printOptions horizontalCentered="1"/>
  <pageMargins left="0.31496062992125984" right="0.31496062992125984" top="1.3385826771653544" bottom="0.74803149606299213" header="0.31496062992125984" footer="0.31496062992125984"/>
  <pageSetup scale="84" fitToHeight="0" orientation="landscape" r:id="rId1"/>
  <headerFooter>
    <oddHeader>&amp;L&amp;G&amp;CPROCESO DE INSPECCIÓN, VIGILANCIA Y CONTROL
FORMATO INSTRUMENTO IV
APOYO POST INSTITUCIONAL SRPA&amp;RIN90.IVC
Versión 1
07/07/2026
Clasificación de la Información
CLASIFICADA</oddHeader>
    <oddFooter>&amp;C&amp;G</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36C7D6"/>
    <pageSetUpPr fitToPage="1"/>
  </sheetPr>
  <dimension ref="A1:G8"/>
  <sheetViews>
    <sheetView zoomScaleNormal="100" workbookViewId="0">
      <selection activeCell="A12" sqref="A12"/>
    </sheetView>
  </sheetViews>
  <sheetFormatPr baseColWidth="10" defaultColWidth="11.42578125" defaultRowHeight="15"/>
  <cols>
    <col min="1" max="1" width="7.42578125" style="76" customWidth="1"/>
    <col min="2" max="2" width="6.140625" style="3" customWidth="1"/>
    <col min="3" max="3" width="72.42578125" style="18" customWidth="1"/>
    <col min="4" max="4" width="20" bestFit="1" customWidth="1"/>
    <col min="5" max="5" width="72.28515625" customWidth="1"/>
    <col min="6" max="6" width="39.140625" style="18" customWidth="1"/>
    <col min="7" max="7" width="11.42578125" hidden="1" customWidth="1"/>
  </cols>
  <sheetData>
    <row r="1" spans="1:7" s="7" customFormat="1" ht="21" customHeight="1" thickBot="1">
      <c r="A1" s="186" t="s">
        <v>164</v>
      </c>
      <c r="B1" s="468" t="s">
        <v>599</v>
      </c>
      <c r="C1" s="469"/>
      <c r="D1" s="469"/>
      <c r="E1" s="470"/>
      <c r="F1" s="17"/>
      <c r="G1" s="6"/>
    </row>
    <row r="2" spans="1:7" s="67" customFormat="1" ht="74.25" customHeight="1" thickBot="1">
      <c r="A2" s="65" t="s">
        <v>166</v>
      </c>
      <c r="B2" s="91" t="s">
        <v>167</v>
      </c>
      <c r="C2" s="92" t="s">
        <v>168</v>
      </c>
      <c r="D2" s="93" t="s">
        <v>169</v>
      </c>
      <c r="E2" s="94" t="s">
        <v>170</v>
      </c>
      <c r="F2" s="66" t="s">
        <v>171</v>
      </c>
    </row>
    <row r="3" spans="1:7" ht="57.95" customHeight="1">
      <c r="A3" s="68"/>
      <c r="B3" s="77" t="s">
        <v>600</v>
      </c>
      <c r="C3" s="95" t="s">
        <v>601</v>
      </c>
      <c r="D3" s="79" t="str">
        <f>IF(COUNTIF(D4:D4,"NO CUMPLE")&gt;0,"NO CUMPLE CONDICIÓN",IF(COUNTIF(D4:D4,"CUMPLE")=0,"NO APLICA","CUMPLE"))</f>
        <v>NO APLICA</v>
      </c>
      <c r="E3" s="332" t="str">
        <f>CONCATENATE(IF(D4="NO CUMPLE",CONCATENATE(E4," "),""))</f>
        <v/>
      </c>
      <c r="F3" s="96" t="s">
        <v>602</v>
      </c>
      <c r="G3" s="3">
        <f t="shared" ref="G3" si="0">IF(D3="CUMPLE",1,IF(D3="NO CUMPLE CONDICIÓN",2,3))</f>
        <v>3</v>
      </c>
    </row>
    <row r="4" spans="1:7" ht="113.25" customHeight="1" thickBot="1">
      <c r="A4" s="69" t="s">
        <v>175</v>
      </c>
      <c r="B4" s="160" t="s">
        <v>603</v>
      </c>
      <c r="C4" s="383" t="s">
        <v>604</v>
      </c>
      <c r="D4" s="161"/>
      <c r="E4" s="162"/>
      <c r="F4" s="73" t="s">
        <v>598</v>
      </c>
      <c r="G4" s="3"/>
    </row>
    <row r="6" spans="1:7" hidden="1">
      <c r="C6" s="90" t="s">
        <v>316</v>
      </c>
      <c r="D6">
        <f>COUNTIF(G3:G4,1)</f>
        <v>0</v>
      </c>
    </row>
    <row r="7" spans="1:7" hidden="1">
      <c r="C7" s="90" t="s">
        <v>317</v>
      </c>
      <c r="D7">
        <f>COUNTIF(G3:G4,2)</f>
        <v>0</v>
      </c>
    </row>
    <row r="8" spans="1:7" hidden="1">
      <c r="C8" s="90" t="s">
        <v>318</v>
      </c>
      <c r="D8">
        <f>COUNTIF(G3:G4,3)</f>
        <v>1</v>
      </c>
    </row>
  </sheetData>
  <sheetProtection algorithmName="SHA-512" hashValue="gQ4FndViWe8gEMbKc0TGA0hbLQhOy11uoRA3fAGPL8IpEDcbZEwuUHXGkRI3r7T2JaWEb/dfWbfJ4afoe/e3QA==" saltValue="mD1zTstV75p6gPMSbUV9iQ==" spinCount="100000" sheet="1" formatRows="0" autoFilter="0"/>
  <mergeCells count="1">
    <mergeCell ref="B1:E1"/>
  </mergeCells>
  <conditionalFormatting sqref="D3">
    <cfRule type="cellIs" dxfId="7" priority="1" operator="equal">
      <formula>"NO CUMPLE CONDICIÓN"</formula>
    </cfRule>
    <cfRule type="cellIs" dxfId="6" priority="2" operator="equal">
      <formula>"No Cumple"</formula>
    </cfRule>
  </conditionalFormatting>
  <dataValidations count="1">
    <dataValidation type="list" allowBlank="1" showInputMessage="1" showErrorMessage="1" sqref="D4" xr:uid="{00000000-0002-0000-0A00-000000000000}">
      <formula1>"CUMPLE,NO CUMPLE"</formula1>
    </dataValidation>
  </dataValidations>
  <hyperlinks>
    <hyperlink ref="A1" location="PORTADA!A1" display="Portada" xr:uid="{E7B1AD42-7E01-44E1-9C74-6BF7DE4C1EE0}"/>
  </hyperlinks>
  <printOptions horizontalCentered="1"/>
  <pageMargins left="0.31496062992125984" right="0.31496062992125984" top="1.3385826771653544" bottom="0.74803149606299213" header="0.31496062992125984" footer="0.31496062992125984"/>
  <pageSetup scale="77" fitToHeight="0" orientation="landscape" r:id="rId1"/>
  <headerFooter>
    <oddHeader>&amp;L&amp;G&amp;CPROCESO DE INSPECCIÓN, VIGILANCIA Y CONTROL
FORMATO INSTRUMENTO IV
APOYO POST INSTITUCIONAL SRPA&amp;RIN90.IVC
Versión 1
07/07/2026
Clasificación de la Información
CLASIFICADA</oddHeader>
    <oddFooter>&amp;C&amp;G</oddFoot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pageSetUpPr fitToPage="1"/>
  </sheetPr>
  <dimension ref="A1:I77"/>
  <sheetViews>
    <sheetView zoomScaleNormal="100" zoomScaleSheetLayoutView="100" workbookViewId="0">
      <selection activeCell="A12" sqref="A12"/>
    </sheetView>
  </sheetViews>
  <sheetFormatPr baseColWidth="10" defaultColWidth="11.42578125" defaultRowHeight="14.25"/>
  <cols>
    <col min="1" max="1" width="17.85546875" style="97" customWidth="1"/>
    <col min="2" max="2" width="19.42578125" style="97" customWidth="1"/>
    <col min="3" max="3" width="17.42578125" style="97" customWidth="1"/>
    <col min="4" max="4" width="15.42578125" style="97" customWidth="1"/>
    <col min="5" max="5" width="20.42578125" style="97" customWidth="1"/>
    <col min="6" max="6" width="16.42578125" style="97" customWidth="1"/>
    <col min="7" max="7" width="21" style="97" customWidth="1"/>
    <col min="8" max="8" width="36.42578125" style="97" customWidth="1"/>
    <col min="9" max="9" width="8.7109375" style="97" customWidth="1"/>
    <col min="10" max="16384" width="11.42578125" style="97"/>
  </cols>
  <sheetData>
    <row r="1" spans="1:9" ht="15.75" thickBot="1">
      <c r="A1" s="471" t="s">
        <v>605</v>
      </c>
      <c r="B1" s="472"/>
      <c r="C1" s="472"/>
      <c r="D1" s="472"/>
      <c r="E1" s="472"/>
      <c r="F1" s="472"/>
      <c r="G1" s="472"/>
      <c r="H1" s="473"/>
      <c r="I1" s="186" t="s">
        <v>164</v>
      </c>
    </row>
    <row r="2" spans="1:9" ht="16.5">
      <c r="B2" s="98"/>
      <c r="C2" s="98"/>
      <c r="D2" s="98"/>
      <c r="E2" s="98"/>
      <c r="F2" s="98"/>
      <c r="G2" s="98"/>
      <c r="H2" s="98"/>
      <c r="I2" s="99" t="s">
        <v>271</v>
      </c>
    </row>
    <row r="3" spans="1:9" ht="45">
      <c r="A3" s="100" t="s">
        <v>140</v>
      </c>
      <c r="B3" s="101" t="s">
        <v>606</v>
      </c>
      <c r="C3" s="101" t="s">
        <v>607</v>
      </c>
      <c r="D3" s="101" t="s">
        <v>608</v>
      </c>
      <c r="E3" s="101" t="s">
        <v>609</v>
      </c>
      <c r="F3" s="101" t="s">
        <v>610</v>
      </c>
      <c r="G3" s="101" t="s">
        <v>611</v>
      </c>
      <c r="H3" s="102" t="s">
        <v>612</v>
      </c>
    </row>
    <row r="4" spans="1:9">
      <c r="A4" s="103"/>
      <c r="B4" s="104"/>
      <c r="C4" s="105"/>
      <c r="D4" s="106"/>
      <c r="E4" s="107" t="str">
        <f>IFERROR(ROUNDDOWN((Tabla_Dormitorios[[#This Row],[Área (m²)]]/Tabla_Dormitorios[[#This Row],[Índice  (m²/persona)]]),0)," ")</f>
        <v xml:space="preserve"> </v>
      </c>
      <c r="F4" s="106"/>
      <c r="G4" s="108" t="str">
        <f>IF(OR(ISBLANK(Tabla_Dormitorios[[#This Row],[Capacidad máxima 
(Área / Índice)
]]),ISBLANK(Tabla_Dormitorios[[#This Row],[No. Personas ubicadas]])),"No aplica",IF(Tabla_Dormitorios[[#This Row],[No. Personas ubicadas]]&lt;=Tabla_Dormitorios[[#This Row],[Capacidad máxima 
(Área / Índice)
]],"Cumple","No cumple"))</f>
        <v>No aplica</v>
      </c>
      <c r="H4" s="109"/>
    </row>
    <row r="5" spans="1:9">
      <c r="A5" s="103"/>
      <c r="B5" s="104"/>
      <c r="C5" s="105"/>
      <c r="D5" s="106"/>
      <c r="E5" s="107" t="str">
        <f>IFERROR(ROUNDDOWN((Tabla_Dormitorios[[#This Row],[Área (m²)]]/Tabla_Dormitorios[[#This Row],[Índice  (m²/persona)]]),0)," ")</f>
        <v xml:space="preserve"> </v>
      </c>
      <c r="F5" s="106"/>
      <c r="G5" s="108" t="str">
        <f>IF(OR(ISBLANK(Tabla_Dormitorios[[#This Row],[Capacidad máxima 
(Área / Índice)
]]),ISBLANK(Tabla_Dormitorios[[#This Row],[No. Personas ubicadas]])),"No aplica",IF(Tabla_Dormitorios[[#This Row],[No. Personas ubicadas]]&lt;=Tabla_Dormitorios[[#This Row],[Capacidad máxima 
(Área / Índice)
]],"Cumple","No cumple"))</f>
        <v>No aplica</v>
      </c>
      <c r="H5" s="109"/>
    </row>
    <row r="6" spans="1:9">
      <c r="A6" s="103"/>
      <c r="B6" s="104"/>
      <c r="C6" s="105"/>
      <c r="D6" s="106"/>
      <c r="E6" s="107" t="str">
        <f>IFERROR(ROUNDDOWN((Tabla_Dormitorios[[#This Row],[Área (m²)]]/Tabla_Dormitorios[[#This Row],[Índice  (m²/persona)]]),0)," ")</f>
        <v xml:space="preserve"> </v>
      </c>
      <c r="F6" s="106"/>
      <c r="G6" s="108" t="str">
        <f>IF(OR(ISBLANK(Tabla_Dormitorios[[#This Row],[Capacidad máxima 
(Área / Índice)
]]),ISBLANK(Tabla_Dormitorios[[#This Row],[No. Personas ubicadas]])),"No aplica",IF(Tabla_Dormitorios[[#This Row],[No. Personas ubicadas]]&lt;=Tabla_Dormitorios[[#This Row],[Capacidad máxima 
(Área / Índice)
]],"Cumple","No cumple"))</f>
        <v>No aplica</v>
      </c>
      <c r="H6" s="109"/>
    </row>
    <row r="7" spans="1:9">
      <c r="A7" s="103"/>
      <c r="B7" s="104"/>
      <c r="C7" s="105"/>
      <c r="D7" s="106"/>
      <c r="E7" s="107" t="str">
        <f>IFERROR(ROUNDDOWN((Tabla_Dormitorios[[#This Row],[Área (m²)]]/Tabla_Dormitorios[[#This Row],[Índice  (m²/persona)]]),0)," ")</f>
        <v xml:space="preserve"> </v>
      </c>
      <c r="F7" s="106"/>
      <c r="G7" s="108" t="str">
        <f>IF(OR(ISBLANK(Tabla_Dormitorios[[#This Row],[Capacidad máxima 
(Área / Índice)
]]),ISBLANK(Tabla_Dormitorios[[#This Row],[No. Personas ubicadas]])),"No aplica",IF(Tabla_Dormitorios[[#This Row],[No. Personas ubicadas]]&lt;=Tabla_Dormitorios[[#This Row],[Capacidad máxima 
(Área / Índice)
]],"Cumple","No cumple"))</f>
        <v>No aplica</v>
      </c>
      <c r="H7" s="109"/>
    </row>
    <row r="8" spans="1:9">
      <c r="A8" s="103"/>
      <c r="B8" s="104"/>
      <c r="C8" s="105"/>
      <c r="D8" s="106"/>
      <c r="E8" s="107" t="str">
        <f>IFERROR(ROUNDDOWN((Tabla_Dormitorios[[#This Row],[Área (m²)]]/Tabla_Dormitorios[[#This Row],[Índice  (m²/persona)]]),0)," ")</f>
        <v xml:space="preserve"> </v>
      </c>
      <c r="F8" s="106"/>
      <c r="G8" s="108" t="str">
        <f>IF(OR(ISBLANK(Tabla_Dormitorios[[#This Row],[Capacidad máxima 
(Área / Índice)
]]),ISBLANK(Tabla_Dormitorios[[#This Row],[No. Personas ubicadas]])),"No aplica",IF(Tabla_Dormitorios[[#This Row],[No. Personas ubicadas]]&lt;=Tabla_Dormitorios[[#This Row],[Capacidad máxima 
(Área / Índice)
]],"Cumple","No cumple"))</f>
        <v>No aplica</v>
      </c>
      <c r="H8" s="109"/>
    </row>
    <row r="9" spans="1:9">
      <c r="A9" s="103"/>
      <c r="B9" s="104"/>
      <c r="C9" s="105"/>
      <c r="D9" s="106"/>
      <c r="E9" s="107" t="str">
        <f>IFERROR(ROUNDDOWN((Tabla_Dormitorios[[#This Row],[Área (m²)]]/Tabla_Dormitorios[[#This Row],[Índice  (m²/persona)]]),0)," ")</f>
        <v xml:space="preserve"> </v>
      </c>
      <c r="F9" s="106"/>
      <c r="G9" s="108" t="str">
        <f>IF(OR(ISBLANK(Tabla_Dormitorios[[#This Row],[Capacidad máxima 
(Área / Índice)
]]),ISBLANK(Tabla_Dormitorios[[#This Row],[No. Personas ubicadas]])),"No aplica",IF(Tabla_Dormitorios[[#This Row],[No. Personas ubicadas]]&lt;=Tabla_Dormitorios[[#This Row],[Capacidad máxima 
(Área / Índice)
]],"Cumple","No cumple"))</f>
        <v>No aplica</v>
      </c>
      <c r="H9" s="109"/>
    </row>
    <row r="10" spans="1:9">
      <c r="A10" s="103"/>
      <c r="B10" s="104"/>
      <c r="C10" s="105"/>
      <c r="D10" s="106"/>
      <c r="E10" s="107" t="str">
        <f>IFERROR(ROUNDDOWN((Tabla_Dormitorios[[#This Row],[Área (m²)]]/Tabla_Dormitorios[[#This Row],[Índice  (m²/persona)]]),0)," ")</f>
        <v xml:space="preserve"> </v>
      </c>
      <c r="F10" s="106"/>
      <c r="G10" s="108"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0" s="109"/>
    </row>
    <row r="11" spans="1:9">
      <c r="A11" s="103"/>
      <c r="B11" s="104"/>
      <c r="C11" s="105"/>
      <c r="D11" s="106"/>
      <c r="E11" s="107" t="str">
        <f>IFERROR(ROUNDDOWN((Tabla_Dormitorios[[#This Row],[Área (m²)]]/Tabla_Dormitorios[[#This Row],[Índice  (m²/persona)]]),0)," ")</f>
        <v xml:space="preserve"> </v>
      </c>
      <c r="F11" s="106"/>
      <c r="G11" s="108"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1" s="109"/>
    </row>
    <row r="12" spans="1:9">
      <c r="A12" s="103"/>
      <c r="B12" s="104"/>
      <c r="C12" s="105"/>
      <c r="D12" s="106"/>
      <c r="E12" s="107" t="str">
        <f>IFERROR(ROUNDDOWN((Tabla_Dormitorios[[#This Row],[Área (m²)]]/Tabla_Dormitorios[[#This Row],[Índice  (m²/persona)]]),0)," ")</f>
        <v xml:space="preserve"> </v>
      </c>
      <c r="F12" s="106"/>
      <c r="G12" s="108"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2" s="109"/>
    </row>
    <row r="13" spans="1:9">
      <c r="A13" s="103"/>
      <c r="B13" s="104"/>
      <c r="C13" s="105"/>
      <c r="D13" s="106"/>
      <c r="E13" s="107" t="str">
        <f>IFERROR(ROUNDDOWN((Tabla_Dormitorios[[#This Row],[Área (m²)]]/Tabla_Dormitorios[[#This Row],[Índice  (m²/persona)]]),0)," ")</f>
        <v xml:space="preserve"> </v>
      </c>
      <c r="F13" s="106"/>
      <c r="G13" s="108"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3" s="109"/>
    </row>
    <row r="14" spans="1:9">
      <c r="A14" s="103"/>
      <c r="B14" s="104"/>
      <c r="C14" s="105"/>
      <c r="D14" s="106"/>
      <c r="E14" s="107" t="str">
        <f>IFERROR(ROUNDDOWN((Tabla_Dormitorios[[#This Row],[Área (m²)]]/Tabla_Dormitorios[[#This Row],[Índice  (m²/persona)]]),0)," ")</f>
        <v xml:space="preserve"> </v>
      </c>
      <c r="F14" s="106"/>
      <c r="G14" s="108"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4" s="109"/>
    </row>
    <row r="15" spans="1:9">
      <c r="A15" s="103"/>
      <c r="B15" s="104"/>
      <c r="C15" s="105"/>
      <c r="D15" s="106"/>
      <c r="E15" s="107" t="str">
        <f>IFERROR(ROUNDDOWN((Tabla_Dormitorios[[#This Row],[Área (m²)]]/Tabla_Dormitorios[[#This Row],[Índice  (m²/persona)]]),0)," ")</f>
        <v xml:space="preserve"> </v>
      </c>
      <c r="F15" s="106"/>
      <c r="G15" s="108"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5" s="109"/>
    </row>
    <row r="16" spans="1:9">
      <c r="A16" s="103"/>
      <c r="B16" s="104"/>
      <c r="C16" s="105"/>
      <c r="D16" s="106"/>
      <c r="E16" s="107" t="str">
        <f>IFERROR(ROUNDDOWN((Tabla_Dormitorios[[#This Row],[Área (m²)]]/Tabla_Dormitorios[[#This Row],[Índice  (m²/persona)]]),0)," ")</f>
        <v xml:space="preserve"> </v>
      </c>
      <c r="F16" s="106"/>
      <c r="G16" s="108"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6" s="109"/>
    </row>
    <row r="17" spans="1:8">
      <c r="A17" s="103"/>
      <c r="B17" s="104"/>
      <c r="C17" s="105"/>
      <c r="D17" s="106"/>
      <c r="E17" s="107" t="str">
        <f>IFERROR(ROUNDDOWN((Tabla_Dormitorios[[#This Row],[Área (m²)]]/Tabla_Dormitorios[[#This Row],[Índice  (m²/persona)]]),0)," ")</f>
        <v xml:space="preserve"> </v>
      </c>
      <c r="F17" s="106"/>
      <c r="G17" s="108"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7" s="109"/>
    </row>
    <row r="18" spans="1:8">
      <c r="A18" s="103"/>
      <c r="B18" s="104"/>
      <c r="C18" s="105"/>
      <c r="D18" s="106"/>
      <c r="E18" s="107" t="str">
        <f>IFERROR(ROUNDDOWN((Tabla_Dormitorios[[#This Row],[Área (m²)]]/Tabla_Dormitorios[[#This Row],[Índice  (m²/persona)]]),0)," ")</f>
        <v xml:space="preserve"> </v>
      </c>
      <c r="F18" s="106"/>
      <c r="G18" s="108"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8" s="109"/>
    </row>
    <row r="19" spans="1:8">
      <c r="A19" s="103"/>
      <c r="B19" s="104"/>
      <c r="C19" s="105"/>
      <c r="D19" s="106"/>
      <c r="E19" s="107" t="str">
        <f>IFERROR(ROUNDDOWN((Tabla_Dormitorios[[#This Row],[Área (m²)]]/Tabla_Dormitorios[[#This Row],[Índice  (m²/persona)]]),0)," ")</f>
        <v xml:space="preserve"> </v>
      </c>
      <c r="F19" s="106"/>
      <c r="G19" s="108"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9" s="109"/>
    </row>
    <row r="20" spans="1:8">
      <c r="A20" s="103"/>
      <c r="B20" s="104"/>
      <c r="C20" s="105"/>
      <c r="D20" s="106"/>
      <c r="E20" s="107" t="str">
        <f>IFERROR(ROUNDDOWN((Tabla_Dormitorios[[#This Row],[Área (m²)]]/Tabla_Dormitorios[[#This Row],[Índice  (m²/persona)]]),0)," ")</f>
        <v xml:space="preserve"> </v>
      </c>
      <c r="F20" s="106"/>
      <c r="G20" s="108"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0" s="109"/>
    </row>
    <row r="21" spans="1:8">
      <c r="A21" s="103"/>
      <c r="B21" s="104"/>
      <c r="C21" s="105"/>
      <c r="D21" s="106"/>
      <c r="E21" s="107" t="str">
        <f>IFERROR(ROUNDDOWN((Tabla_Dormitorios[[#This Row],[Área (m²)]]/Tabla_Dormitorios[[#This Row],[Índice  (m²/persona)]]),0)," ")</f>
        <v xml:space="preserve"> </v>
      </c>
      <c r="F21" s="106"/>
      <c r="G21" s="108"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1" s="109"/>
    </row>
    <row r="22" spans="1:8">
      <c r="A22" s="103"/>
      <c r="B22" s="104"/>
      <c r="C22" s="105"/>
      <c r="D22" s="106"/>
      <c r="E22" s="107" t="str">
        <f>IFERROR(ROUNDDOWN((Tabla_Dormitorios[[#This Row],[Área (m²)]]/Tabla_Dormitorios[[#This Row],[Índice  (m²/persona)]]),0)," ")</f>
        <v xml:space="preserve"> </v>
      </c>
      <c r="F22" s="106"/>
      <c r="G22" s="108"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2" s="109"/>
    </row>
    <row r="23" spans="1:8">
      <c r="A23" s="103"/>
      <c r="B23" s="104"/>
      <c r="C23" s="105"/>
      <c r="D23" s="106"/>
      <c r="E23" s="107" t="str">
        <f>IFERROR(ROUNDDOWN((Tabla_Dormitorios[[#This Row],[Área (m²)]]/Tabla_Dormitorios[[#This Row],[Índice  (m²/persona)]]),0)," ")</f>
        <v xml:space="preserve"> </v>
      </c>
      <c r="F23" s="106"/>
      <c r="G23" s="108"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3" s="109"/>
    </row>
    <row r="24" spans="1:8">
      <c r="A24" s="103"/>
      <c r="B24" s="104"/>
      <c r="C24" s="105"/>
      <c r="D24" s="106"/>
      <c r="E24" s="107" t="str">
        <f>IFERROR(ROUNDDOWN((Tabla_Dormitorios[[#This Row],[Área (m²)]]/Tabla_Dormitorios[[#This Row],[Índice  (m²/persona)]]),0)," ")</f>
        <v xml:space="preserve"> </v>
      </c>
      <c r="F24" s="106"/>
      <c r="G24" s="108"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4" s="109"/>
    </row>
    <row r="25" spans="1:8">
      <c r="A25" s="103"/>
      <c r="B25" s="104"/>
      <c r="C25" s="105"/>
      <c r="D25" s="106"/>
      <c r="E25" s="107" t="str">
        <f>IFERROR(ROUNDDOWN((Tabla_Dormitorios[[#This Row],[Área (m²)]]/Tabla_Dormitorios[[#This Row],[Índice  (m²/persona)]]),0)," ")</f>
        <v xml:space="preserve"> </v>
      </c>
      <c r="F25" s="106"/>
      <c r="G25" s="108"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5" s="109"/>
    </row>
    <row r="26" spans="1:8">
      <c r="A26" s="103"/>
      <c r="B26" s="104"/>
      <c r="C26" s="105"/>
      <c r="D26" s="106"/>
      <c r="E26" s="107" t="str">
        <f>IFERROR(ROUNDDOWN((Tabla_Dormitorios[[#This Row],[Área (m²)]]/Tabla_Dormitorios[[#This Row],[Índice  (m²/persona)]]),0)," ")</f>
        <v xml:space="preserve"> </v>
      </c>
      <c r="F26" s="106"/>
      <c r="G26" s="108"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6" s="109"/>
    </row>
    <row r="27" spans="1:8">
      <c r="A27" s="103"/>
      <c r="B27" s="104"/>
      <c r="C27" s="105"/>
      <c r="D27" s="106"/>
      <c r="E27" s="107" t="str">
        <f>IFERROR(ROUNDDOWN((Tabla_Dormitorios[[#This Row],[Área (m²)]]/Tabla_Dormitorios[[#This Row],[Índice  (m²/persona)]]),0)," ")</f>
        <v xml:space="preserve"> </v>
      </c>
      <c r="F27" s="106"/>
      <c r="G27" s="108"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7" s="109"/>
    </row>
    <row r="28" spans="1:8">
      <c r="A28" s="110"/>
      <c r="B28" s="111"/>
      <c r="C28" s="105"/>
      <c r="D28" s="106"/>
      <c r="E28" s="112" t="str">
        <f>IFERROR(ROUNDDOWN((Tabla_Dormitorios[[#This Row],[Área (m²)]]/Tabla_Dormitorios[[#This Row],[Índice  (m²/persona)]]),0)," ")</f>
        <v xml:space="preserve"> </v>
      </c>
      <c r="F28" s="113"/>
      <c r="G28" s="114"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8" s="115"/>
    </row>
    <row r="29" spans="1:8" ht="15" thickBot="1"/>
    <row r="30" spans="1:8" ht="15.75" thickBot="1">
      <c r="A30" s="474" t="s">
        <v>613</v>
      </c>
      <c r="B30" s="475"/>
      <c r="C30" s="475"/>
      <c r="D30" s="475"/>
      <c r="E30" s="475"/>
      <c r="F30" s="475"/>
      <c r="G30" s="475"/>
      <c r="H30" s="476"/>
    </row>
    <row r="32" spans="1:8" s="116" customFormat="1" ht="45">
      <c r="A32" s="97"/>
      <c r="B32" s="100" t="s">
        <v>140</v>
      </c>
      <c r="C32" s="101" t="s">
        <v>614</v>
      </c>
      <c r="D32" s="101" t="s">
        <v>607</v>
      </c>
      <c r="E32" s="101" t="s">
        <v>615</v>
      </c>
      <c r="F32" s="101" t="s">
        <v>616</v>
      </c>
      <c r="G32" s="101" t="s">
        <v>611</v>
      </c>
      <c r="H32" s="102" t="s">
        <v>612</v>
      </c>
    </row>
    <row r="33" spans="2:8" ht="69.599999999999994" customHeight="1">
      <c r="B33" s="117"/>
      <c r="C33" s="104"/>
      <c r="D33" s="105"/>
      <c r="E33" s="105"/>
      <c r="F33" s="118" t="str">
        <f>IFERROR(ROUNDDOWN((Tabla_Aulas[[#This Row],[Área (m²)]]/Tabla_Aulas[[#This Row],[Índice
(m²/persona)]]),0)," ")</f>
        <v xml:space="preserve"> </v>
      </c>
      <c r="G33" s="119"/>
      <c r="H33" s="109"/>
    </row>
    <row r="34" spans="2:8">
      <c r="B34" s="117"/>
      <c r="C34" s="104"/>
      <c r="D34" s="105"/>
      <c r="E34" s="105"/>
      <c r="F34" s="118" t="str">
        <f>IFERROR(ROUNDDOWN((Tabla_Aulas[[#This Row],[Área (m²)]]/Tabla_Aulas[[#This Row],[Índice
(m²/persona)]]),0)," ")</f>
        <v xml:space="preserve"> </v>
      </c>
      <c r="G34" s="119"/>
      <c r="H34" s="109"/>
    </row>
    <row r="35" spans="2:8">
      <c r="B35" s="117"/>
      <c r="C35" s="104"/>
      <c r="D35" s="105"/>
      <c r="E35" s="105"/>
      <c r="F35" s="118" t="str">
        <f>IFERROR(ROUNDDOWN((Tabla_Aulas[[#This Row],[Área (m²)]]/Tabla_Aulas[[#This Row],[Índice
(m²/persona)]]),0)," ")</f>
        <v xml:space="preserve"> </v>
      </c>
      <c r="G35" s="119"/>
      <c r="H35" s="109"/>
    </row>
    <row r="36" spans="2:8">
      <c r="B36" s="117"/>
      <c r="C36" s="104"/>
      <c r="D36" s="105"/>
      <c r="E36" s="105"/>
      <c r="F36" s="118" t="str">
        <f>IFERROR(ROUNDDOWN((Tabla_Aulas[[#This Row],[Área (m²)]]/Tabla_Aulas[[#This Row],[Índice
(m²/persona)]]),0)," ")</f>
        <v xml:space="preserve"> </v>
      </c>
      <c r="G36" s="119"/>
      <c r="H36" s="109"/>
    </row>
    <row r="37" spans="2:8">
      <c r="B37" s="117"/>
      <c r="C37" s="104"/>
      <c r="D37" s="105"/>
      <c r="E37" s="105"/>
      <c r="F37" s="118" t="str">
        <f>IFERROR(ROUNDDOWN((Tabla_Aulas[[#This Row],[Área (m²)]]/Tabla_Aulas[[#This Row],[Índice
(m²/persona)]]),0)," ")</f>
        <v xml:space="preserve"> </v>
      </c>
      <c r="G37" s="119"/>
      <c r="H37" s="109"/>
    </row>
    <row r="38" spans="2:8">
      <c r="B38" s="117"/>
      <c r="C38" s="104"/>
      <c r="D38" s="105"/>
      <c r="E38" s="105"/>
      <c r="F38" s="118" t="str">
        <f>IFERROR(ROUNDDOWN((Tabla_Aulas[[#This Row],[Área (m²)]]/Tabla_Aulas[[#This Row],[Índice
(m²/persona)]]),0)," ")</f>
        <v xml:space="preserve"> </v>
      </c>
      <c r="G38" s="119"/>
      <c r="H38" s="109"/>
    </row>
    <row r="39" spans="2:8">
      <c r="B39" s="117"/>
      <c r="C39" s="104"/>
      <c r="D39" s="105"/>
      <c r="E39" s="105"/>
      <c r="F39" s="118" t="str">
        <f>IFERROR(ROUNDDOWN((Tabla_Aulas[[#This Row],[Área (m²)]]/Tabla_Aulas[[#This Row],[Índice
(m²/persona)]]),0)," ")</f>
        <v xml:space="preserve"> </v>
      </c>
      <c r="G39" s="119"/>
      <c r="H39" s="109"/>
    </row>
    <row r="40" spans="2:8">
      <c r="B40" s="117"/>
      <c r="C40" s="104"/>
      <c r="D40" s="105"/>
      <c r="E40" s="105"/>
      <c r="F40" s="118" t="str">
        <f>IFERROR(ROUNDDOWN((Tabla_Aulas[[#This Row],[Área (m²)]]/Tabla_Aulas[[#This Row],[Índice
(m²/persona)]]),0)," ")</f>
        <v xml:space="preserve"> </v>
      </c>
      <c r="G40" s="119"/>
      <c r="H40" s="109"/>
    </row>
    <row r="41" spans="2:8">
      <c r="B41" s="117"/>
      <c r="C41" s="104"/>
      <c r="D41" s="105"/>
      <c r="E41" s="105"/>
      <c r="F41" s="118" t="str">
        <f>IFERROR(ROUNDDOWN((Tabla_Aulas[[#This Row],[Área (m²)]]/Tabla_Aulas[[#This Row],[Índice
(m²/persona)]]),0)," ")</f>
        <v xml:space="preserve"> </v>
      </c>
      <c r="G41" s="119"/>
      <c r="H41" s="109"/>
    </row>
    <row r="42" spans="2:8">
      <c r="B42" s="117"/>
      <c r="C42" s="104"/>
      <c r="D42" s="105"/>
      <c r="E42" s="105"/>
      <c r="F42" s="118" t="str">
        <f>IFERROR(ROUNDDOWN((Tabla_Aulas[[#This Row],[Área (m²)]]/Tabla_Aulas[[#This Row],[Índice
(m²/persona)]]),0)," ")</f>
        <v xml:space="preserve"> </v>
      </c>
      <c r="G42" s="119"/>
      <c r="H42" s="109"/>
    </row>
    <row r="43" spans="2:8">
      <c r="B43" s="120"/>
      <c r="C43" s="111"/>
      <c r="D43" s="105"/>
      <c r="E43" s="105"/>
      <c r="F43" s="118" t="str">
        <f>IFERROR(ROUNDDOWN((Tabla_Aulas[[#This Row],[Área (m²)]]/Tabla_Aulas[[#This Row],[Índice
(m²/persona)]]),0)," ")</f>
        <v xml:space="preserve"> </v>
      </c>
      <c r="G43" s="111"/>
      <c r="H43" s="115"/>
    </row>
    <row r="44" spans="2:8">
      <c r="B44" s="120"/>
      <c r="C44" s="111"/>
      <c r="D44" s="105"/>
      <c r="E44" s="105"/>
      <c r="F44" s="118" t="str">
        <f>IFERROR(ROUNDDOWN((Tabla_Aulas[[#This Row],[Área (m²)]]/Tabla_Aulas[[#This Row],[Índice
(m²/persona)]]),0)," ")</f>
        <v xml:space="preserve"> </v>
      </c>
      <c r="G44" s="111"/>
      <c r="H44" s="115"/>
    </row>
    <row r="45" spans="2:8">
      <c r="B45" s="120"/>
      <c r="C45" s="111"/>
      <c r="D45" s="105"/>
      <c r="E45" s="105"/>
      <c r="F45" s="118" t="str">
        <f>IFERROR(ROUNDDOWN((Tabla_Aulas[[#This Row],[Área (m²)]]/Tabla_Aulas[[#This Row],[Índice
(m²/persona)]]),0)," ")</f>
        <v xml:space="preserve"> </v>
      </c>
      <c r="G45" s="111"/>
      <c r="H45" s="115"/>
    </row>
    <row r="46" spans="2:8">
      <c r="B46" s="120"/>
      <c r="C46" s="111"/>
      <c r="D46" s="105"/>
      <c r="E46" s="105"/>
      <c r="F46" s="118" t="str">
        <f>IFERROR(ROUNDDOWN((Tabla_Aulas[[#This Row],[Área (m²)]]/Tabla_Aulas[[#This Row],[Índice
(m²/persona)]]),0)," ")</f>
        <v xml:space="preserve"> </v>
      </c>
      <c r="G46" s="111"/>
      <c r="H46" s="115"/>
    </row>
    <row r="47" spans="2:8">
      <c r="B47" s="120"/>
      <c r="C47" s="111"/>
      <c r="D47" s="105"/>
      <c r="E47" s="105"/>
      <c r="F47" s="118" t="str">
        <f>IFERROR(ROUNDDOWN((Tabla_Aulas[[#This Row],[Área (m²)]]/Tabla_Aulas[[#This Row],[Índice
(m²/persona)]]),0)," ")</f>
        <v xml:space="preserve"> </v>
      </c>
      <c r="G47" s="111"/>
      <c r="H47" s="115"/>
    </row>
    <row r="48" spans="2:8">
      <c r="B48" s="120"/>
      <c r="C48" s="111"/>
      <c r="D48" s="105"/>
      <c r="E48" s="105"/>
      <c r="F48" s="118" t="str">
        <f>IFERROR(ROUNDDOWN((Tabla_Aulas[[#This Row],[Área (m²)]]/Tabla_Aulas[[#This Row],[Índice
(m²/persona)]]),0)," ")</f>
        <v xml:space="preserve"> </v>
      </c>
      <c r="G48" s="111"/>
      <c r="H48" s="115"/>
    </row>
    <row r="49" spans="1:8">
      <c r="B49" s="120"/>
      <c r="C49" s="111"/>
      <c r="D49" s="105"/>
      <c r="E49" s="105"/>
      <c r="F49" s="118" t="str">
        <f>IFERROR(ROUNDDOWN((Tabla_Aulas[[#This Row],[Área (m²)]]/Tabla_Aulas[[#This Row],[Índice
(m²/persona)]]),0)," ")</f>
        <v xml:space="preserve"> </v>
      </c>
      <c r="G49" s="111"/>
      <c r="H49" s="115"/>
    </row>
    <row r="50" spans="1:8">
      <c r="B50" s="120"/>
      <c r="C50" s="111"/>
      <c r="D50" s="105"/>
      <c r="E50" s="105"/>
      <c r="F50" s="118" t="str">
        <f>IFERROR(ROUNDDOWN((Tabla_Aulas[[#This Row],[Área (m²)]]/Tabla_Aulas[[#This Row],[Índice
(m²/persona)]]),0)," ")</f>
        <v xml:space="preserve"> </v>
      </c>
      <c r="G50" s="111"/>
      <c r="H50" s="115"/>
    </row>
    <row r="51" spans="1:8">
      <c r="B51" s="120"/>
      <c r="C51" s="111"/>
      <c r="D51" s="105"/>
      <c r="E51" s="105"/>
      <c r="F51" s="118" t="str">
        <f>IFERROR(ROUNDDOWN((Tabla_Aulas[[#This Row],[Área (m²)]]/Tabla_Aulas[[#This Row],[Índice
(m²/persona)]]),0)," ")</f>
        <v xml:space="preserve"> </v>
      </c>
      <c r="G51" s="111"/>
      <c r="H51" s="115"/>
    </row>
    <row r="52" spans="1:8">
      <c r="B52" s="120"/>
      <c r="C52" s="111"/>
      <c r="D52" s="384"/>
      <c r="E52" s="384"/>
      <c r="F52" s="121" t="str">
        <f>IFERROR(ROUNDDOWN((Tabla_Aulas[[#This Row],[Área (m²)]]/Tabla_Aulas[[#This Row],[Índice
(m²/persona)]]),0)," ")</f>
        <v xml:space="preserve"> </v>
      </c>
      <c r="G52" s="111"/>
      <c r="H52" s="115"/>
    </row>
    <row r="54" spans="1:8" ht="15" thickBot="1"/>
    <row r="55" spans="1:8" ht="15.75" thickBot="1">
      <c r="A55" s="474" t="s">
        <v>617</v>
      </c>
      <c r="B55" s="475"/>
      <c r="C55" s="475"/>
      <c r="D55" s="475"/>
      <c r="E55" s="475"/>
      <c r="F55" s="475"/>
      <c r="G55" s="475"/>
      <c r="H55" s="476"/>
    </row>
    <row r="57" spans="1:8" ht="45">
      <c r="B57" s="100" t="s">
        <v>140</v>
      </c>
      <c r="C57" s="101" t="s">
        <v>618</v>
      </c>
      <c r="D57" s="101" t="s">
        <v>607</v>
      </c>
      <c r="E57" s="101" t="s">
        <v>615</v>
      </c>
      <c r="F57" s="101" t="s">
        <v>616</v>
      </c>
      <c r="G57" s="101" t="s">
        <v>611</v>
      </c>
      <c r="H57" s="102" t="s">
        <v>612</v>
      </c>
    </row>
    <row r="58" spans="1:8" ht="63.6" customHeight="1">
      <c r="B58" s="117"/>
      <c r="C58" s="104"/>
      <c r="D58" s="105"/>
      <c r="E58" s="105"/>
      <c r="F58" s="118" t="str">
        <f>IFERROR(ROUNDDOWN((Tabla_Talleres[[#This Row],[Área (m²)]]/Tabla_Talleres[[#This Row],[Índice
(m²/persona)]]),0)," ")</f>
        <v xml:space="preserve"> </v>
      </c>
      <c r="G58" s="119" t="s">
        <v>619</v>
      </c>
      <c r="H58" s="109"/>
    </row>
    <row r="59" spans="1:8">
      <c r="B59" s="117"/>
      <c r="C59" s="104"/>
      <c r="D59" s="105"/>
      <c r="E59" s="105"/>
      <c r="F59" s="118" t="str">
        <f>IFERROR(ROUNDDOWN((Tabla_Talleres[[#This Row],[Área (m²)]]/Tabla_Talleres[[#This Row],[Índice
(m²/persona)]]),0)," ")</f>
        <v xml:space="preserve"> </v>
      </c>
      <c r="G59" s="119" t="s">
        <v>619</v>
      </c>
      <c r="H59" s="109"/>
    </row>
    <row r="60" spans="1:8">
      <c r="B60" s="117"/>
      <c r="C60" s="104"/>
      <c r="D60" s="105"/>
      <c r="E60" s="105"/>
      <c r="F60" s="118" t="str">
        <f>IFERROR(ROUNDDOWN((Tabla_Talleres[[#This Row],[Área (m²)]]/Tabla_Talleres[[#This Row],[Índice
(m²/persona)]]),0)," ")</f>
        <v xml:space="preserve"> </v>
      </c>
      <c r="G60" s="119" t="s">
        <v>619</v>
      </c>
      <c r="H60" s="109"/>
    </row>
    <row r="61" spans="1:8">
      <c r="B61" s="117"/>
      <c r="C61" s="104"/>
      <c r="D61" s="105"/>
      <c r="E61" s="105"/>
      <c r="F61" s="118" t="str">
        <f>IFERROR(ROUNDDOWN((Tabla_Talleres[[#This Row],[Área (m²)]]/Tabla_Talleres[[#This Row],[Índice
(m²/persona)]]),0)," ")</f>
        <v xml:space="preserve"> </v>
      </c>
      <c r="G61" s="119" t="s">
        <v>619</v>
      </c>
      <c r="H61" s="109"/>
    </row>
    <row r="62" spans="1:8">
      <c r="B62" s="117"/>
      <c r="C62" s="104"/>
      <c r="D62" s="105"/>
      <c r="E62" s="105"/>
      <c r="F62" s="118" t="str">
        <f>IFERROR(ROUNDDOWN((Tabla_Talleres[[#This Row],[Área (m²)]]/Tabla_Talleres[[#This Row],[Índice
(m²/persona)]]),0)," ")</f>
        <v xml:space="preserve"> </v>
      </c>
      <c r="G62" s="119" t="s">
        <v>619</v>
      </c>
      <c r="H62" s="109"/>
    </row>
    <row r="63" spans="1:8">
      <c r="B63" s="117"/>
      <c r="C63" s="104"/>
      <c r="D63" s="105"/>
      <c r="E63" s="105"/>
      <c r="F63" s="118" t="str">
        <f>IFERROR(ROUNDDOWN((Tabla_Talleres[[#This Row],[Área (m²)]]/Tabla_Talleres[[#This Row],[Índice
(m²/persona)]]),0)," ")</f>
        <v xml:space="preserve"> </v>
      </c>
      <c r="G63" s="119" t="s">
        <v>619</v>
      </c>
      <c r="H63" s="109"/>
    </row>
    <row r="64" spans="1:8">
      <c r="B64" s="117"/>
      <c r="C64" s="104"/>
      <c r="D64" s="105"/>
      <c r="E64" s="105"/>
      <c r="F64" s="118" t="str">
        <f>IFERROR(ROUNDDOWN((Tabla_Talleres[[#This Row],[Área (m²)]]/Tabla_Talleres[[#This Row],[Índice
(m²/persona)]]),0)," ")</f>
        <v xml:space="preserve"> </v>
      </c>
      <c r="G64" s="119" t="s">
        <v>619</v>
      </c>
      <c r="H64" s="109"/>
    </row>
    <row r="65" spans="1:8">
      <c r="B65" s="117"/>
      <c r="C65" s="104"/>
      <c r="D65" s="105"/>
      <c r="E65" s="105"/>
      <c r="F65" s="118" t="str">
        <f>IFERROR(ROUNDDOWN((Tabla_Talleres[[#This Row],[Área (m²)]]/Tabla_Talleres[[#This Row],[Índice
(m²/persona)]]),0)," ")</f>
        <v xml:space="preserve"> </v>
      </c>
      <c r="G65" s="119" t="s">
        <v>619</v>
      </c>
      <c r="H65" s="109"/>
    </row>
    <row r="66" spans="1:8">
      <c r="B66" s="117"/>
      <c r="C66" s="104"/>
      <c r="D66" s="105"/>
      <c r="E66" s="105"/>
      <c r="F66" s="118" t="str">
        <f>IFERROR(ROUNDDOWN((Tabla_Talleres[[#This Row],[Área (m²)]]/Tabla_Talleres[[#This Row],[Índice
(m²/persona)]]),0)," ")</f>
        <v xml:space="preserve"> </v>
      </c>
      <c r="G66" s="119" t="s">
        <v>619</v>
      </c>
      <c r="H66" s="109"/>
    </row>
    <row r="67" spans="1:8">
      <c r="B67" s="117"/>
      <c r="C67" s="104"/>
      <c r="D67" s="105"/>
      <c r="E67" s="105"/>
      <c r="F67" s="118" t="str">
        <f>IFERROR(ROUNDDOWN((Tabla_Talleres[[#This Row],[Área (m²)]]/Tabla_Talleres[[#This Row],[Índice
(m²/persona)]]),0)," ")</f>
        <v xml:space="preserve"> </v>
      </c>
      <c r="G67" s="119" t="s">
        <v>619</v>
      </c>
      <c r="H67" s="109"/>
    </row>
    <row r="68" spans="1:8">
      <c r="B68" s="120"/>
      <c r="C68" s="111"/>
      <c r="D68" s="105"/>
      <c r="E68" s="105"/>
      <c r="F68" s="118" t="str">
        <f>IFERROR(ROUNDDOWN((Tabla_Talleres[[#This Row],[Área (m²)]]/Tabla_Talleres[[#This Row],[Índice
(m²/persona)]]),0)," ")</f>
        <v xml:space="preserve"> </v>
      </c>
      <c r="G68" s="119" t="s">
        <v>619</v>
      </c>
      <c r="H68" s="115"/>
    </row>
    <row r="69" spans="1:8">
      <c r="B69" s="120"/>
      <c r="C69" s="111"/>
      <c r="D69" s="105"/>
      <c r="E69" s="105"/>
      <c r="F69" s="118" t="str">
        <f>IFERROR(ROUNDDOWN((Tabla_Talleres[[#This Row],[Área (m²)]]/Tabla_Talleres[[#This Row],[Índice
(m²/persona)]]),0)," ")</f>
        <v xml:space="preserve"> </v>
      </c>
      <c r="G69" s="119" t="s">
        <v>619</v>
      </c>
      <c r="H69" s="115"/>
    </row>
    <row r="70" spans="1:8">
      <c r="B70" s="120"/>
      <c r="C70" s="111"/>
      <c r="D70" s="105"/>
      <c r="E70" s="105"/>
      <c r="F70" s="118" t="str">
        <f>IFERROR(ROUNDDOWN((Tabla_Talleres[[#This Row],[Área (m²)]]/Tabla_Talleres[[#This Row],[Índice
(m²/persona)]]),0)," ")</f>
        <v xml:space="preserve"> </v>
      </c>
      <c r="G70" s="119" t="s">
        <v>619</v>
      </c>
      <c r="H70" s="115"/>
    </row>
    <row r="71" spans="1:8">
      <c r="B71" s="120"/>
      <c r="C71" s="111"/>
      <c r="D71" s="105"/>
      <c r="E71" s="105"/>
      <c r="F71" s="118" t="str">
        <f>IFERROR(ROUNDDOWN((Tabla_Talleres[[#This Row],[Área (m²)]]/Tabla_Talleres[[#This Row],[Índice
(m²/persona)]]),0)," ")</f>
        <v xml:space="preserve"> </v>
      </c>
      <c r="G71" s="119" t="s">
        <v>619</v>
      </c>
      <c r="H71" s="115"/>
    </row>
    <row r="72" spans="1:8">
      <c r="B72" s="120"/>
      <c r="C72" s="111"/>
      <c r="D72" s="384"/>
      <c r="E72" s="384"/>
      <c r="F72" s="121" t="str">
        <f>IFERROR(ROUNDDOWN((Tabla_Talleres[[#This Row],[Área (m²)]]/Tabla_Talleres[[#This Row],[Índice
(m²/persona)]]),0)," ")</f>
        <v xml:space="preserve"> </v>
      </c>
      <c r="G72" s="122" t="s">
        <v>619</v>
      </c>
      <c r="H72" s="115"/>
    </row>
    <row r="77" spans="1:8" ht="15">
      <c r="A77" s="97" t="s">
        <v>620</v>
      </c>
    </row>
  </sheetData>
  <sheetProtection algorithmName="SHA-512" hashValue="s21xWOjwyRu41bbjVCj0taPfViZtqJF0OgzZ1FEX4/ZnNBMbkkg4xNbIDiOr37IEsGRdYjRK0QebGoL+QRcofQ==" saltValue="MvuIjZsc/HKgmPGSwgMMcQ==" spinCount="100000" sheet="1" formatRows="0"/>
  <mergeCells count="3">
    <mergeCell ref="A1:H1"/>
    <mergeCell ref="A30:H30"/>
    <mergeCell ref="A55:H55"/>
  </mergeCells>
  <conditionalFormatting sqref="G4:G28">
    <cfRule type="cellIs" dxfId="5" priority="3" operator="equal">
      <formula>"No Cumple"</formula>
    </cfRule>
    <cfRule type="cellIs" dxfId="4" priority="4" operator="equal">
      <formula>"CUMPLE"</formula>
    </cfRule>
  </conditionalFormatting>
  <conditionalFormatting sqref="G33:G52">
    <cfRule type="containsText" dxfId="3" priority="2" operator="containsText" text="No Cumple">
      <formula>NOT(ISERROR(SEARCH("No Cumple",G33)))</formula>
    </cfRule>
  </conditionalFormatting>
  <conditionalFormatting sqref="G58:G72">
    <cfRule type="containsText" dxfId="2" priority="1" operator="containsText" text="No Cumple">
      <formula>NOT(ISERROR(SEARCH("No Cumple",G58)))</formula>
    </cfRule>
  </conditionalFormatting>
  <conditionalFormatting sqref="I2">
    <cfRule type="cellIs" dxfId="1" priority="5" operator="equal">
      <formula>"No Cumple"</formula>
    </cfRule>
    <cfRule type="cellIs" dxfId="0" priority="6" operator="equal">
      <formula>"CUMPLE"</formula>
    </cfRule>
  </conditionalFormatting>
  <dataValidations count="6">
    <dataValidation type="whole" operator="greaterThanOrEqual" allowBlank="1" showInputMessage="1" showErrorMessage="1" errorTitle="ERROR DE DIGITACIÓN !" error="Asegurese de digitar únicamente números ENTEROS POSITIVOS._x000a__x000a_No se aceptan números decimales ni cadenas de texto." sqref="F4" xr:uid="{00000000-0002-0000-0B00-000002000000}">
      <formula1>0</formula1>
    </dataValidation>
    <dataValidation type="decimal" operator="greaterThan" allowBlank="1" showInputMessage="1" showErrorMessage="1" errorTitle="ERROR DE DIGITACIÓN !" error="Asegurese de digitar únicamente datos numéricos mayores a cero (0)._x000a__x000a_⚠️Verifique según su configuración de Ecxel el uso del . o , para la escritura de decimales. ⚠" sqref="D33:D52 C4:C28 D58:D72" xr:uid="{00000000-0002-0000-0B00-000003000000}">
      <formula1>0</formula1>
    </dataValidation>
    <dataValidation type="list" allowBlank="1" showInputMessage="1" showErrorMessage="1" sqref="D4:D28" xr:uid="{00000000-0002-0000-0B00-000004000000}">
      <formula1>"3,4"</formula1>
    </dataValidation>
    <dataValidation type="list" allowBlank="1" showInputMessage="1" showErrorMessage="1" sqref="G33:G52 G58:G72" xr:uid="{00000000-0002-0000-0B00-000005000000}">
      <formula1>"CUMPLE,NO CUMPLE,NO APLICA"</formula1>
    </dataValidation>
    <dataValidation type="list" allowBlank="1" showInputMessage="1" showErrorMessage="1" sqref="E33:E52" xr:uid="{E1853719-7563-44DA-879D-EF4865C7687B}">
      <mc:AlternateContent xmlns:x12ac="http://schemas.microsoft.com/office/spreadsheetml/2011/1/ac" xmlns:mc="http://schemas.openxmlformats.org/markup-compatibility/2006">
        <mc:Choice Requires="x12ac">
          <x12ac:list>"1,50","1,80"</x12ac:list>
        </mc:Choice>
        <mc:Fallback>
          <formula1>"1,50,1,80"</formula1>
        </mc:Fallback>
      </mc:AlternateContent>
    </dataValidation>
    <dataValidation type="list" allowBlank="1" showInputMessage="1" showErrorMessage="1" sqref="E58:E72" xr:uid="{1B42877C-4A1D-426C-A2C2-97105EAFADD0}">
      <mc:AlternateContent xmlns:x12ac="http://schemas.microsoft.com/office/spreadsheetml/2011/1/ac" xmlns:mc="http://schemas.openxmlformats.org/markup-compatibility/2006">
        <mc:Choice Requires="x12ac">
          <x12ac:list>"2,30","2,50"</x12ac:list>
        </mc:Choice>
        <mc:Fallback>
          <formula1>"2,30,2,50"</formula1>
        </mc:Fallback>
      </mc:AlternateContent>
    </dataValidation>
  </dataValidations>
  <hyperlinks>
    <hyperlink ref="I2" location="'2.Ambientes Adecuados y Seguros'!B52" display="Click" xr:uid="{00000000-0004-0000-0B00-000000000000}"/>
    <hyperlink ref="I1" location="PORTADA!A1" display="Portada" xr:uid="{D5455EC5-A590-40A6-8F16-E1568BD0D1BE}"/>
  </hyperlinks>
  <printOptions horizontalCentered="1"/>
  <pageMargins left="0.31496062992125984" right="0.31496062992125984" top="1.3385826771653544" bottom="0.74803149606299213" header="0.31496062992125984" footer="0.31496062992125984"/>
  <pageSetup scale="80" fitToHeight="0" orientation="landscape" r:id="rId1"/>
  <headerFooter>
    <oddHeader>&amp;L&amp;G&amp;CPROCESO DE INSPECCIÓN, VIGILANCIA Y CONTROL
FORMATO INSTRUMENTO IV
APOYO POST INSTITUCIONAL SRPA&amp;RIN90.IVC
Versión 1
07/07/2026
Clasificación de la Información
CLASIFICADA</oddHeader>
    <oddFooter>&amp;C&amp;G</oddFooter>
  </headerFooter>
  <legacyDrawingHF r:id="rId2"/>
  <tableParts count="3">
    <tablePart r:id="rId3"/>
    <tablePart r:id="rId4"/>
    <tablePart r:id="rId5"/>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66FF33"/>
    <pageSetUpPr fitToPage="1"/>
  </sheetPr>
  <dimension ref="A1:E11"/>
  <sheetViews>
    <sheetView zoomScaleNormal="100" workbookViewId="0">
      <selection activeCell="A12" sqref="A12"/>
    </sheetView>
  </sheetViews>
  <sheetFormatPr baseColWidth="10" defaultColWidth="11.42578125" defaultRowHeight="15"/>
  <cols>
    <col min="1" max="1" width="54" customWidth="1"/>
    <col min="2" max="2" width="22.85546875" customWidth="1"/>
    <col min="3" max="3" width="27.28515625" customWidth="1"/>
  </cols>
  <sheetData>
    <row r="1" spans="1:5" ht="45">
      <c r="A1" s="250" t="s">
        <v>621</v>
      </c>
      <c r="B1" s="386" t="s">
        <v>622</v>
      </c>
    </row>
    <row r="2" spans="1:5">
      <c r="A2" s="387" t="s">
        <v>623</v>
      </c>
      <c r="B2" s="388">
        <f>$B$11/200</f>
        <v>1</v>
      </c>
    </row>
    <row r="3" spans="1:5">
      <c r="A3" s="387" t="s">
        <v>624</v>
      </c>
      <c r="B3" s="388">
        <f>$B$11/100</f>
        <v>2</v>
      </c>
      <c r="C3" s="478"/>
      <c r="D3" s="478"/>
      <c r="E3" s="478"/>
    </row>
    <row r="4" spans="1:5">
      <c r="A4" s="387" t="s">
        <v>625</v>
      </c>
      <c r="B4" s="388">
        <f>$B$11/100</f>
        <v>2</v>
      </c>
      <c r="C4" s="478"/>
      <c r="D4" s="478"/>
      <c r="E4" s="478"/>
    </row>
    <row r="5" spans="1:5">
      <c r="A5" s="387" t="s">
        <v>626</v>
      </c>
      <c r="B5" s="388">
        <f>$B$11/40</f>
        <v>5</v>
      </c>
    </row>
    <row r="6" spans="1:5">
      <c r="A6" s="387" t="s">
        <v>627</v>
      </c>
      <c r="B6" s="388">
        <f>$B$11/40</f>
        <v>5</v>
      </c>
    </row>
    <row r="7" spans="1:5">
      <c r="A7" s="387" t="s">
        <v>2470</v>
      </c>
      <c r="B7" s="388">
        <f>$B$11/40</f>
        <v>5</v>
      </c>
    </row>
    <row r="8" spans="1:5" ht="15.75" thickBot="1">
      <c r="A8" s="389" t="s">
        <v>628</v>
      </c>
      <c r="B8" s="390">
        <f>$B$11/40</f>
        <v>5</v>
      </c>
    </row>
    <row r="9" spans="1:5" ht="53.25" customHeight="1">
      <c r="A9" s="477" t="s">
        <v>2471</v>
      </c>
      <c r="B9" s="477"/>
    </row>
    <row r="10" spans="1:5" ht="15.75" thickBot="1"/>
    <row r="11" spans="1:5" ht="26.25" customHeight="1" thickBot="1">
      <c r="A11" s="143" t="s">
        <v>629</v>
      </c>
      <c r="B11" s="385">
        <v>200</v>
      </c>
    </row>
  </sheetData>
  <sheetProtection algorithmName="SHA-512" hashValue="YX2OCB+eei0sAWNO7aDKpXw6Wwwl6dreevrUIb/azHrqgjlvc+J4zvs+e7tRVfvw6SIGlx2+V/9BkT4TaWg3Sw==" saltValue="cn8//uZdzv92uVQayiTKrg==" spinCount="100000" sheet="1" objects="1" scenarios="1"/>
  <mergeCells count="2">
    <mergeCell ref="A9:B9"/>
    <mergeCell ref="C3:E4"/>
  </mergeCells>
  <printOptions horizontalCentered="1"/>
  <pageMargins left="0.31496062992125984" right="0.31496062992125984" top="1.3385826771653544" bottom="0.74803149606299213" header="0.31496062992125984" footer="0.31496062992125984"/>
  <pageSetup fitToHeight="0" orientation="landscape" r:id="rId1"/>
  <headerFooter>
    <oddHeader>&amp;L&amp;G&amp;CPROCESO DE INSPECCIÓN, VIGILANCIA Y CONTROL
FORMATO INSTRUMENTO IV
APOYO POST INSTITUCIONAL SRPA&amp;RIN90.IVC
Versión 1
07/07/2026
Clasificación de la Información
CLASIFICADA</oddHeader>
    <oddFooter>&amp;C&amp;G</oddFooter>
  </headerFooter>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5" tint="0.79998168889431442"/>
    <pageSetUpPr fitToPage="1"/>
  </sheetPr>
  <dimension ref="A1:Y12"/>
  <sheetViews>
    <sheetView zoomScaleNormal="100" workbookViewId="0">
      <selection activeCell="A12" sqref="A12"/>
    </sheetView>
  </sheetViews>
  <sheetFormatPr baseColWidth="10" defaultColWidth="11.42578125" defaultRowHeight="15"/>
  <cols>
    <col min="1" max="1" width="4.140625" bestFit="1" customWidth="1"/>
    <col min="2" max="2" width="19.28515625" bestFit="1" customWidth="1"/>
    <col min="3" max="3" width="11.85546875" customWidth="1"/>
    <col min="4" max="4" width="8.42578125" customWidth="1"/>
    <col min="5" max="5" width="22" customWidth="1"/>
    <col min="6" max="6" width="17.42578125" customWidth="1"/>
    <col min="7" max="7" width="13" customWidth="1"/>
    <col min="8" max="8" width="14.42578125" customWidth="1"/>
    <col min="9" max="9" width="14.28515625" customWidth="1"/>
    <col min="10" max="10" width="14.7109375" customWidth="1"/>
    <col min="13" max="13" width="13.42578125" customWidth="1"/>
    <col min="18" max="18" width="16.42578125" bestFit="1" customWidth="1"/>
    <col min="19" max="19" width="11.42578125" style="3"/>
    <col min="20" max="20" width="12.85546875" style="3" customWidth="1"/>
    <col min="21" max="21" width="11.42578125" style="3"/>
    <col min="22" max="22" width="17" style="3" customWidth="1"/>
    <col min="23" max="23" width="21.140625" style="3" customWidth="1"/>
    <col min="24" max="24" width="40.85546875" style="3" customWidth="1"/>
    <col min="25" max="25" width="8.140625" customWidth="1"/>
  </cols>
  <sheetData>
    <row r="1" spans="1:25" ht="20.25" customHeight="1">
      <c r="A1" s="480" t="s">
        <v>630</v>
      </c>
      <c r="B1" s="480"/>
      <c r="C1" s="480"/>
      <c r="D1" s="480"/>
      <c r="E1" s="480"/>
      <c r="F1" s="480"/>
      <c r="G1" s="480"/>
      <c r="H1" s="480"/>
      <c r="I1" s="480"/>
      <c r="J1" s="480"/>
      <c r="K1" s="480"/>
      <c r="L1" s="480"/>
      <c r="M1" s="480"/>
      <c r="N1" s="480"/>
      <c r="O1" s="480"/>
      <c r="P1" s="480"/>
      <c r="Q1" s="480"/>
      <c r="R1" s="480"/>
      <c r="S1" s="480"/>
      <c r="T1" s="480"/>
      <c r="U1" s="480"/>
      <c r="V1" s="480"/>
      <c r="W1" s="480"/>
      <c r="X1" s="480"/>
      <c r="Y1" s="186" t="s">
        <v>164</v>
      </c>
    </row>
    <row r="2" spans="1:25" s="2" customFormat="1" ht="60" customHeight="1">
      <c r="A2" s="480" t="s">
        <v>104</v>
      </c>
      <c r="B2" s="480" t="s">
        <v>631</v>
      </c>
      <c r="C2" s="479" t="s">
        <v>632</v>
      </c>
      <c r="D2" s="480" t="s">
        <v>633</v>
      </c>
      <c r="E2" s="479" t="s">
        <v>634</v>
      </c>
      <c r="F2" s="479" t="s">
        <v>635</v>
      </c>
      <c r="G2" s="480" t="s">
        <v>636</v>
      </c>
      <c r="H2" s="479" t="s">
        <v>637</v>
      </c>
      <c r="I2" s="479" t="s">
        <v>638</v>
      </c>
      <c r="J2" s="479" t="s">
        <v>639</v>
      </c>
      <c r="K2" s="479" t="s">
        <v>640</v>
      </c>
      <c r="L2" s="479" t="s">
        <v>641</v>
      </c>
      <c r="M2" s="479" t="s">
        <v>642</v>
      </c>
      <c r="N2" s="479" t="s">
        <v>643</v>
      </c>
      <c r="O2" s="480"/>
      <c r="P2" s="480"/>
      <c r="Q2" s="480"/>
      <c r="R2" s="479" t="s">
        <v>644</v>
      </c>
      <c r="S2" s="479" t="s">
        <v>645</v>
      </c>
      <c r="T2" s="479" t="s">
        <v>646</v>
      </c>
      <c r="U2" s="479"/>
      <c r="V2" s="479" t="s">
        <v>647</v>
      </c>
      <c r="W2" s="479" t="s">
        <v>648</v>
      </c>
      <c r="X2" s="480" t="s">
        <v>649</v>
      </c>
    </row>
    <row r="3" spans="1:25" ht="30">
      <c r="A3" s="480"/>
      <c r="B3" s="480"/>
      <c r="C3" s="479"/>
      <c r="D3" s="480"/>
      <c r="E3" s="479"/>
      <c r="F3" s="479"/>
      <c r="G3" s="480"/>
      <c r="H3" s="479"/>
      <c r="I3" s="479"/>
      <c r="J3" s="479"/>
      <c r="K3" s="479"/>
      <c r="L3" s="479"/>
      <c r="M3" s="479"/>
      <c r="N3" s="55" t="s">
        <v>650</v>
      </c>
      <c r="O3" s="56" t="s">
        <v>651</v>
      </c>
      <c r="P3" s="55" t="s">
        <v>652</v>
      </c>
      <c r="Q3" s="55" t="s">
        <v>653</v>
      </c>
      <c r="R3" s="480"/>
      <c r="S3" s="479" t="s">
        <v>654</v>
      </c>
      <c r="T3" s="479"/>
      <c r="U3" s="479"/>
      <c r="V3" s="479"/>
      <c r="W3" s="479"/>
      <c r="X3" s="480"/>
    </row>
    <row r="4" spans="1:25" ht="30">
      <c r="A4" s="54">
        <v>1</v>
      </c>
      <c r="B4" s="391"/>
      <c r="C4" s="391"/>
      <c r="D4" s="391"/>
      <c r="E4" s="391"/>
      <c r="F4" s="392" t="s">
        <v>655</v>
      </c>
      <c r="G4" s="392" t="s">
        <v>656</v>
      </c>
      <c r="H4" s="392"/>
      <c r="I4" s="392" t="s">
        <v>656</v>
      </c>
      <c r="J4" s="392" t="s">
        <v>656</v>
      </c>
      <c r="K4" s="392" t="s">
        <v>656</v>
      </c>
      <c r="L4" s="392" t="s">
        <v>656</v>
      </c>
      <c r="M4" s="392" t="s">
        <v>657</v>
      </c>
      <c r="N4" s="391" t="s">
        <v>658</v>
      </c>
      <c r="O4" s="391" t="s">
        <v>658</v>
      </c>
      <c r="P4" s="391" t="s">
        <v>658</v>
      </c>
      <c r="Q4" s="391" t="s">
        <v>658</v>
      </c>
      <c r="R4" s="391" t="s">
        <v>658</v>
      </c>
      <c r="S4" s="393" t="s">
        <v>658</v>
      </c>
      <c r="T4" s="393" t="s">
        <v>658</v>
      </c>
      <c r="U4" s="393" t="s">
        <v>658</v>
      </c>
      <c r="V4" s="393"/>
      <c r="W4" s="393" t="s">
        <v>658</v>
      </c>
      <c r="X4" s="393"/>
    </row>
    <row r="5" spans="1:25">
      <c r="A5" s="54">
        <v>2</v>
      </c>
      <c r="B5" s="394"/>
      <c r="C5" s="394"/>
      <c r="D5" s="394"/>
      <c r="E5" s="394"/>
      <c r="F5" s="394"/>
      <c r="G5" s="394"/>
      <c r="H5" s="394"/>
      <c r="I5" s="394"/>
      <c r="J5" s="394"/>
      <c r="K5" s="394"/>
      <c r="L5" s="394"/>
      <c r="M5" s="394"/>
      <c r="N5" s="394"/>
      <c r="O5" s="394"/>
      <c r="P5" s="394"/>
      <c r="Q5" s="394"/>
      <c r="R5" s="394"/>
      <c r="S5" s="395"/>
      <c r="T5" s="395"/>
      <c r="U5" s="395"/>
      <c r="V5" s="395"/>
      <c r="W5" s="395"/>
      <c r="X5" s="395"/>
    </row>
    <row r="6" spans="1:25">
      <c r="A6" s="54">
        <v>3</v>
      </c>
      <c r="B6" s="394"/>
      <c r="C6" s="394"/>
      <c r="D6" s="394"/>
      <c r="E6" s="394"/>
      <c r="F6" s="394"/>
      <c r="G6" s="394"/>
      <c r="H6" s="394"/>
      <c r="I6" s="394"/>
      <c r="J6" s="394"/>
      <c r="K6" s="394"/>
      <c r="L6" s="394"/>
      <c r="M6" s="394"/>
      <c r="N6" s="394"/>
      <c r="O6" s="394"/>
      <c r="P6" s="394"/>
      <c r="Q6" s="394"/>
      <c r="R6" s="394"/>
      <c r="S6" s="395"/>
      <c r="T6" s="395"/>
      <c r="U6" s="395"/>
      <c r="V6" s="395"/>
      <c r="W6" s="395"/>
      <c r="X6" s="395"/>
    </row>
    <row r="7" spans="1:25">
      <c r="A7" s="54">
        <v>4</v>
      </c>
      <c r="B7" s="394"/>
      <c r="C7" s="394"/>
      <c r="D7" s="394"/>
      <c r="E7" s="394"/>
      <c r="F7" s="394"/>
      <c r="G7" s="394"/>
      <c r="H7" s="394"/>
      <c r="I7" s="394"/>
      <c r="J7" s="394"/>
      <c r="K7" s="394"/>
      <c r="L7" s="394"/>
      <c r="M7" s="394"/>
      <c r="N7" s="394"/>
      <c r="O7" s="394"/>
      <c r="P7" s="394"/>
      <c r="Q7" s="394"/>
      <c r="R7" s="394"/>
      <c r="S7" s="395"/>
      <c r="T7" s="395"/>
      <c r="U7" s="395"/>
      <c r="V7" s="395"/>
      <c r="W7" s="395"/>
      <c r="X7" s="395"/>
    </row>
    <row r="8" spans="1:25">
      <c r="A8" s="54">
        <v>5</v>
      </c>
      <c r="B8" s="394"/>
      <c r="C8" s="394"/>
      <c r="D8" s="394"/>
      <c r="E8" s="394"/>
      <c r="F8" s="394"/>
      <c r="G8" s="394"/>
      <c r="H8" s="394"/>
      <c r="I8" s="394"/>
      <c r="J8" s="394"/>
      <c r="K8" s="394"/>
      <c r="L8" s="394"/>
      <c r="M8" s="394"/>
      <c r="N8" s="394"/>
      <c r="O8" s="394"/>
      <c r="P8" s="394"/>
      <c r="Q8" s="394"/>
      <c r="R8" s="394"/>
      <c r="S8" s="395"/>
      <c r="T8" s="395"/>
      <c r="U8" s="395"/>
      <c r="V8" s="395"/>
      <c r="W8" s="395"/>
      <c r="X8" s="395"/>
    </row>
    <row r="9" spans="1:25">
      <c r="A9" s="54">
        <v>6</v>
      </c>
      <c r="B9" s="394"/>
      <c r="C9" s="394"/>
      <c r="D9" s="394"/>
      <c r="E9" s="394"/>
      <c r="F9" s="394"/>
      <c r="G9" s="394"/>
      <c r="H9" s="394"/>
      <c r="I9" s="394"/>
      <c r="J9" s="394"/>
      <c r="K9" s="394"/>
      <c r="L9" s="394"/>
      <c r="M9" s="394"/>
      <c r="N9" s="394"/>
      <c r="O9" s="394"/>
      <c r="P9" s="394"/>
      <c r="Q9" s="394"/>
      <c r="R9" s="394"/>
      <c r="S9" s="395"/>
      <c r="T9" s="395"/>
      <c r="U9" s="395"/>
      <c r="V9" s="395"/>
      <c r="W9" s="395"/>
      <c r="X9" s="395"/>
    </row>
    <row r="10" spans="1:25">
      <c r="A10" s="54">
        <v>7</v>
      </c>
      <c r="B10" s="394"/>
      <c r="C10" s="394"/>
      <c r="D10" s="394"/>
      <c r="E10" s="394"/>
      <c r="F10" s="394"/>
      <c r="G10" s="394"/>
      <c r="H10" s="394"/>
      <c r="I10" s="394"/>
      <c r="J10" s="394"/>
      <c r="K10" s="394"/>
      <c r="L10" s="394"/>
      <c r="M10" s="394"/>
      <c r="N10" s="394"/>
      <c r="O10" s="394"/>
      <c r="P10" s="394"/>
      <c r="Q10" s="394"/>
      <c r="R10" s="394"/>
      <c r="S10" s="395"/>
      <c r="T10" s="395"/>
      <c r="U10" s="395"/>
      <c r="V10" s="395"/>
      <c r="W10" s="395"/>
      <c r="X10" s="395"/>
    </row>
    <row r="11" spans="1:25">
      <c r="A11" s="54">
        <v>8</v>
      </c>
      <c r="B11" s="394"/>
      <c r="C11" s="394"/>
      <c r="D11" s="394"/>
      <c r="E11" s="394"/>
      <c r="F11" s="394"/>
      <c r="G11" s="394"/>
      <c r="H11" s="394"/>
      <c r="I11" s="394"/>
      <c r="J11" s="394"/>
      <c r="K11" s="394"/>
      <c r="L11" s="394"/>
      <c r="M11" s="394"/>
      <c r="N11" s="394"/>
      <c r="O11" s="394"/>
      <c r="P11" s="394"/>
      <c r="Q11" s="394"/>
      <c r="R11" s="394"/>
      <c r="S11" s="395"/>
      <c r="T11" s="395"/>
      <c r="U11" s="395"/>
      <c r="V11" s="395"/>
      <c r="W11" s="395"/>
      <c r="X11" s="395"/>
    </row>
    <row r="12" spans="1:25">
      <c r="A12" s="54">
        <v>9</v>
      </c>
      <c r="B12" s="394"/>
      <c r="C12" s="394"/>
      <c r="D12" s="394"/>
      <c r="E12" s="394"/>
      <c r="F12" s="394"/>
      <c r="G12" s="394"/>
      <c r="H12" s="394"/>
      <c r="I12" s="394"/>
      <c r="J12" s="394"/>
      <c r="K12" s="394"/>
      <c r="L12" s="394"/>
      <c r="M12" s="394"/>
      <c r="N12" s="394"/>
      <c r="O12" s="394"/>
      <c r="P12" s="394"/>
      <c r="Q12" s="394"/>
      <c r="R12" s="394"/>
      <c r="S12" s="395"/>
      <c r="T12" s="395"/>
      <c r="U12" s="395"/>
      <c r="V12" s="395"/>
      <c r="W12" s="395"/>
      <c r="X12" s="395"/>
    </row>
  </sheetData>
  <sheetProtection algorithmName="SHA-512" hashValue="0/uhUm40x89MR2u/qxZlc7oW70N6VUaWn2zBQheWV4PX2wu1i4vngbaARiFkRbCqrC90QCQUmoAu/xV0Rm08hA==" saltValue="YQ7iJM6VPZyC7iIGvsc9Ew==" spinCount="100000" sheet="1" objects="1" scenarios="1" formatCells="0" formatColumns="0" formatRows="0"/>
  <mergeCells count="21">
    <mergeCell ref="S2:S3"/>
    <mergeCell ref="T2:U3"/>
    <mergeCell ref="V2:V3"/>
    <mergeCell ref="W2:W3"/>
    <mergeCell ref="X2:X3"/>
    <mergeCell ref="R2:R3"/>
    <mergeCell ref="A1:X1"/>
    <mergeCell ref="A2:A3"/>
    <mergeCell ref="B2:B3"/>
    <mergeCell ref="C2:C3"/>
    <mergeCell ref="D2:D3"/>
    <mergeCell ref="E2:E3"/>
    <mergeCell ref="F2:F3"/>
    <mergeCell ref="G2:G3"/>
    <mergeCell ref="H2:H3"/>
    <mergeCell ref="I2:I3"/>
    <mergeCell ref="J2:J3"/>
    <mergeCell ref="K2:K3"/>
    <mergeCell ref="L2:L3"/>
    <mergeCell ref="M2:M3"/>
    <mergeCell ref="N2:Q2"/>
  </mergeCells>
  <hyperlinks>
    <hyperlink ref="Y1" location="PORTADA!A1" display="Portada" xr:uid="{C918005D-FC08-4C8B-93EE-BA2E7D556F90}"/>
  </hyperlinks>
  <printOptions horizontalCentered="1"/>
  <pageMargins left="0.31496062992125984" right="0.31496062992125984" top="1.3385826771653544" bottom="0.74803149606299213" header="0.31496062992125984" footer="0.31496062992125984"/>
  <pageSetup scale="37" fitToHeight="0" orientation="landscape" r:id="rId1"/>
  <headerFooter>
    <oddHeader>&amp;L&amp;G&amp;CPROCESO DE INSPECCIÓN, VIGILANCIA Y CONTROL
FORMATO INSTRUMENTO IV
APOYO POST INSTITUCIONAL SRPA&amp;RIN90.IVC
Versión 1
07/07/2026
Clasificación de la Información
CLASIFICADA</oddHeader>
    <oddFooter>&amp;C&amp;G</oddFooter>
  </headerFooter>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9" tint="0.39997558519241921"/>
    <pageSetUpPr fitToPage="1"/>
  </sheetPr>
  <dimension ref="A1:AT82"/>
  <sheetViews>
    <sheetView zoomScale="60" zoomScaleNormal="60" zoomScaleSheetLayoutView="104" workbookViewId="0">
      <selection activeCell="A12" sqref="A12"/>
    </sheetView>
  </sheetViews>
  <sheetFormatPr baseColWidth="10" defaultColWidth="10.85546875" defaultRowHeight="12.75"/>
  <cols>
    <col min="1" max="1" width="10.85546875" style="133"/>
    <col min="2" max="2" width="43.42578125" style="142" customWidth="1"/>
    <col min="3" max="4" width="17.42578125" style="134" customWidth="1"/>
    <col min="5" max="8" width="14.42578125" style="134" customWidth="1"/>
    <col min="9" max="9" width="10.85546875" style="134"/>
    <col min="10" max="10" width="13.28515625" style="133" customWidth="1"/>
    <col min="11" max="13" width="4.42578125" style="133" customWidth="1"/>
    <col min="14" max="14" width="12.28515625" style="133" customWidth="1"/>
    <col min="15" max="15" width="4.42578125" style="133" customWidth="1"/>
    <col min="16" max="16" width="6.7109375" style="133" customWidth="1"/>
    <col min="17" max="17" width="4.42578125" style="133" customWidth="1"/>
    <col min="18" max="18" width="6.140625" style="133" customWidth="1"/>
    <col min="19" max="19" width="4.42578125" style="133" customWidth="1"/>
    <col min="20" max="22" width="6.7109375" style="133" customWidth="1"/>
    <col min="23" max="41" width="4.42578125" style="133" customWidth="1"/>
    <col min="42" max="44" width="5.7109375" style="133" customWidth="1"/>
    <col min="45" max="45" width="50.7109375" style="133" customWidth="1"/>
    <col min="46" max="16384" width="10.85546875" style="133"/>
  </cols>
  <sheetData>
    <row r="1" spans="1:46" ht="26.25" customHeight="1">
      <c r="A1" s="487" t="s">
        <v>930</v>
      </c>
      <c r="B1" s="488"/>
      <c r="C1" s="488"/>
      <c r="D1" s="488"/>
      <c r="E1" s="488"/>
      <c r="F1" s="488"/>
      <c r="G1" s="488"/>
      <c r="H1" s="488"/>
      <c r="I1" s="488"/>
      <c r="J1" s="488"/>
      <c r="K1" s="488"/>
      <c r="L1" s="488"/>
      <c r="M1" s="488"/>
      <c r="N1" s="488"/>
      <c r="O1" s="488"/>
      <c r="P1" s="488"/>
      <c r="Q1" s="488"/>
      <c r="R1" s="488"/>
      <c r="S1" s="488"/>
      <c r="T1" s="488"/>
      <c r="U1" s="488"/>
      <c r="V1" s="488"/>
      <c r="W1" s="488"/>
      <c r="X1" s="488"/>
      <c r="Y1" s="488"/>
      <c r="Z1" s="488"/>
      <c r="AA1" s="488"/>
      <c r="AB1" s="488"/>
      <c r="AC1" s="488"/>
      <c r="AD1" s="488"/>
      <c r="AE1" s="488"/>
      <c r="AF1" s="488"/>
      <c r="AG1" s="488"/>
      <c r="AH1" s="488"/>
      <c r="AI1" s="488"/>
      <c r="AJ1" s="488"/>
      <c r="AK1" s="488"/>
      <c r="AL1" s="488"/>
      <c r="AM1" s="488"/>
      <c r="AN1" s="488"/>
      <c r="AO1" s="488"/>
      <c r="AP1" s="488"/>
      <c r="AQ1" s="488"/>
      <c r="AR1" s="488"/>
      <c r="AS1" s="489"/>
      <c r="AT1" s="186" t="s">
        <v>164</v>
      </c>
    </row>
    <row r="2" spans="1:46" s="136" customFormat="1" ht="94.5" customHeight="1">
      <c r="A2" s="486" t="s">
        <v>659</v>
      </c>
      <c r="B2" s="486" t="s">
        <v>660</v>
      </c>
      <c r="C2" s="486" t="s">
        <v>661</v>
      </c>
      <c r="D2" s="486" t="s">
        <v>662</v>
      </c>
      <c r="E2" s="486" t="s">
        <v>663</v>
      </c>
      <c r="F2" s="486" t="s">
        <v>664</v>
      </c>
      <c r="G2" s="486" t="s">
        <v>82</v>
      </c>
      <c r="H2" s="486" t="s">
        <v>665</v>
      </c>
      <c r="I2" s="486" t="s">
        <v>666</v>
      </c>
      <c r="J2" s="486" t="s">
        <v>667</v>
      </c>
      <c r="K2" s="485" t="s">
        <v>668</v>
      </c>
      <c r="L2" s="485"/>
      <c r="M2" s="485" t="s">
        <v>669</v>
      </c>
      <c r="N2" s="485"/>
      <c r="O2" s="483" t="s">
        <v>670</v>
      </c>
      <c r="P2" s="484"/>
      <c r="Q2" s="483" t="s">
        <v>671</v>
      </c>
      <c r="R2" s="484"/>
      <c r="S2" s="483" t="s">
        <v>672</v>
      </c>
      <c r="T2" s="484"/>
      <c r="U2" s="483" t="s">
        <v>673</v>
      </c>
      <c r="V2" s="484"/>
      <c r="W2" s="485" t="s">
        <v>674</v>
      </c>
      <c r="X2" s="485"/>
      <c r="Y2" s="485"/>
      <c r="Z2" s="485" t="s">
        <v>675</v>
      </c>
      <c r="AA2" s="485"/>
      <c r="AB2" s="485"/>
      <c r="AC2" s="485" t="s">
        <v>676</v>
      </c>
      <c r="AD2" s="485"/>
      <c r="AE2" s="485" t="s">
        <v>677</v>
      </c>
      <c r="AF2" s="485"/>
      <c r="AG2" s="485"/>
      <c r="AH2" s="485" t="s">
        <v>678</v>
      </c>
      <c r="AI2" s="485"/>
      <c r="AJ2" s="485"/>
      <c r="AK2" s="485" t="s">
        <v>679</v>
      </c>
      <c r="AL2" s="485"/>
      <c r="AM2" s="485" t="s">
        <v>680</v>
      </c>
      <c r="AN2" s="485"/>
      <c r="AO2" s="485" t="s">
        <v>681</v>
      </c>
      <c r="AP2" s="485"/>
      <c r="AQ2" s="485" t="s">
        <v>682</v>
      </c>
      <c r="AR2" s="485"/>
      <c r="AS2" s="137" t="s">
        <v>649</v>
      </c>
    </row>
    <row r="3" spans="1:46" s="136" customFormat="1" ht="39.75" customHeight="1">
      <c r="A3" s="486"/>
      <c r="B3" s="486"/>
      <c r="C3" s="486"/>
      <c r="D3" s="486"/>
      <c r="E3" s="486"/>
      <c r="F3" s="486"/>
      <c r="G3" s="486"/>
      <c r="H3" s="486"/>
      <c r="I3" s="486"/>
      <c r="J3" s="486"/>
      <c r="K3" s="138" t="s">
        <v>683</v>
      </c>
      <c r="L3" s="138" t="s">
        <v>684</v>
      </c>
      <c r="M3" s="138" t="s">
        <v>683</v>
      </c>
      <c r="N3" s="138" t="s">
        <v>684</v>
      </c>
      <c r="O3" s="138" t="s">
        <v>683</v>
      </c>
      <c r="P3" s="138" t="s">
        <v>684</v>
      </c>
      <c r="Q3" s="138" t="s">
        <v>683</v>
      </c>
      <c r="R3" s="138" t="s">
        <v>684</v>
      </c>
      <c r="S3" s="138" t="s">
        <v>683</v>
      </c>
      <c r="T3" s="138" t="s">
        <v>684</v>
      </c>
      <c r="U3" s="138" t="s">
        <v>683</v>
      </c>
      <c r="V3" s="138" t="s">
        <v>684</v>
      </c>
      <c r="W3" s="138" t="s">
        <v>683</v>
      </c>
      <c r="X3" s="138" t="s">
        <v>684</v>
      </c>
      <c r="Y3" s="138" t="s">
        <v>685</v>
      </c>
      <c r="Z3" s="138" t="s">
        <v>683</v>
      </c>
      <c r="AA3" s="138" t="s">
        <v>684</v>
      </c>
      <c r="AB3" s="138" t="s">
        <v>685</v>
      </c>
      <c r="AC3" s="138" t="s">
        <v>683</v>
      </c>
      <c r="AD3" s="138" t="s">
        <v>684</v>
      </c>
      <c r="AE3" s="138" t="s">
        <v>683</v>
      </c>
      <c r="AF3" s="138" t="s">
        <v>684</v>
      </c>
      <c r="AG3" s="138" t="s">
        <v>685</v>
      </c>
      <c r="AH3" s="138" t="s">
        <v>683</v>
      </c>
      <c r="AI3" s="138" t="s">
        <v>684</v>
      </c>
      <c r="AJ3" s="138" t="s">
        <v>685</v>
      </c>
      <c r="AK3" s="138" t="s">
        <v>683</v>
      </c>
      <c r="AL3" s="138" t="s">
        <v>684</v>
      </c>
      <c r="AM3" s="138" t="s">
        <v>683</v>
      </c>
      <c r="AN3" s="138" t="s">
        <v>684</v>
      </c>
      <c r="AO3" s="138" t="s">
        <v>683</v>
      </c>
      <c r="AP3" s="138" t="s">
        <v>684</v>
      </c>
      <c r="AQ3" s="138" t="s">
        <v>683</v>
      </c>
      <c r="AR3" s="138" t="s">
        <v>684</v>
      </c>
      <c r="AS3" s="137"/>
    </row>
    <row r="4" spans="1:46" s="136" customFormat="1" ht="39.75" customHeight="1">
      <c r="A4" s="139">
        <v>1</v>
      </c>
      <c r="B4" s="396"/>
      <c r="C4" s="396"/>
      <c r="D4" s="396"/>
      <c r="E4" s="396"/>
      <c r="F4" s="397"/>
      <c r="G4" s="398"/>
      <c r="H4" s="396"/>
      <c r="I4" s="396"/>
      <c r="J4" s="396"/>
      <c r="K4" s="396"/>
      <c r="L4" s="396"/>
      <c r="M4" s="396"/>
      <c r="N4" s="396"/>
      <c r="O4" s="396"/>
      <c r="P4" s="396"/>
      <c r="Q4" s="396"/>
      <c r="R4" s="396"/>
      <c r="S4" s="396"/>
      <c r="T4" s="396"/>
      <c r="U4" s="396"/>
      <c r="V4" s="396"/>
      <c r="W4" s="396"/>
      <c r="X4" s="396"/>
      <c r="Y4" s="396"/>
      <c r="Z4" s="396"/>
      <c r="AA4" s="396"/>
      <c r="AB4" s="396"/>
      <c r="AC4" s="396"/>
      <c r="AD4" s="396"/>
      <c r="AE4" s="396"/>
      <c r="AF4" s="396"/>
      <c r="AG4" s="396"/>
      <c r="AH4" s="396"/>
      <c r="AI4" s="396"/>
      <c r="AJ4" s="396"/>
      <c r="AK4" s="396"/>
      <c r="AL4" s="396"/>
      <c r="AM4" s="396"/>
      <c r="AN4" s="396"/>
      <c r="AO4" s="396"/>
      <c r="AP4" s="396"/>
      <c r="AQ4" s="396"/>
      <c r="AR4" s="396"/>
      <c r="AS4" s="399"/>
    </row>
    <row r="5" spans="1:46" s="136" customFormat="1" ht="39.75" customHeight="1">
      <c r="A5" s="139">
        <v>2</v>
      </c>
      <c r="B5" s="396"/>
      <c r="C5" s="396"/>
      <c r="D5" s="396"/>
      <c r="E5" s="396"/>
      <c r="F5" s="397"/>
      <c r="G5" s="398"/>
      <c r="H5" s="398"/>
      <c r="I5" s="396"/>
      <c r="J5" s="396"/>
      <c r="K5" s="396"/>
      <c r="L5" s="396"/>
      <c r="M5" s="396"/>
      <c r="N5" s="396"/>
      <c r="O5" s="396"/>
      <c r="P5" s="396"/>
      <c r="Q5" s="396"/>
      <c r="R5" s="396"/>
      <c r="S5" s="396"/>
      <c r="T5" s="396"/>
      <c r="U5" s="396"/>
      <c r="V5" s="396"/>
      <c r="W5" s="396"/>
      <c r="X5" s="396"/>
      <c r="Y5" s="396"/>
      <c r="Z5" s="396"/>
      <c r="AA5" s="396"/>
      <c r="AB5" s="396"/>
      <c r="AC5" s="396"/>
      <c r="AD5" s="396"/>
      <c r="AE5" s="396"/>
      <c r="AF5" s="396"/>
      <c r="AG5" s="396"/>
      <c r="AH5" s="396"/>
      <c r="AI5" s="396"/>
      <c r="AJ5" s="396"/>
      <c r="AK5" s="396"/>
      <c r="AL5" s="396"/>
      <c r="AM5" s="396"/>
      <c r="AN5" s="396"/>
      <c r="AO5" s="396"/>
      <c r="AP5" s="396"/>
      <c r="AQ5" s="396"/>
      <c r="AR5" s="396"/>
      <c r="AS5" s="399"/>
    </row>
    <row r="6" spans="1:46" s="136" customFormat="1" ht="39.75" customHeight="1">
      <c r="A6" s="139">
        <v>3</v>
      </c>
      <c r="B6" s="396"/>
      <c r="C6" s="396"/>
      <c r="D6" s="396"/>
      <c r="E6" s="396"/>
      <c r="F6" s="397"/>
      <c r="G6" s="398"/>
      <c r="H6" s="398"/>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9"/>
    </row>
    <row r="7" spans="1:46" s="136" customFormat="1" ht="39.75" customHeight="1">
      <c r="A7" s="139">
        <v>4</v>
      </c>
      <c r="B7" s="396"/>
      <c r="C7" s="396"/>
      <c r="D7" s="396"/>
      <c r="E7" s="396"/>
      <c r="F7" s="397"/>
      <c r="G7" s="398"/>
      <c r="H7" s="398"/>
      <c r="I7" s="396"/>
      <c r="J7" s="396"/>
      <c r="K7" s="396"/>
      <c r="L7" s="396"/>
      <c r="M7" s="396"/>
      <c r="N7" s="396"/>
      <c r="O7" s="396"/>
      <c r="P7" s="396"/>
      <c r="Q7" s="396"/>
      <c r="R7" s="396"/>
      <c r="S7" s="396"/>
      <c r="T7" s="396"/>
      <c r="U7" s="396"/>
      <c r="V7" s="396"/>
      <c r="W7" s="396"/>
      <c r="X7" s="396"/>
      <c r="Y7" s="396"/>
      <c r="Z7" s="396"/>
      <c r="AA7" s="396"/>
      <c r="AB7" s="396"/>
      <c r="AC7" s="396"/>
      <c r="AD7" s="396"/>
      <c r="AE7" s="396"/>
      <c r="AF7" s="396"/>
      <c r="AG7" s="396"/>
      <c r="AH7" s="396"/>
      <c r="AI7" s="396"/>
      <c r="AJ7" s="396"/>
      <c r="AK7" s="396"/>
      <c r="AL7" s="396"/>
      <c r="AM7" s="396"/>
      <c r="AN7" s="396"/>
      <c r="AO7" s="396"/>
      <c r="AP7" s="396"/>
      <c r="AQ7" s="396"/>
      <c r="AR7" s="396"/>
      <c r="AS7" s="399"/>
    </row>
    <row r="8" spans="1:46" s="136" customFormat="1" ht="39.75" customHeight="1">
      <c r="A8" s="139">
        <v>5</v>
      </c>
      <c r="B8" s="396"/>
      <c r="C8" s="396"/>
      <c r="D8" s="396"/>
      <c r="E8" s="396"/>
      <c r="F8" s="397"/>
      <c r="G8" s="398"/>
      <c r="H8" s="398"/>
      <c r="I8" s="396"/>
      <c r="J8" s="396"/>
      <c r="K8" s="396"/>
      <c r="L8" s="396"/>
      <c r="M8" s="396"/>
      <c r="N8" s="396"/>
      <c r="O8" s="396"/>
      <c r="P8" s="396"/>
      <c r="Q8" s="396"/>
      <c r="R8" s="396"/>
      <c r="S8" s="396"/>
      <c r="T8" s="396"/>
      <c r="U8" s="396"/>
      <c r="V8" s="396"/>
      <c r="W8" s="396"/>
      <c r="X8" s="396"/>
      <c r="Y8" s="396"/>
      <c r="Z8" s="396"/>
      <c r="AA8" s="396"/>
      <c r="AB8" s="396"/>
      <c r="AC8" s="396"/>
      <c r="AD8" s="396"/>
      <c r="AE8" s="396"/>
      <c r="AF8" s="396"/>
      <c r="AG8" s="396"/>
      <c r="AH8" s="396"/>
      <c r="AI8" s="396"/>
      <c r="AJ8" s="396"/>
      <c r="AK8" s="396"/>
      <c r="AL8" s="396"/>
      <c r="AM8" s="396"/>
      <c r="AN8" s="396"/>
      <c r="AO8" s="396"/>
      <c r="AP8" s="396"/>
      <c r="AQ8" s="396"/>
      <c r="AR8" s="396"/>
      <c r="AS8" s="399"/>
    </row>
    <row r="9" spans="1:46" s="136" customFormat="1" ht="39.75" customHeight="1">
      <c r="A9" s="139">
        <v>6</v>
      </c>
      <c r="B9" s="396"/>
      <c r="C9" s="396"/>
      <c r="D9" s="396"/>
      <c r="E9" s="396"/>
      <c r="F9" s="397"/>
      <c r="G9" s="398"/>
      <c r="H9" s="398"/>
      <c r="I9" s="396"/>
      <c r="J9" s="396"/>
      <c r="K9" s="396"/>
      <c r="L9" s="396"/>
      <c r="M9" s="396"/>
      <c r="N9" s="396"/>
      <c r="O9" s="396"/>
      <c r="P9" s="396"/>
      <c r="Q9" s="396"/>
      <c r="R9" s="396"/>
      <c r="S9" s="396"/>
      <c r="T9" s="396"/>
      <c r="U9" s="396"/>
      <c r="V9" s="396"/>
      <c r="W9" s="396"/>
      <c r="X9" s="396"/>
      <c r="Y9" s="396"/>
      <c r="Z9" s="396"/>
      <c r="AA9" s="396"/>
      <c r="AB9" s="396"/>
      <c r="AC9" s="396"/>
      <c r="AD9" s="396"/>
      <c r="AE9" s="396"/>
      <c r="AF9" s="396"/>
      <c r="AG9" s="396"/>
      <c r="AH9" s="396"/>
      <c r="AI9" s="396"/>
      <c r="AJ9" s="396"/>
      <c r="AK9" s="396"/>
      <c r="AL9" s="396"/>
      <c r="AM9" s="396"/>
      <c r="AN9" s="396"/>
      <c r="AO9" s="396"/>
      <c r="AP9" s="396"/>
      <c r="AQ9" s="396"/>
      <c r="AR9" s="396"/>
      <c r="AS9" s="399"/>
    </row>
    <row r="10" spans="1:46" s="136" customFormat="1" ht="39.75" customHeight="1">
      <c r="A10" s="139">
        <v>7</v>
      </c>
      <c r="B10" s="396"/>
      <c r="C10" s="396"/>
      <c r="D10" s="396"/>
      <c r="E10" s="396"/>
      <c r="F10" s="397"/>
      <c r="G10" s="398"/>
      <c r="H10" s="398"/>
      <c r="I10" s="396"/>
      <c r="J10" s="396"/>
      <c r="K10" s="396"/>
      <c r="L10" s="396"/>
      <c r="M10" s="396"/>
      <c r="N10" s="396"/>
      <c r="O10" s="396"/>
      <c r="P10" s="396"/>
      <c r="Q10" s="396"/>
      <c r="R10" s="396"/>
      <c r="S10" s="396"/>
      <c r="T10" s="396"/>
      <c r="U10" s="396"/>
      <c r="V10" s="396"/>
      <c r="W10" s="396"/>
      <c r="X10" s="396"/>
      <c r="Y10" s="396"/>
      <c r="Z10" s="396"/>
      <c r="AA10" s="396"/>
      <c r="AB10" s="396"/>
      <c r="AC10" s="396"/>
      <c r="AD10" s="396"/>
      <c r="AE10" s="396"/>
      <c r="AF10" s="396"/>
      <c r="AG10" s="396"/>
      <c r="AH10" s="396"/>
      <c r="AI10" s="396"/>
      <c r="AJ10" s="396"/>
      <c r="AK10" s="396"/>
      <c r="AL10" s="396"/>
      <c r="AM10" s="396"/>
      <c r="AN10" s="396"/>
      <c r="AO10" s="396"/>
      <c r="AP10" s="396"/>
      <c r="AQ10" s="396"/>
      <c r="AR10" s="396"/>
      <c r="AS10" s="399"/>
    </row>
    <row r="11" spans="1:46" s="136" customFormat="1" ht="39.75" customHeight="1">
      <c r="A11" s="139">
        <v>8</v>
      </c>
      <c r="B11" s="396"/>
      <c r="C11" s="396"/>
      <c r="D11" s="396"/>
      <c r="E11" s="396"/>
      <c r="F11" s="397"/>
      <c r="G11" s="398"/>
      <c r="H11" s="398"/>
      <c r="I11" s="396"/>
      <c r="J11" s="396"/>
      <c r="K11" s="396"/>
      <c r="L11" s="396"/>
      <c r="M11" s="396"/>
      <c r="N11" s="396"/>
      <c r="O11" s="396"/>
      <c r="P11" s="396"/>
      <c r="Q11" s="396"/>
      <c r="R11" s="396"/>
      <c r="S11" s="396"/>
      <c r="T11" s="396"/>
      <c r="U11" s="396"/>
      <c r="V11" s="396"/>
      <c r="W11" s="396"/>
      <c r="X11" s="396"/>
      <c r="Y11" s="396"/>
      <c r="Z11" s="396"/>
      <c r="AA11" s="396"/>
      <c r="AB11" s="396"/>
      <c r="AC11" s="396"/>
      <c r="AD11" s="396"/>
      <c r="AE11" s="396"/>
      <c r="AF11" s="396"/>
      <c r="AG11" s="396"/>
      <c r="AH11" s="396"/>
      <c r="AI11" s="396"/>
      <c r="AJ11" s="396"/>
      <c r="AK11" s="396"/>
      <c r="AL11" s="396"/>
      <c r="AM11" s="396"/>
      <c r="AN11" s="396"/>
      <c r="AO11" s="396"/>
      <c r="AP11" s="396"/>
      <c r="AQ11" s="396"/>
      <c r="AR11" s="396"/>
      <c r="AS11" s="399"/>
    </row>
    <row r="12" spans="1:46" s="136" customFormat="1" ht="39.75" customHeight="1">
      <c r="A12" s="139">
        <v>9</v>
      </c>
      <c r="B12" s="396"/>
      <c r="C12" s="396"/>
      <c r="D12" s="396"/>
      <c r="E12" s="396"/>
      <c r="F12" s="397"/>
      <c r="G12" s="398"/>
      <c r="H12" s="398"/>
      <c r="I12" s="396"/>
      <c r="J12" s="396"/>
      <c r="K12" s="396"/>
      <c r="L12" s="396"/>
      <c r="M12" s="396"/>
      <c r="N12" s="396"/>
      <c r="O12" s="396"/>
      <c r="P12" s="396"/>
      <c r="Q12" s="396"/>
      <c r="R12" s="396"/>
      <c r="S12" s="396"/>
      <c r="T12" s="396"/>
      <c r="U12" s="396"/>
      <c r="V12" s="396"/>
      <c r="W12" s="396"/>
      <c r="X12" s="396"/>
      <c r="Y12" s="396"/>
      <c r="Z12" s="396"/>
      <c r="AA12" s="396"/>
      <c r="AB12" s="396"/>
      <c r="AC12" s="396"/>
      <c r="AD12" s="396"/>
      <c r="AE12" s="396"/>
      <c r="AF12" s="396"/>
      <c r="AG12" s="396"/>
      <c r="AH12" s="396"/>
      <c r="AI12" s="396"/>
      <c r="AJ12" s="396"/>
      <c r="AK12" s="396"/>
      <c r="AL12" s="396"/>
      <c r="AM12" s="396"/>
      <c r="AN12" s="396"/>
      <c r="AO12" s="396"/>
      <c r="AP12" s="396"/>
      <c r="AQ12" s="396"/>
      <c r="AR12" s="396"/>
      <c r="AS12" s="399"/>
    </row>
    <row r="13" spans="1:46" s="136" customFormat="1" ht="15">
      <c r="B13" s="135"/>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c r="AE13" s="135"/>
      <c r="AF13" s="135"/>
      <c r="AG13" s="135"/>
      <c r="AH13" s="135"/>
      <c r="AI13" s="135"/>
      <c r="AJ13" s="135"/>
      <c r="AK13" s="135"/>
      <c r="AL13" s="135"/>
      <c r="AM13" s="135"/>
      <c r="AN13" s="135"/>
      <c r="AO13" s="135"/>
      <c r="AP13" s="135"/>
      <c r="AQ13" s="135"/>
      <c r="AR13" s="135"/>
      <c r="AS13" s="135"/>
    </row>
    <row r="14" spans="1:46" s="136" customFormat="1" ht="15" customHeight="1">
      <c r="B14" s="481" t="s">
        <v>686</v>
      </c>
      <c r="C14" s="482"/>
      <c r="D14" s="482"/>
      <c r="E14" s="482"/>
      <c r="F14" s="482"/>
      <c r="G14" s="482"/>
      <c r="H14" s="482"/>
      <c r="I14" s="482"/>
      <c r="J14" s="482"/>
      <c r="K14" s="482"/>
      <c r="L14" s="482"/>
      <c r="M14" s="482"/>
      <c r="N14" s="482"/>
      <c r="O14" s="482"/>
      <c r="P14" s="482"/>
      <c r="Q14" s="482"/>
      <c r="R14" s="482"/>
      <c r="S14" s="482"/>
      <c r="T14" s="482"/>
      <c r="U14" s="482"/>
      <c r="V14" s="482"/>
      <c r="W14" s="482"/>
      <c r="X14" s="482"/>
      <c r="Y14" s="482"/>
      <c r="Z14" s="482"/>
      <c r="AA14" s="482"/>
      <c r="AB14" s="482"/>
      <c r="AC14" s="482"/>
      <c r="AD14" s="482"/>
      <c r="AE14" s="482"/>
      <c r="AF14" s="482"/>
      <c r="AG14" s="482"/>
      <c r="AH14" s="482"/>
      <c r="AI14" s="482"/>
      <c r="AJ14" s="482"/>
      <c r="AK14" s="482"/>
      <c r="AL14" s="482"/>
      <c r="AM14" s="482"/>
      <c r="AN14" s="482"/>
      <c r="AO14" s="482"/>
      <c r="AP14" s="482"/>
      <c r="AQ14" s="140"/>
      <c r="AR14" s="140"/>
      <c r="AS14" s="135"/>
    </row>
    <row r="15" spans="1:46" ht="17.25" customHeight="1">
      <c r="B15" s="141"/>
      <c r="C15" s="141"/>
      <c r="D15" s="141"/>
      <c r="E15" s="141"/>
      <c r="F15" s="141"/>
      <c r="G15" s="141"/>
      <c r="H15" s="141"/>
      <c r="I15" s="141"/>
      <c r="J15" s="141"/>
      <c r="K15" s="135"/>
      <c r="L15" s="135"/>
      <c r="M15" s="135"/>
      <c r="N15" s="135"/>
      <c r="O15" s="135"/>
      <c r="P15" s="135"/>
      <c r="Q15" s="135"/>
      <c r="R15" s="135"/>
      <c r="S15" s="135"/>
      <c r="T15" s="135"/>
      <c r="U15" s="135"/>
      <c r="V15" s="135"/>
      <c r="W15" s="135"/>
      <c r="X15" s="135"/>
      <c r="Y15" s="135"/>
      <c r="Z15" s="135"/>
      <c r="AA15" s="135"/>
      <c r="AB15" s="141"/>
      <c r="AC15" s="141"/>
      <c r="AD15" s="141"/>
      <c r="AE15" s="141"/>
      <c r="AF15" s="141"/>
      <c r="AG15" s="141"/>
      <c r="AH15" s="141"/>
      <c r="AI15" s="141"/>
      <c r="AJ15" s="141"/>
      <c r="AK15" s="141"/>
      <c r="AL15" s="141"/>
      <c r="AM15" s="141"/>
      <c r="AN15" s="141"/>
      <c r="AO15" s="141"/>
      <c r="AP15" s="141"/>
      <c r="AQ15" s="141"/>
      <c r="AR15" s="141"/>
    </row>
    <row r="16" spans="1:46">
      <c r="B16" s="133"/>
      <c r="C16" s="133"/>
      <c r="D16" s="133"/>
      <c r="E16" s="133"/>
      <c r="F16" s="133"/>
      <c r="G16" s="133"/>
      <c r="H16" s="133"/>
      <c r="I16" s="133"/>
      <c r="K16" s="136"/>
      <c r="L16" s="136"/>
      <c r="M16" s="136"/>
      <c r="N16" s="136"/>
      <c r="O16" s="136"/>
      <c r="P16" s="136"/>
      <c r="Q16" s="136"/>
      <c r="R16" s="136"/>
      <c r="S16" s="136"/>
      <c r="T16" s="136"/>
      <c r="U16" s="136"/>
      <c r="V16" s="136"/>
      <c r="W16" s="136"/>
      <c r="X16" s="136"/>
      <c r="Y16" s="136"/>
      <c r="Z16" s="136"/>
      <c r="AA16" s="136"/>
    </row>
    <row r="17" spans="2:27">
      <c r="B17" s="133"/>
      <c r="C17" s="133"/>
      <c r="D17" s="133"/>
      <c r="E17" s="133"/>
      <c r="F17" s="133"/>
      <c r="G17" s="133"/>
      <c r="H17" s="133"/>
      <c r="I17" s="133"/>
      <c r="K17" s="136"/>
      <c r="L17" s="136"/>
      <c r="M17" s="136"/>
      <c r="N17" s="136"/>
      <c r="O17" s="136"/>
      <c r="P17" s="136"/>
      <c r="Q17" s="136"/>
      <c r="R17" s="136"/>
      <c r="S17" s="136"/>
      <c r="T17" s="136"/>
      <c r="U17" s="136"/>
      <c r="V17" s="136"/>
      <c r="W17" s="136"/>
      <c r="X17" s="136"/>
      <c r="Y17" s="136"/>
      <c r="Z17" s="136"/>
      <c r="AA17" s="136"/>
    </row>
    <row r="18" spans="2:27">
      <c r="B18" s="133"/>
      <c r="C18" s="133"/>
      <c r="D18" s="133"/>
      <c r="E18" s="133"/>
      <c r="F18" s="133"/>
      <c r="G18" s="133"/>
      <c r="H18" s="133"/>
      <c r="I18" s="133"/>
    </row>
    <row r="19" spans="2:27">
      <c r="B19" s="133"/>
      <c r="C19" s="133"/>
      <c r="D19" s="133"/>
      <c r="E19" s="133"/>
      <c r="F19" s="133"/>
      <c r="G19" s="133"/>
      <c r="H19" s="133"/>
      <c r="I19" s="133"/>
    </row>
    <row r="20" spans="2:27">
      <c r="B20" s="133"/>
      <c r="C20" s="133"/>
      <c r="D20" s="133"/>
      <c r="E20" s="133"/>
      <c r="F20" s="133"/>
      <c r="G20" s="133"/>
      <c r="H20" s="133"/>
      <c r="I20" s="133"/>
    </row>
    <row r="21" spans="2:27">
      <c r="B21" s="133"/>
      <c r="C21" s="133"/>
      <c r="D21" s="133"/>
      <c r="E21" s="133"/>
      <c r="F21" s="133"/>
      <c r="G21" s="133"/>
      <c r="H21" s="133"/>
      <c r="I21" s="133"/>
    </row>
    <row r="22" spans="2:27">
      <c r="B22" s="133"/>
      <c r="C22" s="133"/>
      <c r="D22" s="133"/>
      <c r="E22" s="133"/>
      <c r="F22" s="133"/>
      <c r="G22" s="133"/>
      <c r="H22" s="133"/>
      <c r="I22" s="133"/>
    </row>
    <row r="23" spans="2:27">
      <c r="B23" s="133"/>
      <c r="C23" s="133"/>
      <c r="D23" s="133"/>
      <c r="E23" s="133"/>
      <c r="F23" s="133"/>
      <c r="G23" s="133"/>
      <c r="H23" s="133"/>
      <c r="I23" s="133"/>
    </row>
    <row r="24" spans="2:27">
      <c r="B24" s="133"/>
      <c r="C24" s="133"/>
      <c r="D24" s="133"/>
      <c r="E24" s="133"/>
      <c r="F24" s="133"/>
      <c r="G24" s="133"/>
      <c r="H24" s="133"/>
      <c r="I24" s="133"/>
    </row>
    <row r="25" spans="2:27">
      <c r="B25" s="133"/>
      <c r="C25" s="133"/>
      <c r="D25" s="133"/>
      <c r="E25" s="133"/>
      <c r="F25" s="133"/>
      <c r="G25" s="133"/>
      <c r="H25" s="133"/>
      <c r="I25" s="133"/>
    </row>
    <row r="26" spans="2:27">
      <c r="B26" s="133"/>
      <c r="C26" s="133"/>
      <c r="D26" s="133"/>
      <c r="E26" s="133"/>
      <c r="F26" s="133"/>
      <c r="G26" s="133"/>
      <c r="H26" s="133"/>
      <c r="I26" s="133"/>
    </row>
    <row r="27" spans="2:27">
      <c r="B27" s="133"/>
      <c r="C27" s="133"/>
      <c r="D27" s="133"/>
      <c r="E27" s="133"/>
      <c r="F27" s="133"/>
      <c r="G27" s="133"/>
      <c r="H27" s="133"/>
      <c r="I27" s="133"/>
    </row>
    <row r="28" spans="2:27">
      <c r="B28" s="133"/>
      <c r="C28" s="133"/>
      <c r="D28" s="133"/>
      <c r="E28" s="133"/>
      <c r="F28" s="133"/>
      <c r="G28" s="133"/>
      <c r="H28" s="133"/>
      <c r="I28" s="133"/>
    </row>
    <row r="29" spans="2:27">
      <c r="B29" s="133"/>
      <c r="C29" s="133"/>
      <c r="D29" s="133"/>
      <c r="E29" s="133"/>
      <c r="F29" s="133"/>
      <c r="G29" s="133"/>
      <c r="H29" s="133"/>
      <c r="I29" s="133"/>
    </row>
    <row r="30" spans="2:27">
      <c r="B30" s="133"/>
      <c r="C30" s="133"/>
      <c r="D30" s="133"/>
      <c r="E30" s="133"/>
      <c r="F30" s="133"/>
      <c r="G30" s="133"/>
      <c r="H30" s="133"/>
      <c r="I30" s="133"/>
    </row>
    <row r="31" spans="2:27">
      <c r="B31" s="133"/>
      <c r="C31" s="133"/>
      <c r="D31" s="133"/>
      <c r="E31" s="133"/>
      <c r="F31" s="133"/>
      <c r="G31" s="133"/>
      <c r="H31" s="133"/>
      <c r="I31" s="133"/>
    </row>
    <row r="32" spans="2:27">
      <c r="B32" s="133"/>
      <c r="C32" s="133"/>
      <c r="D32" s="133"/>
      <c r="E32" s="133"/>
      <c r="F32" s="133"/>
      <c r="G32" s="133"/>
      <c r="H32" s="133"/>
      <c r="I32" s="133"/>
    </row>
    <row r="33" s="133" customFormat="1"/>
    <row r="34" s="133" customFormat="1"/>
    <row r="35" s="133" customFormat="1"/>
    <row r="36" s="133" customFormat="1"/>
    <row r="37" s="133" customFormat="1"/>
    <row r="38" s="133" customFormat="1"/>
    <row r="39" s="133" customFormat="1"/>
    <row r="40" s="133" customFormat="1"/>
    <row r="41" s="133" customFormat="1"/>
    <row r="42" s="133" customFormat="1"/>
    <row r="43" s="133" customFormat="1"/>
    <row r="44" s="133" customFormat="1"/>
    <row r="45" s="133" customFormat="1"/>
    <row r="46" s="133" customFormat="1"/>
    <row r="47" s="133" customFormat="1"/>
    <row r="48" s="133" customFormat="1"/>
    <row r="49" s="133" customFormat="1"/>
    <row r="50" s="133" customFormat="1"/>
    <row r="51" s="133" customFormat="1"/>
    <row r="52" s="133" customFormat="1"/>
    <row r="53" s="133" customFormat="1"/>
    <row r="54" s="133" customFormat="1"/>
    <row r="55" s="133" customFormat="1"/>
    <row r="56" s="133" customFormat="1"/>
    <row r="57" s="133" customFormat="1"/>
    <row r="58" s="133" customFormat="1"/>
    <row r="59" s="133" customFormat="1"/>
    <row r="60" s="133" customFormat="1"/>
    <row r="61" s="133" customFormat="1"/>
    <row r="62" s="133" customFormat="1"/>
    <row r="63" s="133" customFormat="1"/>
    <row r="64" s="133" customFormat="1"/>
    <row r="65" s="133" customFormat="1"/>
    <row r="66" s="133" customFormat="1"/>
    <row r="67" s="133" customFormat="1"/>
    <row r="68" s="133" customFormat="1"/>
    <row r="69" s="133" customFormat="1"/>
    <row r="70" s="133" customFormat="1"/>
    <row r="71" s="133" customFormat="1"/>
    <row r="72" s="133" customFormat="1"/>
    <row r="73" s="133" customFormat="1"/>
    <row r="74" s="133" customFormat="1"/>
    <row r="75" s="133" customFormat="1"/>
    <row r="76" s="133" customFormat="1"/>
    <row r="77" s="133" customFormat="1"/>
    <row r="78" s="133" customFormat="1"/>
    <row r="79" s="133" customFormat="1"/>
    <row r="80" s="133" customFormat="1"/>
    <row r="81" s="133" customFormat="1"/>
    <row r="82" s="133" customFormat="1"/>
  </sheetData>
  <sheetProtection algorithmName="SHA-512" hashValue="mTyvXjrP++mYXmbs47D8XUwTW9wNkdXBwXszH38zHNnSHyLdaph4XOP88e52dbBex4KBl7iUhXqyV4p7m/6QNA==" saltValue="9qDNQrYMdCkUfc7BWhhPHQ==" spinCount="100000" sheet="1" objects="1" scenarios="1" formatCells="0" formatColumns="0" formatRows="0"/>
  <mergeCells count="27">
    <mergeCell ref="A1:AS1"/>
    <mergeCell ref="AM2:AN2"/>
    <mergeCell ref="A2:A3"/>
    <mergeCell ref="B2:B3"/>
    <mergeCell ref="C2:C3"/>
    <mergeCell ref="D2:D3"/>
    <mergeCell ref="E2:E3"/>
    <mergeCell ref="F2:F3"/>
    <mergeCell ref="G2:G3"/>
    <mergeCell ref="H2:H3"/>
    <mergeCell ref="AO2:AP2"/>
    <mergeCell ref="AQ2:AR2"/>
    <mergeCell ref="B14:AP14"/>
    <mergeCell ref="S2:T2"/>
    <mergeCell ref="U2:V2"/>
    <mergeCell ref="W2:Y2"/>
    <mergeCell ref="Z2:AB2"/>
    <mergeCell ref="AC2:AD2"/>
    <mergeCell ref="AE2:AG2"/>
    <mergeCell ref="I2:I3"/>
    <mergeCell ref="J2:J3"/>
    <mergeCell ref="K2:L2"/>
    <mergeCell ref="M2:N2"/>
    <mergeCell ref="O2:P2"/>
    <mergeCell ref="Q2:R2"/>
    <mergeCell ref="AH2:AJ2"/>
    <mergeCell ref="AK2:AL2"/>
  </mergeCells>
  <hyperlinks>
    <hyperlink ref="AT1" location="PORTADA!A1" display="Portada" xr:uid="{FCD0F91D-9ED5-476C-9472-E0FF18C1877E}"/>
  </hyperlinks>
  <printOptions horizontalCentered="1"/>
  <pageMargins left="0.31496062992125984" right="0.31496062992125984" top="1.3385826771653544" bottom="0.74803149606299213" header="0.31496062992125984" footer="0.31496062992125984"/>
  <pageSetup scale="33" fitToHeight="0" orientation="landscape" r:id="rId1"/>
  <headerFooter>
    <oddHeader>&amp;L&amp;G&amp;CPROCESO DE INSPECCIÓN, VIGILANCIA Y CONTROL
FORMATO INSTRUMENTO IV
APOYO POST INSTITUCIONAL SRPA&amp;RIN90.IVC
Versión 1
07/07/2026
Clasificación de la Información
CLASIFICADA</oddHeader>
    <oddFooter>&amp;C&amp;G</oddFoot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86297E-4497-4463-BD3F-60B5943ECA63}">
  <sheetPr>
    <tabColor rgb="FFEE0000"/>
    <pageSetUpPr fitToPage="1"/>
  </sheetPr>
  <dimension ref="A1:Z47"/>
  <sheetViews>
    <sheetView zoomScaleNormal="100" zoomScalePageLayoutView="80" workbookViewId="0">
      <selection activeCell="C3" sqref="C3"/>
    </sheetView>
  </sheetViews>
  <sheetFormatPr baseColWidth="10" defaultColWidth="11.42578125" defaultRowHeight="15"/>
  <cols>
    <col min="2" max="2" width="20" bestFit="1" customWidth="1"/>
    <col min="3" max="3" width="33.140625" style="256" customWidth="1"/>
    <col min="4" max="4" width="74.140625" style="256" customWidth="1"/>
    <col min="5" max="5" width="56.42578125" style="256" bestFit="1" customWidth="1"/>
    <col min="6" max="6" width="30.42578125" style="256" customWidth="1"/>
    <col min="7" max="7" width="134" style="256" customWidth="1"/>
    <col min="8" max="8" width="84.42578125" customWidth="1"/>
    <col min="9" max="9" width="40.42578125" customWidth="1"/>
  </cols>
  <sheetData>
    <row r="1" spans="1:9" s="7" customFormat="1">
      <c r="A1" s="123"/>
      <c r="B1" s="123"/>
      <c r="C1" s="123"/>
      <c r="D1" s="123"/>
    </row>
    <row r="2" spans="1:9" ht="30" customHeight="1">
      <c r="A2" s="123"/>
      <c r="B2" s="322" t="s">
        <v>2451</v>
      </c>
      <c r="C2" s="323" t="s">
        <v>167</v>
      </c>
      <c r="D2" s="323" t="s">
        <v>168</v>
      </c>
      <c r="E2" s="323" t="s">
        <v>169</v>
      </c>
      <c r="F2" s="323" t="s">
        <v>2452</v>
      </c>
      <c r="G2" s="323" t="s">
        <v>171</v>
      </c>
    </row>
    <row r="3" spans="1:9" s="3" customFormat="1">
      <c r="A3" s="123"/>
      <c r="B3" s="324" t="s">
        <v>172</v>
      </c>
      <c r="C3" s="325" t="str" cm="1">
        <f t="array" ref="C3">_xlfn._xlws.FILTER('2.Ambientes Adecuados y Seguros'!B3:F65,'2.Ambientes Adecuados y Seguros'!D3:D65="NO CUMPLE CONDICIÓN","")</f>
        <v/>
      </c>
      <c r="D3" s="267"/>
      <c r="E3" s="325"/>
      <c r="F3" s="267"/>
      <c r="G3" s="267"/>
      <c r="H3" s="267" t="str">
        <f>CONCATENATE("No ",D3)</f>
        <v xml:space="preserve">No </v>
      </c>
      <c r="I3" s="3" t="s">
        <v>2453</v>
      </c>
    </row>
    <row r="4" spans="1:9">
      <c r="A4" s="123"/>
      <c r="B4" s="324" t="s">
        <v>181</v>
      </c>
      <c r="C4" s="325"/>
      <c r="D4" s="267"/>
      <c r="E4" s="325"/>
      <c r="F4" s="267"/>
      <c r="G4" s="267"/>
      <c r="H4" s="267" t="str">
        <f t="shared" ref="H4:H45" si="0">CONCATENATE("No ",D4)</f>
        <v xml:space="preserve">No </v>
      </c>
      <c r="I4" s="3" t="s">
        <v>2453</v>
      </c>
    </row>
    <row r="5" spans="1:9">
      <c r="A5" s="123"/>
      <c r="B5" s="324" t="s">
        <v>187</v>
      </c>
      <c r="C5" s="325"/>
      <c r="D5" s="267"/>
      <c r="E5" s="325"/>
      <c r="F5" s="267"/>
      <c r="G5" s="267"/>
      <c r="H5" s="267" t="str">
        <f t="shared" si="0"/>
        <v xml:space="preserve">No </v>
      </c>
      <c r="I5" s="3" t="s">
        <v>2453</v>
      </c>
    </row>
    <row r="6" spans="1:9">
      <c r="A6" s="123"/>
      <c r="B6" s="324" t="s">
        <v>191</v>
      </c>
      <c r="C6" s="325"/>
      <c r="D6" s="267"/>
      <c r="E6" s="325"/>
      <c r="F6" s="267"/>
      <c r="G6" s="267"/>
      <c r="H6" s="267" t="str">
        <f t="shared" si="0"/>
        <v xml:space="preserve">No </v>
      </c>
      <c r="I6" s="3" t="s">
        <v>2453</v>
      </c>
    </row>
    <row r="7" spans="1:9">
      <c r="A7" s="123"/>
      <c r="B7" s="324" t="s">
        <v>197</v>
      </c>
      <c r="C7" s="325"/>
      <c r="D7" s="267"/>
      <c r="E7" s="325"/>
      <c r="F7" s="267"/>
      <c r="G7" s="267"/>
      <c r="H7" s="267" t="str">
        <f t="shared" si="0"/>
        <v xml:space="preserve">No </v>
      </c>
      <c r="I7" s="3" t="s">
        <v>2453</v>
      </c>
    </row>
    <row r="8" spans="1:9">
      <c r="A8" s="123"/>
      <c r="B8" s="324" t="s">
        <v>213</v>
      </c>
      <c r="C8" s="325"/>
      <c r="D8" s="267"/>
      <c r="E8" s="325"/>
      <c r="F8" s="267"/>
      <c r="G8" s="267"/>
      <c r="H8" s="267" t="str">
        <f t="shared" si="0"/>
        <v xml:space="preserve">No </v>
      </c>
      <c r="I8" s="3" t="s">
        <v>2453</v>
      </c>
    </row>
    <row r="9" spans="1:9">
      <c r="A9" s="123"/>
      <c r="B9" s="324" t="s">
        <v>213</v>
      </c>
      <c r="C9" s="325"/>
      <c r="D9" s="267"/>
      <c r="E9" s="325"/>
      <c r="F9" s="267"/>
      <c r="G9" s="267"/>
      <c r="H9" s="267" t="str">
        <f t="shared" ref="H9:H10" si="1">CONCATENATE("No ",D9)</f>
        <v xml:space="preserve">No </v>
      </c>
      <c r="I9" s="3" t="s">
        <v>2453</v>
      </c>
    </row>
    <row r="10" spans="1:9">
      <c r="A10" s="123"/>
      <c r="B10" s="324" t="s">
        <v>213</v>
      </c>
      <c r="C10" s="325"/>
      <c r="D10" s="267"/>
      <c r="E10" s="325"/>
      <c r="F10" s="267"/>
      <c r="G10" s="267"/>
      <c r="H10" s="267" t="str">
        <f t="shared" si="1"/>
        <v xml:space="preserve">No </v>
      </c>
      <c r="I10" s="3" t="s">
        <v>2453</v>
      </c>
    </row>
    <row r="11" spans="1:9">
      <c r="A11" s="123"/>
      <c r="B11" s="324" t="s">
        <v>272</v>
      </c>
      <c r="C11" s="325"/>
      <c r="D11" s="267"/>
      <c r="E11" s="325"/>
      <c r="F11" s="267"/>
      <c r="G11" s="267"/>
      <c r="H11" s="267" t="str">
        <f t="shared" si="0"/>
        <v xml:space="preserve">No </v>
      </c>
      <c r="I11" s="3" t="s">
        <v>2453</v>
      </c>
    </row>
    <row r="12" spans="1:9">
      <c r="A12" s="123"/>
      <c r="B12" s="324" t="s">
        <v>272</v>
      </c>
      <c r="C12" s="325"/>
      <c r="D12" s="267"/>
      <c r="E12" s="325"/>
      <c r="F12" s="267"/>
      <c r="G12" s="267"/>
      <c r="H12" s="267" t="str">
        <f t="shared" si="0"/>
        <v xml:space="preserve">No </v>
      </c>
      <c r="I12" s="3" t="s">
        <v>2453</v>
      </c>
    </row>
    <row r="13" spans="1:9">
      <c r="A13" s="123"/>
      <c r="B13" s="324" t="s">
        <v>305</v>
      </c>
      <c r="C13" s="325"/>
      <c r="D13" s="267"/>
      <c r="E13" s="325"/>
      <c r="F13" s="267"/>
      <c r="G13" s="267"/>
      <c r="H13" s="267" t="str">
        <f t="shared" si="0"/>
        <v xml:space="preserve">No </v>
      </c>
      <c r="I13" s="3" t="s">
        <v>2453</v>
      </c>
    </row>
    <row r="14" spans="1:9">
      <c r="B14" s="324" t="s">
        <v>320</v>
      </c>
      <c r="C14" s="325" t="str" cm="1">
        <f t="array" ref="C14">_xlfn._xlws.FILTER('3. Alimentacion y Nutrición'!B3:F18,'3. Alimentacion y Nutrición'!D3:D18="NO CUMPLE CONDICIÓN","")</f>
        <v/>
      </c>
      <c r="D14" s="267"/>
      <c r="E14" s="327"/>
      <c r="F14" s="259"/>
      <c r="G14" s="259"/>
      <c r="H14" s="267" t="str">
        <f t="shared" si="0"/>
        <v xml:space="preserve">No </v>
      </c>
      <c r="I14" s="3" t="s">
        <v>2454</v>
      </c>
    </row>
    <row r="15" spans="1:9">
      <c r="B15" s="324" t="s">
        <v>324</v>
      </c>
      <c r="C15" s="325"/>
      <c r="D15" s="267"/>
      <c r="E15" s="327"/>
      <c r="F15" s="259"/>
      <c r="G15" s="259"/>
      <c r="H15" s="267" t="str">
        <f t="shared" si="0"/>
        <v xml:space="preserve">No </v>
      </c>
      <c r="I15" s="3" t="s">
        <v>2454</v>
      </c>
    </row>
    <row r="16" spans="1:9">
      <c r="B16" s="324" t="s">
        <v>334</v>
      </c>
      <c r="C16" s="325"/>
      <c r="D16" s="267"/>
      <c r="E16" s="327"/>
      <c r="F16" s="259"/>
      <c r="G16" s="259"/>
      <c r="H16" s="267" t="str">
        <f t="shared" si="0"/>
        <v xml:space="preserve">No </v>
      </c>
      <c r="I16" s="3" t="s">
        <v>2454</v>
      </c>
    </row>
    <row r="17" spans="2:9">
      <c r="B17" s="324" t="s">
        <v>346</v>
      </c>
      <c r="C17" s="325"/>
      <c r="D17" s="267"/>
      <c r="E17" s="327"/>
      <c r="F17" s="259"/>
      <c r="G17" s="259"/>
      <c r="H17" s="267" t="str">
        <f t="shared" si="0"/>
        <v xml:space="preserve">No </v>
      </c>
      <c r="I17" s="3" t="s">
        <v>2454</v>
      </c>
    </row>
    <row r="18" spans="2:9">
      <c r="B18" s="324" t="s">
        <v>2455</v>
      </c>
      <c r="C18" s="325" t="str" cm="1">
        <f t="array" ref="C18">_xlfn._xlws.FILTER('4. Mod. Atención'!B3:F14,'4. Mod. Atención'!D3:D14="NO CUMPLE CONDICIÓN","")</f>
        <v/>
      </c>
      <c r="D18" s="267"/>
      <c r="E18" s="327"/>
      <c r="F18" s="259"/>
      <c r="G18" s="268"/>
      <c r="H18" s="267" t="str">
        <f t="shared" si="0"/>
        <v xml:space="preserve">No </v>
      </c>
      <c r="I18" s="3" t="s">
        <v>2472</v>
      </c>
    </row>
    <row r="19" spans="2:9">
      <c r="B19" s="324" t="s">
        <v>365</v>
      </c>
      <c r="C19" s="328"/>
      <c r="D19" s="267"/>
      <c r="E19" s="327"/>
      <c r="F19" s="326"/>
      <c r="G19" s="268"/>
      <c r="H19" s="267" t="str">
        <f t="shared" si="0"/>
        <v xml:space="preserve">No </v>
      </c>
      <c r="I19" s="3" t="s">
        <v>2472</v>
      </c>
    </row>
    <row r="20" spans="2:9">
      <c r="B20" s="324" t="s">
        <v>389</v>
      </c>
      <c r="C20" s="325" t="str" cm="1">
        <f t="array" ref="C20">_xlfn._xlws.FILTER('5. Situaciones especiales'!B3:F123,'5. Situaciones especiales'!D3:D123="NO CUMPLE CONDICIÓN","")</f>
        <v/>
      </c>
      <c r="D20" s="267"/>
      <c r="E20" s="327"/>
      <c r="F20" s="326"/>
      <c r="G20" s="268"/>
      <c r="H20" s="267" t="str">
        <f t="shared" si="0"/>
        <v xml:space="preserve">No </v>
      </c>
      <c r="I20" s="3" t="s">
        <v>2456</v>
      </c>
    </row>
    <row r="21" spans="2:9">
      <c r="B21" s="324" t="s">
        <v>396</v>
      </c>
      <c r="C21" s="328"/>
      <c r="D21" s="267"/>
      <c r="E21" s="327"/>
      <c r="F21" s="326"/>
      <c r="G21" s="268"/>
      <c r="H21" s="267" t="str">
        <f t="shared" si="0"/>
        <v xml:space="preserve">No </v>
      </c>
      <c r="I21" s="3" t="s">
        <v>2456</v>
      </c>
    </row>
    <row r="22" spans="2:9">
      <c r="B22" s="324" t="s">
        <v>415</v>
      </c>
      <c r="C22" s="328"/>
      <c r="D22" s="267"/>
      <c r="E22" s="327"/>
      <c r="F22" s="326"/>
      <c r="G22" s="268"/>
      <c r="H22" s="267" t="str">
        <f t="shared" si="0"/>
        <v xml:space="preserve">No </v>
      </c>
      <c r="I22" s="3" t="s">
        <v>2456</v>
      </c>
    </row>
    <row r="23" spans="2:9">
      <c r="B23" s="324" t="s">
        <v>425</v>
      </c>
      <c r="C23" s="328"/>
      <c r="D23" s="267"/>
      <c r="E23" s="327"/>
      <c r="F23" s="326"/>
      <c r="G23" s="268"/>
      <c r="H23" s="267" t="str">
        <f t="shared" si="0"/>
        <v xml:space="preserve">No </v>
      </c>
      <c r="I23" s="3" t="s">
        <v>2456</v>
      </c>
    </row>
    <row r="24" spans="2:9">
      <c r="B24" s="324" t="s">
        <v>434</v>
      </c>
      <c r="C24" s="328"/>
      <c r="D24" s="267"/>
      <c r="E24" s="327"/>
      <c r="F24" s="326"/>
      <c r="G24" s="268"/>
      <c r="H24" s="267" t="str">
        <f t="shared" si="0"/>
        <v xml:space="preserve">No </v>
      </c>
      <c r="I24" s="3" t="s">
        <v>2456</v>
      </c>
    </row>
    <row r="25" spans="2:9">
      <c r="B25" s="324" t="s">
        <v>444</v>
      </c>
      <c r="C25" s="328"/>
      <c r="D25" s="267"/>
      <c r="E25" s="327"/>
      <c r="F25" s="326"/>
      <c r="G25" s="268"/>
      <c r="H25" s="267" t="str">
        <f t="shared" si="0"/>
        <v xml:space="preserve">No </v>
      </c>
      <c r="I25" s="3" t="s">
        <v>2456</v>
      </c>
    </row>
    <row r="26" spans="2:9">
      <c r="B26" s="324" t="s">
        <v>449</v>
      </c>
      <c r="C26" s="328"/>
      <c r="D26" s="267"/>
      <c r="E26" s="327"/>
      <c r="F26" s="326"/>
      <c r="G26" s="268"/>
      <c r="H26" s="267" t="str">
        <f t="shared" si="0"/>
        <v xml:space="preserve">No </v>
      </c>
      <c r="I26" s="3" t="s">
        <v>2456</v>
      </c>
    </row>
    <row r="27" spans="2:9">
      <c r="B27" s="324" t="s">
        <v>452</v>
      </c>
      <c r="C27" s="328"/>
      <c r="D27" s="267"/>
      <c r="E27" s="327"/>
      <c r="F27" s="326"/>
      <c r="G27" s="268"/>
      <c r="H27" s="267" t="str">
        <f t="shared" si="0"/>
        <v xml:space="preserve">No </v>
      </c>
      <c r="I27" s="3" t="s">
        <v>2456</v>
      </c>
    </row>
    <row r="28" spans="2:9">
      <c r="B28" s="324" t="s">
        <v>452</v>
      </c>
      <c r="C28" s="328"/>
      <c r="D28" s="267"/>
      <c r="E28" s="327"/>
      <c r="F28" s="326"/>
      <c r="G28" s="268"/>
      <c r="H28" s="267" t="str">
        <f t="shared" si="0"/>
        <v xml:space="preserve">No </v>
      </c>
      <c r="I28" s="3" t="s">
        <v>2456</v>
      </c>
    </row>
    <row r="29" spans="2:9">
      <c r="B29" s="324" t="s">
        <v>466</v>
      </c>
      <c r="C29" s="328"/>
      <c r="D29" s="267"/>
      <c r="E29" s="327"/>
      <c r="F29" s="326"/>
      <c r="G29" s="268"/>
      <c r="H29" s="267" t="str">
        <f t="shared" si="0"/>
        <v xml:space="preserve">No </v>
      </c>
      <c r="I29" s="3" t="s">
        <v>2456</v>
      </c>
    </row>
    <row r="30" spans="2:9">
      <c r="B30" s="324" t="s">
        <v>466</v>
      </c>
      <c r="C30" s="328"/>
      <c r="D30" s="267"/>
      <c r="E30" s="327"/>
      <c r="F30" s="326"/>
      <c r="G30" s="268"/>
      <c r="H30" s="267" t="str">
        <f t="shared" si="0"/>
        <v xml:space="preserve">No </v>
      </c>
      <c r="I30" s="3" t="s">
        <v>2456</v>
      </c>
    </row>
    <row r="31" spans="2:9">
      <c r="B31" s="324" t="s">
        <v>471</v>
      </c>
      <c r="C31" s="328"/>
      <c r="D31" s="267"/>
      <c r="E31" s="327"/>
      <c r="F31" s="326"/>
      <c r="G31" s="268"/>
      <c r="H31" s="267" t="str">
        <f t="shared" si="0"/>
        <v xml:space="preserve">No </v>
      </c>
      <c r="I31" s="3" t="s">
        <v>2456</v>
      </c>
    </row>
    <row r="32" spans="2:9">
      <c r="B32" s="324" t="s">
        <v>471</v>
      </c>
      <c r="C32" s="328"/>
      <c r="D32" s="267"/>
      <c r="E32" s="327"/>
      <c r="F32" s="326"/>
      <c r="G32" s="268"/>
      <c r="H32" s="267" t="str">
        <f t="shared" si="0"/>
        <v xml:space="preserve">No </v>
      </c>
      <c r="I32" s="3" t="s">
        <v>2456</v>
      </c>
    </row>
    <row r="33" spans="2:26">
      <c r="B33" s="324" t="s">
        <v>473</v>
      </c>
      <c r="C33" s="328"/>
      <c r="D33" s="267"/>
      <c r="E33" s="327"/>
      <c r="F33" s="326"/>
      <c r="G33" s="268"/>
      <c r="H33" s="267" t="str">
        <f t="shared" ref="H33" si="2">CONCATENATE("No ",D33)</f>
        <v xml:space="preserve">No </v>
      </c>
      <c r="I33" s="3" t="s">
        <v>2456</v>
      </c>
    </row>
    <row r="34" spans="2:26">
      <c r="B34" s="324" t="s">
        <v>476</v>
      </c>
      <c r="C34" s="328" t="str" cm="1">
        <f t="array" ref="C34">_xlfn._xlws.FILTER('6. Código Ético'!B3:F31,'6. Código Ético'!D3:D31="NO CUMPLE CONDICIÓN","")</f>
        <v/>
      </c>
      <c r="D34" s="267"/>
      <c r="E34" s="327"/>
      <c r="F34" s="326"/>
      <c r="G34" s="268"/>
      <c r="H34" s="267" t="str">
        <f t="shared" si="0"/>
        <v xml:space="preserve">No </v>
      </c>
      <c r="I34" s="3" t="s">
        <v>2457</v>
      </c>
    </row>
    <row r="35" spans="2:26">
      <c r="B35" s="324" t="s">
        <v>476</v>
      </c>
      <c r="C35" s="328"/>
      <c r="D35" s="267"/>
      <c r="E35" s="327"/>
      <c r="F35" s="326"/>
      <c r="G35" s="268"/>
      <c r="H35" s="267" t="str">
        <f t="shared" si="0"/>
        <v xml:space="preserve">No </v>
      </c>
      <c r="I35" s="3" t="s">
        <v>2457</v>
      </c>
    </row>
    <row r="36" spans="2:26">
      <c r="B36" s="324" t="s">
        <v>476</v>
      </c>
      <c r="C36" s="328"/>
      <c r="D36" s="267"/>
      <c r="E36" s="327"/>
      <c r="F36" s="326"/>
      <c r="G36" s="268"/>
      <c r="H36" s="267" t="str">
        <f t="shared" si="0"/>
        <v xml:space="preserve">No </v>
      </c>
      <c r="I36" s="3" t="s">
        <v>2457</v>
      </c>
    </row>
    <row r="37" spans="2:26">
      <c r="B37" s="324" t="s">
        <v>2458</v>
      </c>
      <c r="C37" s="327" t="str" cm="1">
        <f t="array" ref="C37">_xlfn._xlws.FILTER('7. Talento Humano'!B3:F22,'7. Talento Humano'!D3:D22="NO CUMPLE CONDICIÓN","")</f>
        <v/>
      </c>
      <c r="D37" s="267"/>
      <c r="E37" s="327"/>
      <c r="F37" s="259"/>
      <c r="G37" s="259"/>
      <c r="H37" s="267" t="str">
        <f t="shared" si="0"/>
        <v xml:space="preserve">No </v>
      </c>
      <c r="I37" s="324" t="s">
        <v>2459</v>
      </c>
      <c r="J37" s="329"/>
      <c r="K37" s="329"/>
      <c r="L37" s="329"/>
      <c r="M37" s="329"/>
      <c r="N37" s="329"/>
      <c r="O37" s="329"/>
      <c r="P37" s="329"/>
      <c r="Q37" s="329"/>
      <c r="R37" s="329"/>
      <c r="S37" s="329"/>
      <c r="T37" s="329"/>
      <c r="U37" s="329"/>
      <c r="V37" s="329"/>
      <c r="W37" s="329"/>
      <c r="X37" s="329"/>
      <c r="Y37" s="329"/>
      <c r="Z37" s="329"/>
    </row>
    <row r="38" spans="2:26">
      <c r="B38" s="324" t="s">
        <v>539</v>
      </c>
      <c r="C38" s="327"/>
      <c r="D38" s="267"/>
      <c r="E38" s="327"/>
      <c r="F38" s="259"/>
      <c r="G38" s="259"/>
      <c r="H38" s="267" t="str">
        <f t="shared" si="0"/>
        <v xml:space="preserve">No </v>
      </c>
      <c r="I38" s="324" t="s">
        <v>2459</v>
      </c>
      <c r="J38" s="329"/>
      <c r="K38" s="329"/>
      <c r="L38" s="329"/>
      <c r="M38" s="329"/>
      <c r="N38" s="329"/>
      <c r="O38" s="329"/>
      <c r="P38" s="329"/>
      <c r="Q38" s="329"/>
      <c r="R38" s="329"/>
      <c r="S38" s="329"/>
      <c r="T38" s="329"/>
      <c r="U38" s="329"/>
      <c r="V38" s="329"/>
      <c r="W38" s="329"/>
      <c r="X38" s="329"/>
      <c r="Y38" s="329"/>
      <c r="Z38" s="329"/>
    </row>
    <row r="39" spans="2:26">
      <c r="B39" s="324" t="s">
        <v>550</v>
      </c>
      <c r="C39" s="327"/>
      <c r="D39" s="267"/>
      <c r="E39" s="327"/>
      <c r="F39" s="259"/>
      <c r="G39" s="259"/>
      <c r="H39" s="267" t="str">
        <f t="shared" si="0"/>
        <v xml:space="preserve">No </v>
      </c>
      <c r="I39" s="324" t="s">
        <v>2459</v>
      </c>
      <c r="J39" s="329"/>
      <c r="K39" s="329"/>
      <c r="L39" s="329"/>
      <c r="M39" s="329"/>
      <c r="N39" s="329"/>
      <c r="O39" s="329"/>
      <c r="P39" s="329"/>
      <c r="Q39" s="329"/>
      <c r="R39" s="329"/>
      <c r="S39" s="329"/>
      <c r="T39" s="329"/>
      <c r="U39" s="329"/>
      <c r="V39" s="329"/>
      <c r="W39" s="329"/>
      <c r="X39" s="329"/>
      <c r="Y39" s="329"/>
      <c r="Z39" s="329"/>
    </row>
    <row r="40" spans="2:26">
      <c r="B40" s="324" t="s">
        <v>560</v>
      </c>
      <c r="C40" s="327"/>
      <c r="D40" s="267"/>
      <c r="E40" s="327"/>
      <c r="F40" s="259"/>
      <c r="G40" s="259"/>
      <c r="H40" s="267" t="str">
        <f t="shared" si="0"/>
        <v xml:space="preserve">No </v>
      </c>
      <c r="I40" s="324" t="s">
        <v>2459</v>
      </c>
      <c r="J40" s="329"/>
      <c r="K40" s="329"/>
      <c r="L40" s="329"/>
      <c r="M40" s="329"/>
      <c r="N40" s="329"/>
      <c r="O40" s="329"/>
      <c r="P40" s="329"/>
      <c r="Q40" s="329"/>
      <c r="R40" s="329"/>
      <c r="S40" s="329"/>
      <c r="T40" s="329"/>
      <c r="U40" s="329"/>
      <c r="V40" s="329"/>
      <c r="W40" s="329"/>
      <c r="X40" s="329"/>
      <c r="Y40" s="329"/>
      <c r="Z40" s="329"/>
    </row>
    <row r="41" spans="2:26">
      <c r="B41" s="324" t="s">
        <v>567</v>
      </c>
      <c r="C41" s="327"/>
      <c r="D41" s="267"/>
      <c r="E41" s="327"/>
      <c r="F41" s="259"/>
      <c r="G41" s="259"/>
      <c r="H41" s="267" t="str">
        <f t="shared" si="0"/>
        <v xml:space="preserve">No </v>
      </c>
      <c r="I41" s="324" t="s">
        <v>2459</v>
      </c>
      <c r="J41" s="329"/>
      <c r="K41" s="329"/>
      <c r="L41" s="329"/>
      <c r="M41" s="329"/>
      <c r="N41" s="329"/>
      <c r="O41" s="329"/>
      <c r="P41" s="329"/>
      <c r="Q41" s="329"/>
      <c r="R41" s="329"/>
      <c r="S41" s="329"/>
      <c r="T41" s="329"/>
      <c r="U41" s="329"/>
      <c r="V41" s="329"/>
      <c r="W41" s="329"/>
      <c r="X41" s="329"/>
      <c r="Y41" s="329"/>
      <c r="Z41" s="329"/>
    </row>
    <row r="42" spans="2:26">
      <c r="B42" s="324" t="s">
        <v>576</v>
      </c>
      <c r="C42" s="327"/>
      <c r="D42" s="267"/>
      <c r="E42" s="327"/>
      <c r="F42" s="259"/>
      <c r="G42" s="259"/>
      <c r="H42" s="267" t="str">
        <f t="shared" ref="H42" si="3">CONCATENATE("No ",D42)</f>
        <v xml:space="preserve">No </v>
      </c>
      <c r="I42" s="324" t="s">
        <v>2459</v>
      </c>
      <c r="J42" s="329"/>
      <c r="K42" s="329"/>
      <c r="L42" s="329"/>
      <c r="M42" s="329"/>
      <c r="N42" s="329"/>
      <c r="O42" s="329"/>
      <c r="P42" s="329"/>
      <c r="Q42" s="329"/>
      <c r="R42" s="329"/>
      <c r="S42" s="329"/>
      <c r="T42" s="329"/>
      <c r="U42" s="329"/>
      <c r="V42" s="329"/>
      <c r="W42" s="329"/>
      <c r="X42" s="329"/>
      <c r="Y42" s="329"/>
      <c r="Z42" s="329"/>
    </row>
    <row r="43" spans="2:26">
      <c r="B43" s="324" t="s">
        <v>584</v>
      </c>
      <c r="C43" s="327" t="str" cm="1">
        <f t="array" ref="C43">_xlfn._xlws.FILTER('8. Financiero'!B3:F14,'8. Financiero'!D3:D14="NO CUMPLE CONDICIÓN","")</f>
        <v/>
      </c>
      <c r="D43" s="267"/>
      <c r="E43" s="327"/>
      <c r="F43" s="259"/>
      <c r="G43" s="259"/>
      <c r="H43" s="267" t="str">
        <f t="shared" si="0"/>
        <v xml:space="preserve">No </v>
      </c>
      <c r="I43" s="324" t="s">
        <v>2460</v>
      </c>
      <c r="J43" s="329"/>
      <c r="K43" s="329"/>
      <c r="L43" s="329"/>
      <c r="M43" s="329"/>
      <c r="N43" s="329"/>
      <c r="O43" s="329"/>
      <c r="P43" s="329"/>
      <c r="Q43" s="329"/>
      <c r="R43" s="329"/>
      <c r="S43" s="329"/>
      <c r="T43" s="329"/>
      <c r="U43" s="329"/>
      <c r="V43" s="329"/>
      <c r="W43" s="329"/>
      <c r="X43" s="329"/>
      <c r="Y43" s="329"/>
      <c r="Z43" s="329"/>
    </row>
    <row r="44" spans="2:26">
      <c r="B44" s="324" t="s">
        <v>588</v>
      </c>
      <c r="C44" s="327"/>
      <c r="D44" s="267"/>
      <c r="E44" s="327"/>
      <c r="F44" s="259"/>
      <c r="G44" s="259"/>
      <c r="H44" s="267" t="str">
        <f t="shared" si="0"/>
        <v xml:space="preserve">No </v>
      </c>
      <c r="I44" s="324" t="s">
        <v>2460</v>
      </c>
      <c r="J44" s="329"/>
      <c r="K44" s="329"/>
      <c r="L44" s="329"/>
      <c r="M44" s="329"/>
      <c r="N44" s="329"/>
      <c r="O44" s="329"/>
      <c r="P44" s="329"/>
      <c r="Q44" s="329"/>
      <c r="R44" s="329"/>
      <c r="S44" s="329"/>
      <c r="T44" s="329"/>
      <c r="U44" s="329"/>
      <c r="V44" s="329"/>
      <c r="W44" s="329"/>
      <c r="X44" s="329"/>
      <c r="Y44" s="329"/>
      <c r="Z44" s="329"/>
    </row>
    <row r="45" spans="2:26">
      <c r="B45" s="324" t="s">
        <v>600</v>
      </c>
      <c r="C45" s="327" t="str" cm="1">
        <f t="array" ref="C45">_xlfn._xlws.FILTER('9. Dotación'!B3:F4,'9. Dotación'!D3:D4="NO CUMPLE CONDICIÓN","")</f>
        <v/>
      </c>
      <c r="D45" s="267"/>
      <c r="E45" s="327"/>
      <c r="F45" s="259"/>
      <c r="G45" s="259"/>
      <c r="H45" s="267" t="str">
        <f t="shared" si="0"/>
        <v xml:space="preserve">No </v>
      </c>
      <c r="I45" s="324" t="s">
        <v>2461</v>
      </c>
    </row>
    <row r="46" spans="2:26">
      <c r="I46" s="324"/>
    </row>
    <row r="47" spans="2:26">
      <c r="I47" s="324"/>
    </row>
  </sheetData>
  <sheetProtection algorithmName="SHA-512" hashValue="zQl2AN8TcUPUG82VSZF3hlopGXetLL1yr3dQqdM6tBJiysM/mjqGNinV7tCV6dyS+2HdLtU0lMtRPC/7tFCFVA==" saltValue="M/BbJUwPriHpC6Sysakv1Q==" spinCount="100000" sheet="1" objects="1" scenarios="1"/>
  <printOptions horizontalCentered="1"/>
  <pageMargins left="0.11811023622047245" right="0.11811023622047245" top="1.1811023622047245" bottom="0.74803149606299213" header="0.31496062992125984" footer="0.31496062992125984"/>
  <pageSetup scale="55" fitToHeight="0" orientation="landscape" r:id="rId1"/>
  <headerFooter>
    <oddHeader>&amp;C
PROCESO DE INSPECCIÓN, VIGILANCIA Y CONTROL
INSTRUMENTO DE VERIFICACIÓN  DE LAS CONDICIONES  DE PRESTACIÓN DEL SERVICIO
INTERNADO&amp;RINXX.IVC
Versión 1
Página &amp;P de &amp;N 
XX/XX/2025
Clasificación de la Información
CLASIFICADA</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4BAE2-0481-46E6-9837-A5CE955740A6}">
  <sheetPr>
    <tabColor rgb="FFFF0000"/>
    <pageSetUpPr fitToPage="1"/>
  </sheetPr>
  <dimension ref="A1:H37"/>
  <sheetViews>
    <sheetView zoomScaleNormal="100" workbookViewId="0">
      <selection activeCell="A12" sqref="A12"/>
    </sheetView>
  </sheetViews>
  <sheetFormatPr baseColWidth="10" defaultColWidth="11.42578125" defaultRowHeight="15.75"/>
  <cols>
    <col min="1" max="1" width="11.140625" style="11" customWidth="1"/>
    <col min="2" max="2" width="53.42578125" hidden="1" customWidth="1"/>
    <col min="3" max="3" width="32.140625" hidden="1" customWidth="1"/>
    <col min="4" max="4" width="73.42578125" customWidth="1"/>
    <col min="5" max="5" width="33.85546875" customWidth="1"/>
    <col min="6" max="6" width="53.7109375" customWidth="1"/>
    <col min="7" max="7" width="18.140625" customWidth="1"/>
    <col min="8" max="8" width="9.85546875" customWidth="1"/>
  </cols>
  <sheetData>
    <row r="1" spans="1:8" ht="21.75" customHeight="1">
      <c r="A1" s="456" t="s">
        <v>2407</v>
      </c>
      <c r="B1" s="457"/>
      <c r="C1" s="457"/>
      <c r="D1" s="457"/>
      <c r="E1" s="457"/>
      <c r="F1" s="457"/>
      <c r="G1" s="458"/>
      <c r="H1" s="186" t="s">
        <v>164</v>
      </c>
    </row>
    <row r="2" spans="1:8" ht="45.75" thickBot="1">
      <c r="A2" s="283" t="s">
        <v>2408</v>
      </c>
      <c r="B2" s="284" t="s">
        <v>168</v>
      </c>
      <c r="C2" s="284" t="s">
        <v>169</v>
      </c>
      <c r="D2" s="284" t="s">
        <v>170</v>
      </c>
      <c r="E2" s="284" t="s">
        <v>171</v>
      </c>
      <c r="F2" s="284" t="s">
        <v>2409</v>
      </c>
      <c r="G2" s="285" t="s">
        <v>2410</v>
      </c>
    </row>
    <row r="3" spans="1:8" ht="15">
      <c r="A3" s="286" t="str" cm="1">
        <f t="array" ref="A3">_xlfn._xlws.FILTER(TEMP!C3:I45,TEMP!E3:E45="NO CUMPLE CONDICIÓN","")</f>
        <v/>
      </c>
      <c r="B3" s="287"/>
      <c r="C3" s="288"/>
      <c r="D3" s="287"/>
      <c r="E3" s="287"/>
      <c r="F3" s="289"/>
      <c r="G3" s="290"/>
    </row>
    <row r="4" spans="1:8" ht="15">
      <c r="A4" s="291"/>
      <c r="B4" s="292"/>
      <c r="C4" s="139"/>
      <c r="D4" s="292"/>
      <c r="E4" s="292"/>
      <c r="F4" s="293"/>
      <c r="G4" s="294"/>
    </row>
    <row r="5" spans="1:8" ht="15">
      <c r="A5" s="291"/>
      <c r="B5" s="292"/>
      <c r="C5" s="139"/>
      <c r="D5" s="292"/>
      <c r="E5" s="292"/>
      <c r="F5" s="293"/>
      <c r="G5" s="294"/>
    </row>
    <row r="6" spans="1:8" ht="15">
      <c r="A6" s="291"/>
      <c r="B6" s="292"/>
      <c r="C6" s="139"/>
      <c r="D6" s="292"/>
      <c r="E6" s="292"/>
      <c r="F6" s="293"/>
      <c r="G6" s="294"/>
    </row>
    <row r="7" spans="1:8" ht="15">
      <c r="A7" s="291"/>
      <c r="B7" s="292"/>
      <c r="C7" s="139"/>
      <c r="D7" s="292"/>
      <c r="E7" s="292"/>
      <c r="F7" s="293"/>
      <c r="G7" s="294"/>
    </row>
    <row r="8" spans="1:8" ht="50.1" customHeight="1">
      <c r="A8" s="291"/>
      <c r="B8" s="292"/>
      <c r="C8" s="139"/>
      <c r="D8" s="292"/>
      <c r="E8" s="292"/>
      <c r="F8" s="293"/>
      <c r="G8" s="294"/>
    </row>
    <row r="9" spans="1:8" ht="50.1" customHeight="1">
      <c r="A9" s="291"/>
      <c r="B9" s="292"/>
      <c r="C9" s="139"/>
      <c r="D9" s="292"/>
      <c r="E9" s="292"/>
      <c r="F9" s="293"/>
      <c r="G9" s="294"/>
    </row>
    <row r="10" spans="1:8" ht="50.1" customHeight="1">
      <c r="A10" s="291"/>
      <c r="B10" s="292"/>
      <c r="C10" s="139"/>
      <c r="D10" s="292"/>
      <c r="E10" s="292"/>
      <c r="F10" s="293"/>
      <c r="G10" s="294"/>
    </row>
    <row r="11" spans="1:8" ht="50.1" customHeight="1">
      <c r="A11" s="291"/>
      <c r="B11" s="292"/>
      <c r="C11" s="139"/>
      <c r="D11" s="292"/>
      <c r="E11" s="292"/>
      <c r="F11" s="293"/>
      <c r="G11" s="294"/>
    </row>
    <row r="12" spans="1:8" ht="50.1" customHeight="1">
      <c r="A12" s="291"/>
      <c r="B12" s="292"/>
      <c r="C12" s="139"/>
      <c r="D12" s="292"/>
      <c r="E12" s="292"/>
      <c r="F12" s="293"/>
      <c r="G12" s="294"/>
    </row>
    <row r="13" spans="1:8" ht="50.1" customHeight="1">
      <c r="A13" s="291"/>
      <c r="B13" s="292"/>
      <c r="C13" s="139"/>
      <c r="D13" s="292"/>
      <c r="E13" s="292"/>
      <c r="F13" s="293"/>
      <c r="G13" s="294"/>
    </row>
    <row r="14" spans="1:8" ht="50.1" customHeight="1">
      <c r="A14" s="291"/>
      <c r="B14" s="292"/>
      <c r="C14" s="139"/>
      <c r="D14" s="292"/>
      <c r="E14" s="292"/>
      <c r="F14" s="293"/>
      <c r="G14" s="294"/>
    </row>
    <row r="15" spans="1:8" ht="50.1" customHeight="1">
      <c r="A15" s="291"/>
      <c r="B15" s="292"/>
      <c r="C15" s="139"/>
      <c r="D15" s="292"/>
      <c r="E15" s="292"/>
      <c r="F15" s="293"/>
      <c r="G15" s="294"/>
    </row>
    <row r="16" spans="1:8" ht="50.1" customHeight="1">
      <c r="A16" s="291"/>
      <c r="B16" s="292"/>
      <c r="C16" s="139"/>
      <c r="D16" s="292"/>
      <c r="E16" s="292"/>
      <c r="F16" s="293"/>
      <c r="G16" s="294"/>
    </row>
    <row r="17" spans="1:7" ht="50.1" customHeight="1">
      <c r="A17" s="291"/>
      <c r="B17" s="292"/>
      <c r="C17" s="139"/>
      <c r="D17" s="292"/>
      <c r="E17" s="292"/>
      <c r="F17" s="293"/>
      <c r="G17" s="294"/>
    </row>
    <row r="18" spans="1:7" ht="50.1" customHeight="1">
      <c r="A18" s="291"/>
      <c r="B18" s="292"/>
      <c r="C18" s="139"/>
      <c r="D18" s="292"/>
      <c r="E18" s="292"/>
      <c r="F18" s="293"/>
      <c r="G18" s="294"/>
    </row>
    <row r="19" spans="1:7" ht="50.1" customHeight="1">
      <c r="A19" s="291"/>
      <c r="B19" s="292"/>
      <c r="C19" s="139"/>
      <c r="D19" s="292"/>
      <c r="E19" s="292"/>
      <c r="F19" s="293"/>
      <c r="G19" s="294"/>
    </row>
    <row r="20" spans="1:7" ht="50.1" customHeight="1">
      <c r="A20" s="291"/>
      <c r="B20" s="292"/>
      <c r="C20" s="139"/>
      <c r="D20" s="292"/>
      <c r="E20" s="292"/>
      <c r="F20" s="293"/>
      <c r="G20" s="294"/>
    </row>
    <row r="21" spans="1:7" ht="50.1" customHeight="1">
      <c r="A21" s="291"/>
      <c r="B21" s="292"/>
      <c r="C21" s="139"/>
      <c r="D21" s="292"/>
      <c r="E21" s="292"/>
      <c r="F21" s="293"/>
      <c r="G21" s="294"/>
    </row>
    <row r="22" spans="1:7" ht="50.1" customHeight="1">
      <c r="A22" s="291"/>
      <c r="B22" s="292"/>
      <c r="C22" s="139"/>
      <c r="D22" s="292"/>
      <c r="E22" s="292"/>
      <c r="F22" s="293"/>
      <c r="G22" s="294"/>
    </row>
    <row r="23" spans="1:7" ht="50.1" customHeight="1">
      <c r="A23" s="291"/>
      <c r="B23" s="292"/>
      <c r="C23" s="139"/>
      <c r="D23" s="292"/>
      <c r="E23" s="292"/>
      <c r="F23" s="293"/>
      <c r="G23" s="294"/>
    </row>
    <row r="24" spans="1:7" ht="50.1" customHeight="1">
      <c r="A24" s="291"/>
      <c r="B24" s="292"/>
      <c r="C24" s="139"/>
      <c r="D24" s="292"/>
      <c r="E24" s="292"/>
      <c r="F24" s="293"/>
      <c r="G24" s="294"/>
    </row>
    <row r="25" spans="1:7" ht="50.1" customHeight="1">
      <c r="A25" s="291"/>
      <c r="B25" s="292"/>
      <c r="C25" s="139"/>
      <c r="D25" s="292"/>
      <c r="E25" s="292"/>
      <c r="F25" s="293"/>
      <c r="G25" s="294"/>
    </row>
    <row r="26" spans="1:7" ht="50.1" customHeight="1">
      <c r="A26" s="291"/>
      <c r="B26" s="292"/>
      <c r="C26" s="139"/>
      <c r="D26" s="292"/>
      <c r="E26" s="292"/>
      <c r="F26" s="293"/>
      <c r="G26" s="294"/>
    </row>
    <row r="27" spans="1:7" ht="50.1" customHeight="1">
      <c r="A27" s="291"/>
      <c r="B27" s="292"/>
      <c r="C27" s="139"/>
      <c r="D27" s="292"/>
      <c r="E27" s="292"/>
      <c r="F27" s="293"/>
      <c r="G27" s="294"/>
    </row>
    <row r="28" spans="1:7" ht="50.1" customHeight="1">
      <c r="A28" s="291"/>
      <c r="B28" s="292"/>
      <c r="C28" s="139"/>
      <c r="D28" s="292"/>
      <c r="E28" s="292"/>
      <c r="F28" s="293"/>
      <c r="G28" s="294"/>
    </row>
    <row r="29" spans="1:7" ht="50.1" customHeight="1">
      <c r="A29" s="291"/>
      <c r="B29" s="292"/>
      <c r="C29" s="139"/>
      <c r="D29" s="292"/>
      <c r="E29" s="292"/>
      <c r="F29" s="293"/>
      <c r="G29" s="294"/>
    </row>
    <row r="30" spans="1:7" ht="50.1" customHeight="1">
      <c r="A30" s="291"/>
      <c r="B30" s="292"/>
      <c r="C30" s="139"/>
      <c r="D30" s="292"/>
      <c r="E30" s="292"/>
      <c r="F30" s="293"/>
      <c r="G30" s="294"/>
    </row>
    <row r="31" spans="1:7" ht="50.1" customHeight="1">
      <c r="A31" s="291"/>
      <c r="B31" s="292"/>
      <c r="C31" s="139"/>
      <c r="D31" s="292"/>
      <c r="E31" s="292"/>
      <c r="F31" s="293"/>
      <c r="G31" s="294"/>
    </row>
    <row r="32" spans="1:7" ht="50.1" customHeight="1">
      <c r="A32" s="291"/>
      <c r="B32" s="292"/>
      <c r="C32" s="139"/>
      <c r="D32" s="292"/>
      <c r="E32" s="292"/>
      <c r="F32" s="293"/>
      <c r="G32" s="294"/>
    </row>
    <row r="33" spans="1:7" ht="50.1" customHeight="1">
      <c r="A33" s="291"/>
      <c r="B33" s="292"/>
      <c r="C33" s="139"/>
      <c r="D33" s="292"/>
      <c r="E33" s="292"/>
      <c r="F33" s="293"/>
      <c r="G33" s="294"/>
    </row>
    <row r="34" spans="1:7" ht="50.1" customHeight="1">
      <c r="A34" s="291"/>
      <c r="B34" s="292"/>
      <c r="C34" s="139"/>
      <c r="D34" s="292"/>
      <c r="E34" s="292"/>
      <c r="F34" s="293"/>
      <c r="G34" s="294"/>
    </row>
    <row r="35" spans="1:7" ht="50.1" customHeight="1">
      <c r="A35" s="291"/>
      <c r="B35" s="292"/>
      <c r="C35" s="139"/>
      <c r="D35" s="292"/>
      <c r="E35" s="292"/>
      <c r="F35" s="293"/>
      <c r="G35" s="294"/>
    </row>
    <row r="36" spans="1:7" ht="50.1" customHeight="1">
      <c r="A36" s="291"/>
      <c r="B36" s="292"/>
      <c r="C36" s="139"/>
      <c r="D36" s="292"/>
      <c r="E36" s="292"/>
      <c r="F36" s="293"/>
      <c r="G36" s="294"/>
    </row>
    <row r="37" spans="1:7" ht="50.1" customHeight="1">
      <c r="A37" s="291"/>
      <c r="B37" s="292"/>
      <c r="C37" s="139"/>
      <c r="D37" s="292"/>
      <c r="E37" s="292"/>
      <c r="F37" s="293"/>
      <c r="G37" s="294"/>
    </row>
  </sheetData>
  <sheetProtection algorithmName="SHA-512" hashValue="QbivWKrzPCK3bgnnM4m8W8JwBwwrVyoqMJ8V+TR9cXnLhN7dapKqBPp4a+X5kOCBNQJJ4nkaHVboQZ/iwV9O2Q==" saltValue="Hg3yTfcsR+F5Cuq7eNzX/A==" spinCount="100000" sheet="1" formatRows="0"/>
  <mergeCells count="1">
    <mergeCell ref="A1:G1"/>
  </mergeCells>
  <hyperlinks>
    <hyperlink ref="H1" location="PORTADA!A1" display="Portada" xr:uid="{2374C4C6-51CC-49F4-BCB8-EBAA04D64572}"/>
  </hyperlinks>
  <printOptions horizontalCentered="1"/>
  <pageMargins left="0.31496062992125984" right="0.31496062992125984" top="1.3385826771653544" bottom="0.74803149606299213" header="0.31496062992125984" footer="0.31496062992125984"/>
  <pageSetup scale="69" fitToHeight="0" orientation="landscape" r:id="rId1"/>
  <headerFooter>
    <oddHeader>&amp;L&amp;G&amp;CPROCESO DE INSPECCIÓN, VIGILANCIA Y CONTROL
FORMATO INSTRUMENTO IV
APOYO POST INSTITUCIONAL SRPA&amp;RIN90.IVC
Versión 1
07/07/2026
Clasificación de la Información
CLASIFICADA</oddHeader>
    <oddFooter>&amp;C&amp;G</oddFooter>
  </headerFooter>
  <legacyDrawingHF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582C20-8549-4A6D-A538-3EBB55CA5899}">
  <sheetPr>
    <tabColor rgb="FF00B0F0"/>
    <pageSetUpPr fitToPage="1"/>
  </sheetPr>
  <dimension ref="A1:J48"/>
  <sheetViews>
    <sheetView zoomScaleNormal="100" workbookViewId="0">
      <selection activeCell="A12" sqref="A12"/>
    </sheetView>
  </sheetViews>
  <sheetFormatPr baseColWidth="10" defaultColWidth="11.42578125" defaultRowHeight="15"/>
  <cols>
    <col min="1" max="1" width="10.85546875" customWidth="1"/>
    <col min="2" max="2" width="56.140625" customWidth="1"/>
    <col min="3" max="3" width="48.42578125" customWidth="1"/>
    <col min="4" max="4" width="35.85546875" customWidth="1"/>
    <col min="5" max="5" width="30.140625" customWidth="1"/>
    <col min="6" max="6" width="28.7109375" customWidth="1"/>
    <col min="7" max="7" width="8" customWidth="1"/>
  </cols>
  <sheetData>
    <row r="1" spans="1:10" ht="21.75" thickBot="1">
      <c r="A1" s="492" t="s">
        <v>129</v>
      </c>
      <c r="B1" s="493"/>
      <c r="C1" s="493"/>
      <c r="D1" s="493"/>
      <c r="E1" s="493"/>
      <c r="F1" s="494"/>
      <c r="G1" s="186" t="s">
        <v>164</v>
      </c>
    </row>
    <row r="2" spans="1:10" ht="33" customHeight="1" thickBot="1">
      <c r="A2" s="495" t="s">
        <v>2411</v>
      </c>
      <c r="B2" s="496"/>
      <c r="C2" s="497" t="s">
        <v>2462</v>
      </c>
      <c r="D2" s="497"/>
      <c r="E2" s="497"/>
      <c r="F2" s="498"/>
    </row>
    <row r="3" spans="1:10" s="7" customFormat="1" ht="15.75" customHeight="1">
      <c r="A3" s="499" t="s">
        <v>97</v>
      </c>
      <c r="B3" s="500"/>
      <c r="C3" s="501" t="s">
        <v>2412</v>
      </c>
      <c r="D3" s="501"/>
      <c r="E3" s="501"/>
      <c r="F3" s="502"/>
      <c r="G3" s="123"/>
      <c r="H3" s="123"/>
      <c r="I3" s="123"/>
      <c r="J3" s="123"/>
    </row>
    <row r="4" spans="1:10" ht="14.25" customHeight="1">
      <c r="A4" s="499"/>
      <c r="B4" s="500"/>
      <c r="C4" s="295" t="s">
        <v>2413</v>
      </c>
      <c r="D4" s="295" t="s">
        <v>2414</v>
      </c>
      <c r="E4" s="295" t="s">
        <v>619</v>
      </c>
      <c r="F4" s="296" t="s">
        <v>2415</v>
      </c>
      <c r="G4" s="123"/>
      <c r="H4" s="123"/>
      <c r="I4" s="123"/>
      <c r="J4" s="123"/>
    </row>
    <row r="5" spans="1:10" s="3" customFormat="1" ht="15.75" customHeight="1">
      <c r="A5" s="490" t="s">
        <v>2416</v>
      </c>
      <c r="B5" s="491"/>
      <c r="C5" s="237">
        <f>+'2.Ambientes Adecuados y Seguros'!D67</f>
        <v>0</v>
      </c>
      <c r="D5" s="237">
        <f>+'2.Ambientes Adecuados y Seguros'!D68</f>
        <v>0</v>
      </c>
      <c r="E5" s="237">
        <f>+'2.Ambientes Adecuados y Seguros'!D69</f>
        <v>11</v>
      </c>
      <c r="F5" s="297">
        <f>SUM(C5:E5)</f>
        <v>11</v>
      </c>
      <c r="G5" s="123"/>
      <c r="H5" s="123"/>
      <c r="I5" s="123"/>
      <c r="J5" s="123"/>
    </row>
    <row r="6" spans="1:10">
      <c r="A6" s="490" t="s">
        <v>2417</v>
      </c>
      <c r="B6" s="491"/>
      <c r="C6" s="40">
        <f>+'3. Alimentacion y Nutrición'!D20</f>
        <v>0</v>
      </c>
      <c r="D6" s="40">
        <f>+'3. Alimentacion y Nutrición'!D21</f>
        <v>0</v>
      </c>
      <c r="E6" s="40">
        <f>+'3. Alimentacion y Nutrición'!D22</f>
        <v>4</v>
      </c>
      <c r="F6" s="297">
        <f t="shared" ref="F6:F12" si="0">SUM(C6:E6)</f>
        <v>4</v>
      </c>
      <c r="G6" s="123"/>
      <c r="H6" s="123"/>
      <c r="I6" s="123"/>
      <c r="J6" s="123"/>
    </row>
    <row r="7" spans="1:10">
      <c r="A7" s="490" t="s">
        <v>2473</v>
      </c>
      <c r="B7" s="491"/>
      <c r="C7" s="40">
        <f>+'4. Mod. Atención'!D16</f>
        <v>0</v>
      </c>
      <c r="D7" s="40">
        <f>+'4. Mod. Atención'!D17</f>
        <v>0</v>
      </c>
      <c r="E7" s="40">
        <f>+'4. Mod. Atención'!D18</f>
        <v>2</v>
      </c>
      <c r="F7" s="297">
        <f t="shared" si="0"/>
        <v>2</v>
      </c>
      <c r="G7" s="123"/>
      <c r="H7" s="123"/>
      <c r="I7" s="123"/>
      <c r="J7" s="123"/>
    </row>
    <row r="8" spans="1:10">
      <c r="A8" s="490" t="s">
        <v>2418</v>
      </c>
      <c r="B8" s="491"/>
      <c r="C8" s="40">
        <f>+'5. Situaciones especiales'!D125</f>
        <v>0</v>
      </c>
      <c r="D8" s="40">
        <f>+'5. Situaciones especiales'!D126</f>
        <v>0</v>
      </c>
      <c r="E8" s="40">
        <f>+'5. Situaciones especiales'!D127</f>
        <v>14</v>
      </c>
      <c r="F8" s="297">
        <f t="shared" si="0"/>
        <v>14</v>
      </c>
      <c r="G8" s="123"/>
      <c r="H8" s="123"/>
      <c r="I8" s="123"/>
      <c r="J8" s="123"/>
    </row>
    <row r="9" spans="1:10" ht="15" customHeight="1">
      <c r="A9" s="490" t="s">
        <v>2419</v>
      </c>
      <c r="B9" s="491"/>
      <c r="C9" s="40">
        <f>+'6. Código Ético'!D33</f>
        <v>0</v>
      </c>
      <c r="D9" s="40">
        <f>+'6. Código Ético'!D34</f>
        <v>0</v>
      </c>
      <c r="E9" s="40">
        <f>+'6. Código Ético'!D35</f>
        <v>3</v>
      </c>
      <c r="F9" s="297">
        <f t="shared" si="0"/>
        <v>3</v>
      </c>
      <c r="G9" s="123"/>
      <c r="H9" s="123"/>
      <c r="I9" s="123"/>
      <c r="J9" s="123"/>
    </row>
    <row r="10" spans="1:10" ht="15" customHeight="1">
      <c r="A10" s="490" t="s">
        <v>2420</v>
      </c>
      <c r="B10" s="491"/>
      <c r="C10" s="40">
        <f>+'7. Talento Humano'!D24</f>
        <v>0</v>
      </c>
      <c r="D10" s="40">
        <f>+'7. Talento Humano'!D25</f>
        <v>0</v>
      </c>
      <c r="E10" s="40">
        <f>+'7. Talento Humano'!D26</f>
        <v>6</v>
      </c>
      <c r="F10" s="297">
        <f t="shared" si="0"/>
        <v>6</v>
      </c>
    </row>
    <row r="11" spans="1:10" ht="15" customHeight="1">
      <c r="A11" s="490" t="s">
        <v>2421</v>
      </c>
      <c r="B11" s="491"/>
      <c r="C11" s="40">
        <f>+'8. Financiero'!D17</f>
        <v>0</v>
      </c>
      <c r="D11" s="40">
        <f>+'8. Financiero'!D18</f>
        <v>0</v>
      </c>
      <c r="E11" s="40">
        <f>+'8. Financiero'!D19</f>
        <v>2</v>
      </c>
      <c r="F11" s="297">
        <f t="shared" si="0"/>
        <v>2</v>
      </c>
    </row>
    <row r="12" spans="1:10" ht="15" customHeight="1">
      <c r="A12" s="490" t="s">
        <v>2422</v>
      </c>
      <c r="B12" s="491"/>
      <c r="C12" s="40">
        <f>+'9. Dotación'!D6</f>
        <v>0</v>
      </c>
      <c r="D12" s="40">
        <f>+'9. Dotación'!D7</f>
        <v>0</v>
      </c>
      <c r="E12" s="40">
        <f>+'9. Dotación'!D8</f>
        <v>1</v>
      </c>
      <c r="F12" s="297">
        <f t="shared" si="0"/>
        <v>1</v>
      </c>
    </row>
    <row r="13" spans="1:10">
      <c r="A13" s="507" t="s">
        <v>2423</v>
      </c>
      <c r="B13" s="507"/>
      <c r="C13" s="298">
        <f>SUM(C5:C12)</f>
        <v>0</v>
      </c>
      <c r="D13" s="298">
        <f>SUM(D5:D12)</f>
        <v>0</v>
      </c>
      <c r="E13" s="298">
        <f>SUM(E5:E12)</f>
        <v>43</v>
      </c>
      <c r="F13" s="299">
        <f>SUM(F5:F12)</f>
        <v>43</v>
      </c>
    </row>
    <row r="14" spans="1:10" ht="30.75" thickBot="1">
      <c r="A14" s="300"/>
      <c r="B14" s="301"/>
      <c r="C14" s="302" t="s">
        <v>2424</v>
      </c>
      <c r="D14" s="303" t="s">
        <v>2425</v>
      </c>
      <c r="E14" s="302" t="s">
        <v>2424</v>
      </c>
      <c r="F14" s="304"/>
    </row>
    <row r="15" spans="1:10" ht="36" customHeight="1">
      <c r="A15" s="508" t="s">
        <v>2426</v>
      </c>
      <c r="B15" s="509"/>
      <c r="C15" s="509"/>
      <c r="D15" s="509"/>
      <c r="E15" s="509"/>
      <c r="F15" s="510"/>
    </row>
    <row r="16" spans="1:10" ht="54.75" customHeight="1">
      <c r="A16" s="511"/>
      <c r="B16" s="512"/>
      <c r="C16" s="512"/>
      <c r="D16" s="512"/>
      <c r="E16" s="512"/>
      <c r="F16" s="513"/>
    </row>
    <row r="17" spans="1:6" ht="56.25" customHeight="1">
      <c r="A17" s="514"/>
      <c r="B17" s="515"/>
      <c r="C17" s="515"/>
      <c r="D17" s="515"/>
      <c r="E17" s="515"/>
      <c r="F17" s="516"/>
    </row>
    <row r="18" spans="1:6" ht="53.25" customHeight="1">
      <c r="A18" s="514"/>
      <c r="B18" s="515"/>
      <c r="C18" s="515"/>
      <c r="D18" s="515"/>
      <c r="E18" s="515"/>
      <c r="F18" s="516"/>
    </row>
    <row r="19" spans="1:6" ht="50.25" customHeight="1" thickBot="1">
      <c r="A19" s="517"/>
      <c r="B19" s="518"/>
      <c r="C19" s="518"/>
      <c r="D19" s="518"/>
      <c r="E19" s="518"/>
      <c r="F19" s="519"/>
    </row>
    <row r="20" spans="1:6" ht="25.5" customHeight="1">
      <c r="A20" s="508" t="s">
        <v>134</v>
      </c>
      <c r="B20" s="509"/>
      <c r="C20" s="509"/>
      <c r="D20" s="509"/>
      <c r="E20" s="509"/>
      <c r="F20" s="510"/>
    </row>
    <row r="21" spans="1:6">
      <c r="A21" s="520"/>
      <c r="B21" s="521"/>
      <c r="C21" s="521"/>
      <c r="D21" s="521"/>
      <c r="E21" s="521"/>
      <c r="F21" s="522"/>
    </row>
    <row r="22" spans="1:6">
      <c r="A22" s="520"/>
      <c r="B22" s="521"/>
      <c r="C22" s="521"/>
      <c r="D22" s="521"/>
      <c r="E22" s="521"/>
      <c r="F22" s="522"/>
    </row>
    <row r="23" spans="1:6">
      <c r="A23" s="520"/>
      <c r="B23" s="521"/>
      <c r="C23" s="521"/>
      <c r="D23" s="521"/>
      <c r="E23" s="521"/>
      <c r="F23" s="522"/>
    </row>
    <row r="24" spans="1:6">
      <c r="A24" s="520"/>
      <c r="B24" s="521"/>
      <c r="C24" s="521"/>
      <c r="D24" s="521"/>
      <c r="E24" s="521"/>
      <c r="F24" s="522"/>
    </row>
    <row r="25" spans="1:6">
      <c r="A25" s="520"/>
      <c r="B25" s="521"/>
      <c r="C25" s="521"/>
      <c r="D25" s="521"/>
      <c r="E25" s="521"/>
      <c r="F25" s="522"/>
    </row>
    <row r="26" spans="1:6">
      <c r="A26" s="520"/>
      <c r="B26" s="521"/>
      <c r="C26" s="521"/>
      <c r="D26" s="521"/>
      <c r="E26" s="521"/>
      <c r="F26" s="522"/>
    </row>
    <row r="27" spans="1:6">
      <c r="A27" s="520"/>
      <c r="B27" s="521"/>
      <c r="C27" s="521"/>
      <c r="D27" s="521"/>
      <c r="E27" s="521"/>
      <c r="F27" s="522"/>
    </row>
    <row r="28" spans="1:6" ht="18" customHeight="1">
      <c r="A28" s="520"/>
      <c r="B28" s="521"/>
      <c r="C28" s="521"/>
      <c r="D28" s="521"/>
      <c r="E28" s="521"/>
      <c r="F28" s="522"/>
    </row>
    <row r="29" spans="1:6" ht="18" customHeight="1">
      <c r="A29" s="520"/>
      <c r="B29" s="521"/>
      <c r="C29" s="521"/>
      <c r="D29" s="521"/>
      <c r="E29" s="521"/>
      <c r="F29" s="522"/>
    </row>
    <row r="30" spans="1:6">
      <c r="A30" s="520"/>
      <c r="B30" s="521"/>
      <c r="C30" s="521"/>
      <c r="D30" s="521"/>
      <c r="E30" s="521"/>
      <c r="F30" s="522"/>
    </row>
    <row r="31" spans="1:6">
      <c r="A31" s="520"/>
      <c r="B31" s="521"/>
      <c r="C31" s="521"/>
      <c r="D31" s="521"/>
      <c r="E31" s="521"/>
      <c r="F31" s="522"/>
    </row>
    <row r="32" spans="1:6" ht="15" customHeight="1">
      <c r="A32" s="520"/>
      <c r="B32" s="521"/>
      <c r="C32" s="521"/>
      <c r="D32" s="521"/>
      <c r="E32" s="521"/>
      <c r="F32" s="522"/>
    </row>
    <row r="33" spans="1:10" ht="68.25" customHeight="1">
      <c r="A33" s="523" t="s">
        <v>2427</v>
      </c>
      <c r="B33" s="523"/>
      <c r="C33" s="524" t="s">
        <v>2428</v>
      </c>
      <c r="D33" s="524"/>
      <c r="E33" s="524"/>
      <c r="F33" s="524"/>
    </row>
    <row r="34" spans="1:10" ht="29.45" customHeight="1">
      <c r="A34" s="525" t="s">
        <v>2429</v>
      </c>
      <c r="B34" s="526"/>
      <c r="C34" s="526"/>
      <c r="D34" s="526"/>
      <c r="E34" s="526"/>
      <c r="F34" s="527"/>
      <c r="G34" s="305"/>
    </row>
    <row r="35" spans="1:10" ht="19.350000000000001" customHeight="1">
      <c r="A35" s="503" t="s">
        <v>2430</v>
      </c>
      <c r="B35" s="504"/>
      <c r="C35" s="505" t="s">
        <v>2431</v>
      </c>
      <c r="D35" s="506"/>
      <c r="E35" s="504"/>
      <c r="F35" s="306" t="s">
        <v>2432</v>
      </c>
      <c r="G35" s="305"/>
    </row>
    <row r="36" spans="1:10" ht="30" customHeight="1">
      <c r="A36" s="528"/>
      <c r="B36" s="529"/>
      <c r="C36" s="530"/>
      <c r="D36" s="531"/>
      <c r="E36" s="529"/>
      <c r="F36" s="307"/>
      <c r="G36" s="305"/>
      <c r="H36" s="308"/>
      <c r="I36" s="308"/>
      <c r="J36" s="308"/>
    </row>
    <row r="37" spans="1:10" ht="30" customHeight="1">
      <c r="A37" s="528"/>
      <c r="B37" s="529"/>
      <c r="C37" s="530"/>
      <c r="D37" s="531"/>
      <c r="E37" s="529"/>
      <c r="F37" s="307"/>
      <c r="G37" s="305"/>
    </row>
    <row r="38" spans="1:10" ht="30" customHeight="1">
      <c r="A38" s="528"/>
      <c r="B38" s="529"/>
      <c r="C38" s="530"/>
      <c r="D38" s="531"/>
      <c r="E38" s="529"/>
      <c r="F38" s="307"/>
      <c r="G38" s="305"/>
    </row>
    <row r="39" spans="1:10" ht="30" customHeight="1">
      <c r="A39" s="528"/>
      <c r="B39" s="529"/>
      <c r="C39" s="530"/>
      <c r="D39" s="531"/>
      <c r="E39" s="529"/>
      <c r="F39" s="307"/>
      <c r="G39" s="305"/>
    </row>
    <row r="40" spans="1:10" ht="30" customHeight="1" thickBot="1">
      <c r="A40" s="532"/>
      <c r="B40" s="533"/>
      <c r="C40" s="534"/>
      <c r="D40" s="535"/>
      <c r="E40" s="533"/>
      <c r="F40" s="309"/>
      <c r="G40" s="305"/>
    </row>
    <row r="41" spans="1:10" ht="15.75" thickBot="1">
      <c r="A41" s="536"/>
      <c r="B41" s="536"/>
      <c r="C41" s="536"/>
      <c r="D41" s="536"/>
      <c r="E41" s="536"/>
      <c r="F41" s="310"/>
      <c r="G41" s="305"/>
    </row>
    <row r="42" spans="1:10">
      <c r="A42" s="537" t="s">
        <v>2433</v>
      </c>
      <c r="B42" s="538"/>
      <c r="C42" s="538"/>
      <c r="D42" s="538"/>
      <c r="E42" s="538"/>
      <c r="F42" s="539"/>
      <c r="G42" s="305"/>
    </row>
    <row r="43" spans="1:10">
      <c r="A43" s="503" t="s">
        <v>2430</v>
      </c>
      <c r="B43" s="504"/>
      <c r="C43" s="505" t="s">
        <v>2434</v>
      </c>
      <c r="D43" s="506"/>
      <c r="E43" s="504"/>
      <c r="F43" s="306" t="s">
        <v>2432</v>
      </c>
      <c r="G43" s="305"/>
    </row>
    <row r="44" spans="1:10" ht="30" customHeight="1">
      <c r="A44" s="528"/>
      <c r="B44" s="529"/>
      <c r="C44" s="530"/>
      <c r="D44" s="531"/>
      <c r="E44" s="529"/>
      <c r="F44" s="307"/>
      <c r="G44" s="305"/>
    </row>
    <row r="45" spans="1:10" ht="30" customHeight="1">
      <c r="A45" s="528"/>
      <c r="B45" s="529"/>
      <c r="C45" s="530"/>
      <c r="D45" s="531"/>
      <c r="E45" s="529"/>
      <c r="F45" s="307"/>
      <c r="G45" s="305"/>
    </row>
    <row r="46" spans="1:10" ht="30" customHeight="1">
      <c r="A46" s="528"/>
      <c r="B46" s="529"/>
      <c r="C46" s="530"/>
      <c r="D46" s="531"/>
      <c r="E46" s="529"/>
      <c r="F46" s="307"/>
      <c r="G46" s="305"/>
    </row>
    <row r="47" spans="1:10" ht="30" customHeight="1">
      <c r="A47" s="528"/>
      <c r="B47" s="529"/>
      <c r="C47" s="530"/>
      <c r="D47" s="531"/>
      <c r="E47" s="529"/>
      <c r="F47" s="307"/>
      <c r="G47" s="305"/>
    </row>
    <row r="48" spans="1:10" ht="30" customHeight="1" thickBot="1">
      <c r="A48" s="532"/>
      <c r="B48" s="533"/>
      <c r="C48" s="534"/>
      <c r="D48" s="535"/>
      <c r="E48" s="533"/>
      <c r="F48" s="309"/>
      <c r="G48" s="305"/>
    </row>
  </sheetData>
  <sheetProtection algorithmName="SHA-512" hashValue="TgffsJKxYsYaVH4V1BaQjlFWB2KBh8lheNiG1xdn6WqmtFiyrxwFIoUDU9gOqicU8BOywuwcrFRMqCe7ql+0hA==" saltValue="YgNcU0kV8ZIzbIK+5CsBSw==" spinCount="100000" sheet="1" formatRows="0"/>
  <mergeCells count="48">
    <mergeCell ref="A46:B46"/>
    <mergeCell ref="C46:E46"/>
    <mergeCell ref="A47:B47"/>
    <mergeCell ref="C47:E47"/>
    <mergeCell ref="A48:B48"/>
    <mergeCell ref="C48:E48"/>
    <mergeCell ref="A45:B45"/>
    <mergeCell ref="C45:E45"/>
    <mergeCell ref="A39:B39"/>
    <mergeCell ref="C39:E39"/>
    <mergeCell ref="A40:B40"/>
    <mergeCell ref="C40:E40"/>
    <mergeCell ref="A41:B41"/>
    <mergeCell ref="C41:E41"/>
    <mergeCell ref="A42:F42"/>
    <mergeCell ref="A43:B43"/>
    <mergeCell ref="C43:E43"/>
    <mergeCell ref="A44:B44"/>
    <mergeCell ref="C44:E44"/>
    <mergeCell ref="A36:B36"/>
    <mergeCell ref="C36:E36"/>
    <mergeCell ref="A37:B37"/>
    <mergeCell ref="C37:E37"/>
    <mergeCell ref="A38:B38"/>
    <mergeCell ref="C38:E38"/>
    <mergeCell ref="A35:B35"/>
    <mergeCell ref="C35:E35"/>
    <mergeCell ref="A10:B10"/>
    <mergeCell ref="A11:B11"/>
    <mergeCell ref="A12:B12"/>
    <mergeCell ref="A13:B13"/>
    <mergeCell ref="A15:F15"/>
    <mergeCell ref="A16:F19"/>
    <mergeCell ref="A20:F20"/>
    <mergeCell ref="A21:F32"/>
    <mergeCell ref="A33:B33"/>
    <mergeCell ref="C33:F33"/>
    <mergeCell ref="A34:F34"/>
    <mergeCell ref="A9:B9"/>
    <mergeCell ref="A1:F1"/>
    <mergeCell ref="A2:B2"/>
    <mergeCell ref="C2:F2"/>
    <mergeCell ref="A3:B4"/>
    <mergeCell ref="C3:F3"/>
    <mergeCell ref="A5:B5"/>
    <mergeCell ref="A6:B6"/>
    <mergeCell ref="A7:B7"/>
    <mergeCell ref="A8:B8"/>
  </mergeCells>
  <hyperlinks>
    <hyperlink ref="G1" location="PORTADA!A1" display="Portada" xr:uid="{EC5B3357-724D-4E8F-B0A1-2CAEF934483C}"/>
  </hyperlinks>
  <printOptions horizontalCentered="1"/>
  <pageMargins left="0.31496062992125984" right="0.31496062992125984" top="1.3385826771653544" bottom="0.74803149606299213" header="0.31496062992125984" footer="0.31496062992125984"/>
  <pageSetup scale="62" fitToHeight="0" orientation="landscape" r:id="rId1"/>
  <headerFooter>
    <oddHeader>&amp;L&amp;G&amp;CPROCESO DE INSPECCIÓN, VIGILANCIA Y CONTROL
FORMATO INSTRUMENTO IV
APOYO POST INSTITUCIONAL SRPA&amp;RIN90.IVC
Versión 1
07/07/2026
Clasificación de la Información
CLASIFICADA</oddHeader>
    <oddFooter>&amp;C&amp;G</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41"/>
  <sheetViews>
    <sheetView showGridLines="0" tabSelected="1" zoomScale="90" zoomScaleNormal="90" workbookViewId="0">
      <selection activeCell="A12" sqref="A12"/>
    </sheetView>
  </sheetViews>
  <sheetFormatPr baseColWidth="10" defaultColWidth="11.42578125" defaultRowHeight="15"/>
  <cols>
    <col min="1" max="1" width="35.85546875" customWidth="1"/>
    <col min="2" max="2" width="38.85546875" customWidth="1"/>
    <col min="3" max="3" width="37.42578125" customWidth="1"/>
    <col min="4" max="4" width="64.28515625" customWidth="1"/>
    <col min="5" max="5" width="19.140625" customWidth="1"/>
  </cols>
  <sheetData>
    <row r="1" spans="1:5" ht="18" customHeight="1">
      <c r="A1" s="2"/>
      <c r="B1" s="2"/>
      <c r="C1" s="2"/>
      <c r="D1" s="2"/>
      <c r="E1" s="409" t="s">
        <v>2477</v>
      </c>
    </row>
    <row r="2" spans="1:5" ht="23.25" customHeight="1">
      <c r="A2" s="2"/>
      <c r="B2" s="411" t="s">
        <v>929</v>
      </c>
      <c r="C2" s="412"/>
      <c r="D2" s="412"/>
      <c r="E2" s="410"/>
    </row>
    <row r="3" spans="1:5">
      <c r="B3" s="412"/>
      <c r="C3" s="412"/>
      <c r="D3" s="412"/>
      <c r="E3" s="410"/>
    </row>
    <row r="4" spans="1:5" ht="54.75" customHeight="1">
      <c r="A4" s="2"/>
      <c r="B4" s="412"/>
      <c r="C4" s="412"/>
      <c r="D4" s="412"/>
      <c r="E4" s="410"/>
    </row>
    <row r="5" spans="1:5" ht="30.6" customHeight="1">
      <c r="A5" s="2"/>
      <c r="B5" s="2"/>
      <c r="C5" s="2"/>
      <c r="D5" s="2"/>
      <c r="E5" s="410"/>
    </row>
    <row r="6" spans="1:5">
      <c r="A6" s="2"/>
      <c r="B6" s="2"/>
      <c r="C6" s="2"/>
      <c r="D6" s="2"/>
      <c r="E6" s="2"/>
    </row>
    <row r="7" spans="1:5">
      <c r="A7" s="2"/>
      <c r="B7" s="2"/>
      <c r="C7" s="2"/>
      <c r="D7" s="2"/>
      <c r="E7" s="2"/>
    </row>
    <row r="8" spans="1:5">
      <c r="A8" s="2"/>
      <c r="B8" s="2"/>
      <c r="C8" s="2"/>
      <c r="D8" s="2"/>
      <c r="E8" s="2"/>
    </row>
    <row r="9" spans="1:5">
      <c r="A9" s="2"/>
      <c r="B9" s="2"/>
      <c r="C9" s="2"/>
      <c r="D9" s="2"/>
      <c r="E9" s="2"/>
    </row>
    <row r="10" spans="1:5">
      <c r="A10" s="2"/>
      <c r="B10" s="2"/>
      <c r="C10" s="2"/>
      <c r="D10" s="2"/>
      <c r="E10" s="2"/>
    </row>
    <row r="11" spans="1:5">
      <c r="A11" s="2"/>
      <c r="B11" s="2"/>
      <c r="C11" s="2"/>
      <c r="D11" s="2"/>
      <c r="E11" s="2"/>
    </row>
    <row r="12" spans="1:5">
      <c r="A12" s="2"/>
      <c r="B12" s="2"/>
      <c r="C12" s="2"/>
      <c r="D12" s="2"/>
      <c r="E12" s="2"/>
    </row>
    <row r="13" spans="1:5">
      <c r="A13" s="2"/>
      <c r="B13" s="2"/>
      <c r="C13" s="2"/>
      <c r="D13" s="2"/>
      <c r="E13" s="2"/>
    </row>
    <row r="14" spans="1:5">
      <c r="A14" s="2"/>
      <c r="B14" s="2"/>
      <c r="C14" s="2"/>
      <c r="D14" s="2"/>
      <c r="E14" s="2"/>
    </row>
    <row r="15" spans="1:5">
      <c r="A15" s="2"/>
      <c r="B15" s="2"/>
      <c r="C15" s="2"/>
      <c r="D15" s="2"/>
      <c r="E15" s="2"/>
    </row>
    <row r="16" spans="1:5">
      <c r="A16" s="2"/>
      <c r="B16" s="2"/>
      <c r="C16" s="2"/>
      <c r="D16" s="2"/>
      <c r="E16" s="2"/>
    </row>
    <row r="17" spans="1:5">
      <c r="A17" s="2"/>
      <c r="B17" s="2"/>
      <c r="C17" s="2"/>
      <c r="D17" s="2"/>
      <c r="E17" s="2"/>
    </row>
    <row r="18" spans="1:5">
      <c r="A18" s="2"/>
      <c r="B18" s="2"/>
      <c r="C18" s="2"/>
      <c r="D18" s="2"/>
      <c r="E18" s="2"/>
    </row>
    <row r="19" spans="1:5">
      <c r="A19" s="2"/>
      <c r="B19" s="2"/>
      <c r="C19" s="2"/>
      <c r="D19" s="2"/>
      <c r="E19" s="2"/>
    </row>
    <row r="20" spans="1:5">
      <c r="A20" s="2"/>
      <c r="B20" s="2"/>
      <c r="C20" s="2"/>
      <c r="D20" s="2"/>
      <c r="E20" s="2"/>
    </row>
    <row r="21" spans="1:5">
      <c r="A21" s="2"/>
      <c r="B21" s="2"/>
      <c r="C21" s="2"/>
      <c r="D21" s="2"/>
      <c r="E21" s="2"/>
    </row>
    <row r="22" spans="1:5">
      <c r="A22" s="2"/>
      <c r="B22" s="2"/>
      <c r="C22" s="2"/>
      <c r="D22" s="2"/>
      <c r="E22" s="2"/>
    </row>
    <row r="23" spans="1:5">
      <c r="A23" s="2"/>
      <c r="B23" s="2"/>
      <c r="C23" s="2"/>
      <c r="D23" s="2"/>
      <c r="E23" s="2"/>
    </row>
    <row r="24" spans="1:5">
      <c r="A24" s="2"/>
      <c r="B24" s="2"/>
      <c r="C24" s="2"/>
      <c r="D24" s="2"/>
      <c r="E24" s="2"/>
    </row>
    <row r="25" spans="1:5">
      <c r="A25" s="2"/>
      <c r="B25" s="2"/>
      <c r="C25" s="2"/>
      <c r="D25" s="2"/>
      <c r="E25" s="2"/>
    </row>
    <row r="26" spans="1:5">
      <c r="A26" s="2"/>
      <c r="B26" s="2"/>
      <c r="C26" s="2"/>
      <c r="D26" s="2"/>
      <c r="E26" s="2"/>
    </row>
    <row r="27" spans="1:5">
      <c r="A27" s="2"/>
      <c r="B27" s="2"/>
      <c r="C27" s="2"/>
      <c r="D27" s="2"/>
      <c r="E27" s="2"/>
    </row>
    <row r="28" spans="1:5">
      <c r="A28" s="2"/>
      <c r="B28" s="2"/>
      <c r="C28" s="2"/>
      <c r="D28" s="2"/>
      <c r="E28" s="2"/>
    </row>
    <row r="29" spans="1:5">
      <c r="A29" s="2"/>
      <c r="B29" s="2"/>
      <c r="C29" s="2"/>
      <c r="D29" s="2"/>
      <c r="E29" s="2"/>
    </row>
    <row r="30" spans="1:5">
      <c r="A30" s="2"/>
      <c r="B30" s="2"/>
      <c r="C30" s="2"/>
      <c r="D30" s="2"/>
      <c r="E30" s="2"/>
    </row>
    <row r="31" spans="1:5">
      <c r="A31" s="2"/>
      <c r="B31" s="2"/>
      <c r="C31" s="2"/>
      <c r="D31" s="2"/>
      <c r="E31" s="2"/>
    </row>
    <row r="32" spans="1:5">
      <c r="A32" s="2"/>
      <c r="B32" s="2"/>
      <c r="C32" s="2"/>
      <c r="D32" s="2"/>
      <c r="E32" s="2"/>
    </row>
    <row r="33" spans="1:5">
      <c r="A33" s="2"/>
      <c r="B33" s="2"/>
      <c r="C33" s="2"/>
      <c r="D33" s="2"/>
      <c r="E33" s="2"/>
    </row>
    <row r="34" spans="1:5">
      <c r="A34" s="2"/>
      <c r="B34" s="2"/>
      <c r="C34" s="2"/>
      <c r="D34" s="2"/>
      <c r="E34" s="2"/>
    </row>
    <row r="35" spans="1:5">
      <c r="A35" s="2"/>
      <c r="B35" s="2"/>
      <c r="C35" s="2"/>
      <c r="D35" s="2"/>
      <c r="E35" s="2"/>
    </row>
    <row r="36" spans="1:5">
      <c r="A36" s="2"/>
      <c r="B36" s="2"/>
      <c r="C36" s="2"/>
      <c r="D36" s="2"/>
      <c r="E36" s="2"/>
    </row>
    <row r="37" spans="1:5">
      <c r="A37" s="2"/>
      <c r="B37" s="2"/>
      <c r="C37" s="2"/>
      <c r="D37" s="2"/>
      <c r="E37" s="2"/>
    </row>
    <row r="38" spans="1:5" ht="20.25" customHeight="1">
      <c r="A38" s="413"/>
      <c r="B38" s="414"/>
      <c r="C38" s="414"/>
      <c r="D38" s="414"/>
      <c r="E38" s="414"/>
    </row>
    <row r="41" spans="1:5" ht="54" customHeight="1">
      <c r="A41" s="413" t="s">
        <v>2476</v>
      </c>
      <c r="B41" s="414"/>
      <c r="C41" s="414"/>
      <c r="D41" s="414"/>
      <c r="E41" s="414"/>
    </row>
  </sheetData>
  <sheetProtection algorithmName="SHA-512" hashValue="LC8ZAwasEscO/L2+Dx9ZDAb/mj5IxD6z6H5jDjzIkAZvCeUnGVfnNSZ/hMRU6W9ZQ0kiyGe9g4VWH3nsIl1WtA==" saltValue="zsP4t3SasS45amFQorw1NQ==" spinCount="100000" sheet="1" insertHyperlinks="0"/>
  <mergeCells count="4">
    <mergeCell ref="E1:E5"/>
    <mergeCell ref="B2:D4"/>
    <mergeCell ref="A38:E38"/>
    <mergeCell ref="A41:E41"/>
  </mergeCells>
  <printOptions horizontalCentered="1"/>
  <pageMargins left="0.11811023622047245" right="0.11811023622047245" top="0.35433070866141736" bottom="0.35433070866141736" header="0.31496062992125984" footer="0.31496062992125984"/>
  <pageSetup scale="69"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9F08E-1BE7-4EAF-A903-8232B23EA206}">
  <dimension ref="A1:ME4"/>
  <sheetViews>
    <sheetView zoomScale="70" zoomScaleNormal="70" workbookViewId="0">
      <selection activeCell="A4" sqref="A4"/>
    </sheetView>
  </sheetViews>
  <sheetFormatPr baseColWidth="10" defaultColWidth="11.42578125" defaultRowHeight="15"/>
  <cols>
    <col min="1" max="1" width="33.7109375" customWidth="1"/>
    <col min="2" max="2" width="16.28515625" customWidth="1"/>
    <col min="3" max="3" width="24.28515625" customWidth="1"/>
    <col min="4" max="4" width="17.7109375" customWidth="1"/>
    <col min="5" max="5" width="21" customWidth="1"/>
    <col min="6" max="6" width="22" customWidth="1"/>
    <col min="7" max="7" width="21.140625" customWidth="1"/>
    <col min="8" max="8" width="22.28515625" customWidth="1"/>
    <col min="9" max="9" width="27.28515625" customWidth="1"/>
    <col min="10" max="10" width="41.85546875" customWidth="1"/>
    <col min="11" max="11" width="38.85546875" customWidth="1"/>
    <col min="12" max="12" width="17.7109375" customWidth="1"/>
    <col min="13" max="13" width="17.28515625" customWidth="1"/>
    <col min="14" max="14" width="19.42578125" customWidth="1"/>
    <col min="15" max="15" width="30.28515625" customWidth="1"/>
    <col min="16" max="16" width="37" customWidth="1"/>
    <col min="17" max="17" width="18.140625" customWidth="1"/>
    <col min="18" max="18" width="21.28515625" customWidth="1"/>
    <col min="19" max="19" width="24.7109375" customWidth="1"/>
    <col min="20" max="20" width="34.140625" customWidth="1"/>
    <col min="21" max="21" width="20.140625" customWidth="1"/>
    <col min="22" max="22" width="25.85546875" customWidth="1"/>
    <col min="23" max="23" width="40.42578125" customWidth="1"/>
    <col min="24" max="24" width="23.85546875" customWidth="1"/>
    <col min="25" max="25" width="20.42578125" customWidth="1"/>
    <col min="26" max="26" width="23" customWidth="1"/>
    <col min="27" max="27" width="39.140625" customWidth="1"/>
    <col min="28" max="28" width="20.7109375" customWidth="1"/>
    <col min="29" max="29" width="18.42578125" customWidth="1"/>
    <col min="30" max="30" width="16.140625" customWidth="1"/>
    <col min="31" max="31" width="33.7109375" customWidth="1"/>
    <col min="32" max="32" width="45.42578125" customWidth="1"/>
    <col min="33" max="33" width="23.7109375" customWidth="1"/>
    <col min="34" max="34" width="28" customWidth="1"/>
    <col min="35" max="35" width="19.42578125" customWidth="1"/>
    <col min="36" max="36" width="23" customWidth="1"/>
    <col min="37" max="37" width="20" customWidth="1"/>
    <col min="38" max="38" width="31.42578125" customWidth="1"/>
    <col min="39" max="39" width="41.140625" customWidth="1"/>
    <col min="40" max="40" width="61.85546875" customWidth="1"/>
    <col min="41" max="43" width="31.28515625" customWidth="1"/>
    <col min="44" max="44" width="30.28515625" customWidth="1"/>
    <col min="45" max="45" width="33.140625" customWidth="1"/>
    <col min="46" max="46" width="30.42578125" customWidth="1"/>
    <col min="47" max="47" width="42" customWidth="1"/>
    <col min="48" max="48" width="49.85546875" customWidth="1"/>
    <col min="49" max="49" width="23.85546875" customWidth="1"/>
    <col min="50" max="50" width="42.42578125" customWidth="1"/>
    <col min="51" max="51" width="19.42578125" customWidth="1"/>
    <col min="52" max="52" width="18.28515625" customWidth="1"/>
    <col min="53" max="53" width="18.42578125" customWidth="1"/>
    <col min="54" max="54" width="32" customWidth="1"/>
    <col min="55" max="55" width="27" customWidth="1"/>
    <col min="58" max="58" width="15.140625" customWidth="1"/>
    <col min="59" max="59" width="30.42578125" customWidth="1"/>
    <col min="60" max="60" width="40.140625" customWidth="1"/>
    <col min="61" max="61" width="19.140625" customWidth="1"/>
    <col min="62" max="62" width="17.85546875" customWidth="1"/>
    <col min="63" max="63" width="17.42578125" customWidth="1"/>
    <col min="64" max="64" width="42.7109375" customWidth="1"/>
    <col min="65" max="65" width="35.140625" customWidth="1"/>
    <col min="68" max="68" width="26.140625" customWidth="1"/>
  </cols>
  <sheetData>
    <row r="1" spans="1:343" ht="15.75" thickBot="1">
      <c r="A1" s="548"/>
      <c r="B1" s="548"/>
      <c r="C1" s="548"/>
      <c r="D1" s="548"/>
      <c r="E1" s="548"/>
      <c r="F1" s="548"/>
      <c r="G1" s="548"/>
      <c r="H1" s="548"/>
      <c r="I1" s="548"/>
      <c r="J1" s="548"/>
      <c r="K1" s="548"/>
      <c r="L1" s="548"/>
      <c r="M1" s="548"/>
      <c r="N1" s="548"/>
      <c r="O1" s="549"/>
      <c r="AW1" s="550"/>
      <c r="AX1" s="551"/>
      <c r="AY1" s="551"/>
      <c r="AZ1" s="551"/>
      <c r="BA1" s="551"/>
      <c r="BB1" s="551"/>
      <c r="BC1" s="551"/>
      <c r="BD1" s="551"/>
      <c r="BE1" s="551"/>
      <c r="BF1" s="551"/>
      <c r="BG1" s="551"/>
      <c r="BH1" s="551"/>
      <c r="BI1" s="551"/>
      <c r="BJ1" s="551"/>
      <c r="BK1" s="551"/>
      <c r="BL1" s="551"/>
      <c r="BM1" s="551"/>
      <c r="BN1" s="551"/>
      <c r="BO1" s="551"/>
      <c r="BP1" s="551"/>
      <c r="BQ1" s="543" t="s">
        <v>165</v>
      </c>
      <c r="BR1" s="543"/>
      <c r="BS1" s="543"/>
      <c r="BT1" s="543"/>
      <c r="BU1" s="543"/>
      <c r="BV1" s="543"/>
      <c r="BW1" s="543"/>
      <c r="BX1" s="543"/>
      <c r="BY1" s="543"/>
      <c r="BZ1" s="543"/>
      <c r="CA1" s="543"/>
      <c r="CB1" s="543"/>
      <c r="CC1" s="543"/>
      <c r="CD1" s="543"/>
      <c r="CE1" s="543"/>
      <c r="CF1" s="543"/>
      <c r="CG1" s="543"/>
      <c r="CH1" s="543"/>
      <c r="CI1" s="543"/>
      <c r="CJ1" s="543"/>
      <c r="CK1" s="543"/>
      <c r="CL1" s="543"/>
      <c r="CM1" s="543"/>
      <c r="CN1" s="543"/>
      <c r="CO1" s="543"/>
      <c r="CP1" s="543"/>
      <c r="CQ1" s="543"/>
      <c r="CR1" s="543"/>
      <c r="CS1" s="543"/>
      <c r="CT1" s="543"/>
      <c r="CU1" s="543"/>
      <c r="CV1" s="543"/>
      <c r="CW1" s="543"/>
      <c r="CX1" s="543"/>
      <c r="CY1" s="543"/>
      <c r="CZ1" s="543"/>
      <c r="DA1" s="543"/>
      <c r="DB1" s="543"/>
      <c r="DC1" s="543"/>
      <c r="DD1" s="543"/>
      <c r="DE1" s="543"/>
      <c r="DF1" s="543"/>
      <c r="DG1" s="543"/>
      <c r="DH1" s="543"/>
      <c r="DI1" s="543"/>
      <c r="DJ1" s="543"/>
      <c r="DK1" s="543"/>
      <c r="DL1" s="543"/>
      <c r="DM1" s="543"/>
      <c r="DN1" s="543"/>
      <c r="DO1" s="543"/>
      <c r="DP1" s="543"/>
      <c r="DQ1" s="543"/>
      <c r="DR1" s="543"/>
      <c r="DS1" s="543"/>
      <c r="DT1" s="543"/>
      <c r="DU1" s="543"/>
      <c r="DV1" s="543"/>
      <c r="DW1" s="543"/>
      <c r="DX1" s="543"/>
      <c r="DY1" s="543"/>
      <c r="DZ1" s="543"/>
      <c r="EA1" s="543"/>
      <c r="EB1" s="544" t="s">
        <v>319</v>
      </c>
      <c r="EC1" s="544"/>
      <c r="ED1" s="544"/>
      <c r="EE1" s="544"/>
      <c r="EF1" s="544"/>
      <c r="EG1" s="544"/>
      <c r="EH1" s="544"/>
      <c r="EI1" s="544"/>
      <c r="EJ1" s="544"/>
      <c r="EK1" s="544"/>
      <c r="EL1" s="544"/>
      <c r="EM1" s="544"/>
      <c r="EN1" s="544"/>
      <c r="EO1" s="544"/>
      <c r="EP1" s="544"/>
      <c r="EQ1" s="544"/>
      <c r="ER1" s="545" t="s">
        <v>351</v>
      </c>
      <c r="ES1" s="545"/>
      <c r="ET1" s="545"/>
      <c r="EU1" s="545"/>
      <c r="EV1" s="545"/>
      <c r="EW1" s="545"/>
      <c r="EX1" s="545"/>
      <c r="EY1" s="545"/>
      <c r="EZ1" s="545"/>
      <c r="FA1" s="545"/>
      <c r="FB1" s="545"/>
      <c r="FC1" s="545"/>
      <c r="FD1" s="546" t="s">
        <v>384</v>
      </c>
      <c r="FE1" s="546"/>
      <c r="FF1" s="546"/>
      <c r="FG1" s="546"/>
      <c r="FH1" s="546"/>
      <c r="FI1" s="546"/>
      <c r="FJ1" s="546"/>
      <c r="FK1" s="546"/>
      <c r="FL1" s="546"/>
      <c r="FM1" s="546"/>
      <c r="FN1" s="546"/>
      <c r="FO1" s="546"/>
      <c r="FP1" s="546"/>
      <c r="FQ1" s="546"/>
      <c r="FR1" s="546"/>
      <c r="FS1" s="546"/>
      <c r="FT1" s="546"/>
      <c r="FU1" s="546"/>
      <c r="FV1" s="546"/>
      <c r="FW1" s="546"/>
      <c r="FX1" s="546"/>
      <c r="FY1" s="546"/>
      <c r="FZ1" s="546"/>
      <c r="GA1" s="546"/>
      <c r="GB1" s="546"/>
      <c r="GC1" s="546"/>
      <c r="GD1" s="546"/>
      <c r="GE1" s="546"/>
      <c r="GF1" s="546"/>
      <c r="GG1" s="546"/>
      <c r="GH1" s="546"/>
      <c r="GI1" s="546"/>
      <c r="GJ1" s="546"/>
      <c r="GK1" s="546"/>
      <c r="GL1" s="546"/>
      <c r="GM1" s="546"/>
      <c r="GN1" s="546"/>
      <c r="GO1" s="546"/>
      <c r="GP1" s="546"/>
      <c r="GQ1" s="546"/>
      <c r="GR1" s="546"/>
      <c r="GS1" s="546"/>
      <c r="GT1" s="546"/>
      <c r="GU1" s="546"/>
      <c r="GV1" s="546"/>
      <c r="GW1" s="546"/>
      <c r="GX1" s="546"/>
      <c r="GY1" s="546"/>
      <c r="GZ1" s="546"/>
      <c r="HA1" s="546"/>
      <c r="HB1" s="546"/>
      <c r="HC1" s="546"/>
      <c r="HD1" s="546"/>
      <c r="HE1" s="546"/>
      <c r="HF1" s="546"/>
      <c r="HG1" s="546"/>
      <c r="HH1" s="546"/>
      <c r="HI1" s="546"/>
      <c r="HJ1" s="546"/>
      <c r="HK1" s="546"/>
      <c r="HL1" s="546"/>
      <c r="HM1" s="546"/>
      <c r="HN1" s="546"/>
      <c r="HO1" s="546"/>
      <c r="HP1" s="546"/>
      <c r="HQ1" s="546"/>
      <c r="HR1" s="546"/>
      <c r="HS1" s="546"/>
      <c r="HT1" s="546"/>
      <c r="HU1" s="546"/>
      <c r="HV1" s="546"/>
      <c r="HW1" s="546"/>
      <c r="HX1" s="546"/>
      <c r="HY1" s="546"/>
      <c r="HZ1" s="546"/>
      <c r="IA1" s="546"/>
      <c r="IB1" s="546"/>
      <c r="IC1" s="546"/>
      <c r="ID1" s="546"/>
      <c r="IE1" s="546"/>
      <c r="IF1" s="546"/>
      <c r="IG1" s="546"/>
      <c r="IH1" s="546"/>
      <c r="II1" s="546"/>
      <c r="IJ1" s="546"/>
      <c r="IK1" s="546"/>
      <c r="IL1" s="546"/>
      <c r="IM1" s="546"/>
      <c r="IN1" s="546"/>
      <c r="IO1" s="546"/>
      <c r="IP1" s="546"/>
      <c r="IQ1" s="546"/>
      <c r="IR1" s="546"/>
      <c r="IS1" s="546"/>
      <c r="IT1" s="546"/>
      <c r="IU1" s="546"/>
      <c r="IV1" s="546"/>
      <c r="IW1" s="546"/>
      <c r="IX1" s="546"/>
      <c r="IY1" s="546"/>
      <c r="IZ1" s="546"/>
      <c r="JA1" s="546"/>
      <c r="JB1" s="546"/>
      <c r="JC1" s="546"/>
      <c r="JD1" s="546"/>
      <c r="JE1" s="546"/>
      <c r="JF1" s="546"/>
      <c r="JG1" s="546"/>
      <c r="JH1" s="546"/>
      <c r="JI1" s="546"/>
      <c r="JJ1" s="546"/>
      <c r="JK1" s="546"/>
      <c r="JL1" s="546"/>
      <c r="JM1" s="546"/>
      <c r="JN1" s="546"/>
      <c r="JO1" s="546"/>
      <c r="JP1" s="546"/>
      <c r="JQ1" s="546"/>
      <c r="JR1" s="546"/>
      <c r="JS1" s="546"/>
      <c r="JT1" s="546"/>
      <c r="JU1" s="547" t="s">
        <v>475</v>
      </c>
      <c r="JV1" s="547"/>
      <c r="JW1" s="547"/>
      <c r="JX1" s="547"/>
      <c r="JY1" s="547"/>
      <c r="JZ1" s="547"/>
      <c r="KA1" s="547"/>
      <c r="KB1" s="547"/>
      <c r="KC1" s="547"/>
      <c r="KD1" s="547"/>
      <c r="KE1" s="547"/>
      <c r="KF1" s="547"/>
      <c r="KG1" s="547"/>
      <c r="KH1" s="547"/>
      <c r="KI1" s="547"/>
      <c r="KJ1" s="547"/>
      <c r="KK1" s="547"/>
      <c r="KL1" s="547"/>
      <c r="KM1" s="547"/>
      <c r="KN1" s="547"/>
      <c r="KO1" s="547"/>
      <c r="KP1" s="547"/>
      <c r="KQ1" s="547"/>
      <c r="KR1" s="547"/>
      <c r="KS1" s="547"/>
      <c r="KT1" s="547"/>
      <c r="KU1" s="547"/>
      <c r="KV1" s="547"/>
      <c r="KW1" s="547"/>
      <c r="KX1" s="540" t="s">
        <v>2435</v>
      </c>
      <c r="KY1" s="540"/>
      <c r="KZ1" s="540"/>
      <c r="LA1" s="540"/>
      <c r="LB1" s="540"/>
      <c r="LC1" s="540"/>
      <c r="LD1" s="540"/>
      <c r="LE1" s="540"/>
      <c r="LF1" s="540"/>
      <c r="LG1" s="540"/>
      <c r="LH1" s="540"/>
      <c r="LI1" s="540"/>
      <c r="LJ1" s="540"/>
      <c r="LK1" s="540"/>
      <c r="LL1" s="540"/>
      <c r="LM1" s="540"/>
      <c r="LN1" s="540"/>
      <c r="LO1" s="540"/>
      <c r="LP1" s="540"/>
      <c r="LQ1" s="540"/>
      <c r="LR1" s="541" t="s">
        <v>2436</v>
      </c>
      <c r="LS1" s="541"/>
      <c r="LT1" s="541"/>
      <c r="LU1" s="541"/>
      <c r="LV1" s="541"/>
      <c r="LW1" s="541"/>
      <c r="LX1" s="541"/>
      <c r="LY1" s="541"/>
      <c r="LZ1" s="541"/>
      <c r="MA1" s="541"/>
      <c r="MB1" s="541"/>
      <c r="MC1" s="541"/>
      <c r="MD1" s="542" t="s">
        <v>2437</v>
      </c>
      <c r="ME1" s="542"/>
    </row>
    <row r="2" spans="1:343" ht="15.75" thickBot="1">
      <c r="A2" s="552" t="s">
        <v>2438</v>
      </c>
      <c r="B2" s="552"/>
      <c r="C2" s="552"/>
      <c r="D2" s="552"/>
      <c r="E2" s="552"/>
      <c r="F2" s="552"/>
      <c r="G2" s="552"/>
      <c r="H2" s="552"/>
      <c r="I2" s="552"/>
      <c r="J2" s="552"/>
      <c r="K2" s="552"/>
      <c r="L2" s="552"/>
      <c r="M2" s="552"/>
      <c r="N2" s="552"/>
      <c r="O2" s="553"/>
      <c r="P2" s="554" t="s">
        <v>2439</v>
      </c>
      <c r="Q2" s="554"/>
      <c r="R2" s="554"/>
      <c r="S2" s="554"/>
      <c r="T2" s="554"/>
      <c r="U2" s="554"/>
      <c r="V2" s="554"/>
      <c r="W2" s="554"/>
      <c r="X2" s="554"/>
      <c r="Y2" s="554"/>
      <c r="Z2" s="554"/>
      <c r="AA2" s="554"/>
      <c r="AB2" s="554"/>
      <c r="AC2" s="554"/>
      <c r="AD2" s="554"/>
      <c r="AE2" s="554"/>
      <c r="AF2" s="554"/>
      <c r="AG2" s="554"/>
      <c r="AH2" s="555"/>
      <c r="AI2" s="556" t="s">
        <v>2440</v>
      </c>
      <c r="AJ2" s="556"/>
      <c r="AK2" s="556"/>
      <c r="AL2" s="556"/>
      <c r="AM2" s="556"/>
      <c r="AN2" s="556"/>
      <c r="AO2" s="556"/>
      <c r="AP2" s="556"/>
      <c r="AQ2" s="556"/>
      <c r="AR2" s="556"/>
      <c r="AS2" s="556"/>
      <c r="AT2" s="556"/>
      <c r="AU2" s="556"/>
      <c r="AV2" s="556"/>
      <c r="AW2" s="557" t="s">
        <v>163</v>
      </c>
      <c r="AX2" s="558"/>
      <c r="AY2" s="558"/>
      <c r="AZ2" s="558"/>
      <c r="BA2" s="558"/>
      <c r="BB2" s="558"/>
      <c r="BC2" s="558"/>
      <c r="BD2" s="558"/>
      <c r="BE2" s="558"/>
      <c r="BF2" s="558"/>
      <c r="BG2" s="558"/>
      <c r="BH2" s="558"/>
      <c r="BI2" s="558"/>
      <c r="BJ2" s="558"/>
      <c r="BK2" s="558"/>
      <c r="BL2" s="558"/>
      <c r="BM2" s="558"/>
      <c r="BN2" s="558"/>
      <c r="BO2" s="558"/>
      <c r="BP2" s="558"/>
      <c r="BQ2" s="74" t="s">
        <v>172</v>
      </c>
      <c r="BR2" s="70" t="s">
        <v>176</v>
      </c>
      <c r="BS2" s="70" t="s">
        <v>179</v>
      </c>
      <c r="BT2" s="77" t="s">
        <v>181</v>
      </c>
      <c r="BU2" s="70" t="s">
        <v>184</v>
      </c>
      <c r="BV2" s="77" t="s">
        <v>187</v>
      </c>
      <c r="BW2" s="70" t="s">
        <v>189</v>
      </c>
      <c r="BX2" s="77" t="s">
        <v>191</v>
      </c>
      <c r="BY2" s="70" t="s">
        <v>194</v>
      </c>
      <c r="BZ2" s="77" t="s">
        <v>197</v>
      </c>
      <c r="CA2" s="70" t="s">
        <v>200</v>
      </c>
      <c r="CB2" s="70" t="s">
        <v>203</v>
      </c>
      <c r="CC2" s="70" t="s">
        <v>205</v>
      </c>
      <c r="CD2" s="70" t="s">
        <v>207</v>
      </c>
      <c r="CE2" s="70" t="s">
        <v>209</v>
      </c>
      <c r="CF2" s="70" t="s">
        <v>211</v>
      </c>
      <c r="CG2" s="82" t="s">
        <v>213</v>
      </c>
      <c r="CH2" s="82" t="s">
        <v>213</v>
      </c>
      <c r="CI2" s="82" t="s">
        <v>213</v>
      </c>
      <c r="CJ2" s="70" t="s">
        <v>216</v>
      </c>
      <c r="CK2" s="70" t="s">
        <v>219</v>
      </c>
      <c r="CL2" s="70" t="s">
        <v>221</v>
      </c>
      <c r="CM2" s="70" t="s">
        <v>223</v>
      </c>
      <c r="CN2" s="70" t="s">
        <v>225</v>
      </c>
      <c r="CO2" s="70" t="s">
        <v>227</v>
      </c>
      <c r="CP2" s="70" t="s">
        <v>229</v>
      </c>
      <c r="CQ2" s="70" t="s">
        <v>231</v>
      </c>
      <c r="CR2" s="70" t="s">
        <v>233</v>
      </c>
      <c r="CS2" s="70" t="s">
        <v>235</v>
      </c>
      <c r="CT2" s="70" t="s">
        <v>237</v>
      </c>
      <c r="CU2" s="70" t="s">
        <v>239</v>
      </c>
      <c r="CV2" s="70" t="s">
        <v>241</v>
      </c>
      <c r="CW2" s="70" t="s">
        <v>244</v>
      </c>
      <c r="CX2" s="70" t="s">
        <v>246</v>
      </c>
      <c r="CY2" s="70" t="s">
        <v>248</v>
      </c>
      <c r="CZ2" s="70" t="s">
        <v>251</v>
      </c>
      <c r="DA2" s="70" t="s">
        <v>253</v>
      </c>
      <c r="DB2" s="70" t="s">
        <v>255</v>
      </c>
      <c r="DC2" s="70" t="s">
        <v>257</v>
      </c>
      <c r="DD2" s="70" t="s">
        <v>259</v>
      </c>
      <c r="DE2" s="70" t="s">
        <v>261</v>
      </c>
      <c r="DF2" s="70" t="s">
        <v>264</v>
      </c>
      <c r="DG2" s="70" t="s">
        <v>266</v>
      </c>
      <c r="DH2" s="70" t="s">
        <v>269</v>
      </c>
      <c r="DI2" s="77" t="s">
        <v>272</v>
      </c>
      <c r="DJ2" s="77" t="s">
        <v>272</v>
      </c>
      <c r="DK2" s="70" t="s">
        <v>275</v>
      </c>
      <c r="DL2" s="70" t="s">
        <v>278</v>
      </c>
      <c r="DM2" s="70" t="s">
        <v>280</v>
      </c>
      <c r="DN2" s="70" t="s">
        <v>282</v>
      </c>
      <c r="DO2" s="70" t="s">
        <v>284</v>
      </c>
      <c r="DP2" s="70" t="s">
        <v>287</v>
      </c>
      <c r="DQ2" s="70" t="s">
        <v>290</v>
      </c>
      <c r="DR2" s="70" t="s">
        <v>293</v>
      </c>
      <c r="DS2" s="70" t="s">
        <v>295</v>
      </c>
      <c r="DT2" s="70" t="s">
        <v>297</v>
      </c>
      <c r="DU2" s="70" t="s">
        <v>299</v>
      </c>
      <c r="DV2" s="70" t="s">
        <v>301</v>
      </c>
      <c r="DW2" s="70" t="s">
        <v>303</v>
      </c>
      <c r="DX2" s="82" t="s">
        <v>305</v>
      </c>
      <c r="DY2" s="70" t="s">
        <v>308</v>
      </c>
      <c r="DZ2" s="70" t="s">
        <v>311</v>
      </c>
      <c r="EA2" s="160" t="s">
        <v>314</v>
      </c>
      <c r="EB2" s="127" t="s">
        <v>320</v>
      </c>
      <c r="EC2" s="70" t="s">
        <v>323</v>
      </c>
      <c r="ED2" s="70" t="s">
        <v>2464</v>
      </c>
      <c r="EE2" s="70" t="s">
        <v>326</v>
      </c>
      <c r="EF2" s="127" t="s">
        <v>324</v>
      </c>
      <c r="EG2" s="70" t="s">
        <v>330</v>
      </c>
      <c r="EH2" s="70" t="s">
        <v>331</v>
      </c>
      <c r="EI2" s="70" t="s">
        <v>2441</v>
      </c>
      <c r="EJ2" s="70" t="s">
        <v>332</v>
      </c>
      <c r="EK2" s="127" t="s">
        <v>334</v>
      </c>
      <c r="EL2" s="176"/>
      <c r="EM2" s="70" t="s">
        <v>338</v>
      </c>
      <c r="EN2" s="70" t="s">
        <v>341</v>
      </c>
      <c r="EO2" s="70" t="s">
        <v>343</v>
      </c>
      <c r="EP2" s="127" t="s">
        <v>346</v>
      </c>
      <c r="EQ2" s="160" t="s">
        <v>349</v>
      </c>
      <c r="ER2" s="347" t="s">
        <v>353</v>
      </c>
      <c r="ES2" s="202" t="s">
        <v>357</v>
      </c>
      <c r="ET2" s="202" t="s">
        <v>360</v>
      </c>
      <c r="EU2" s="202" t="s">
        <v>362</v>
      </c>
      <c r="EV2" s="204" t="s">
        <v>365</v>
      </c>
      <c r="EW2" s="344"/>
      <c r="EX2" s="202" t="s">
        <v>370</v>
      </c>
      <c r="EY2" s="202" t="s">
        <v>372</v>
      </c>
      <c r="EZ2" s="202" t="s">
        <v>374</v>
      </c>
      <c r="FA2" s="202" t="s">
        <v>376</v>
      </c>
      <c r="FB2" s="202" t="s">
        <v>379</v>
      </c>
      <c r="FC2" s="311" t="s">
        <v>381</v>
      </c>
      <c r="FD2" s="224" t="s">
        <v>389</v>
      </c>
      <c r="FE2" s="228"/>
      <c r="FF2" s="192" t="s">
        <v>690</v>
      </c>
      <c r="FG2" s="192" t="s">
        <v>691</v>
      </c>
      <c r="FH2" s="192" t="s">
        <v>391</v>
      </c>
      <c r="FI2" s="188" t="s">
        <v>396</v>
      </c>
      <c r="FJ2" s="228"/>
      <c r="FK2" s="196" t="s">
        <v>399</v>
      </c>
      <c r="FL2" s="196" t="s">
        <v>401</v>
      </c>
      <c r="FM2" s="196" t="s">
        <v>403</v>
      </c>
      <c r="FN2" s="196" t="s">
        <v>405</v>
      </c>
      <c r="FO2" s="196" t="s">
        <v>407</v>
      </c>
      <c r="FP2" s="196" t="s">
        <v>410</v>
      </c>
      <c r="FQ2" s="196" t="s">
        <v>413</v>
      </c>
      <c r="FR2" s="188" t="s">
        <v>415</v>
      </c>
      <c r="FS2" s="228"/>
      <c r="FT2" s="196" t="s">
        <v>416</v>
      </c>
      <c r="FU2" s="196" t="s">
        <v>417</v>
      </c>
      <c r="FV2" s="196" t="s">
        <v>419</v>
      </c>
      <c r="FW2" s="196" t="s">
        <v>421</v>
      </c>
      <c r="FX2" s="196" t="s">
        <v>423</v>
      </c>
      <c r="FY2" s="188" t="s">
        <v>425</v>
      </c>
      <c r="FZ2" s="228"/>
      <c r="GA2" s="196" t="s">
        <v>427</v>
      </c>
      <c r="GB2" s="196" t="s">
        <v>694</v>
      </c>
      <c r="GC2" s="196" t="s">
        <v>428</v>
      </c>
      <c r="GD2" s="196" t="s">
        <v>430</v>
      </c>
      <c r="GE2" s="188" t="s">
        <v>434</v>
      </c>
      <c r="GF2" s="228"/>
      <c r="GG2" s="196" t="s">
        <v>436</v>
      </c>
      <c r="GH2" s="196" t="s">
        <v>438</v>
      </c>
      <c r="GI2" s="196" t="s">
        <v>440</v>
      </c>
      <c r="GJ2" s="196" t="s">
        <v>442</v>
      </c>
      <c r="GK2" s="188" t="s">
        <v>444</v>
      </c>
      <c r="GL2" s="228"/>
      <c r="GM2" s="192" t="s">
        <v>445</v>
      </c>
      <c r="GN2" s="192" t="s">
        <v>446</v>
      </c>
      <c r="GO2" s="192" t="s">
        <v>447</v>
      </c>
      <c r="GP2" s="192" t="s">
        <v>448</v>
      </c>
      <c r="GQ2" s="192" t="s">
        <v>737</v>
      </c>
      <c r="GR2" s="192" t="s">
        <v>740</v>
      </c>
      <c r="GS2" s="192" t="s">
        <v>743</v>
      </c>
      <c r="GT2" s="192" t="s">
        <v>745</v>
      </c>
      <c r="GU2" s="192" t="s">
        <v>747</v>
      </c>
      <c r="GV2" s="192" t="s">
        <v>750</v>
      </c>
      <c r="GW2" s="188" t="s">
        <v>449</v>
      </c>
      <c r="GX2" s="228"/>
      <c r="GY2" s="192" t="s">
        <v>450</v>
      </c>
      <c r="GZ2" s="192" t="s">
        <v>451</v>
      </c>
      <c r="HA2" s="192" t="s">
        <v>757</v>
      </c>
      <c r="HB2" s="192" t="s">
        <v>760</v>
      </c>
      <c r="HC2" s="192" t="s">
        <v>763</v>
      </c>
      <c r="HD2" s="192" t="s">
        <v>766</v>
      </c>
      <c r="HE2" s="192" t="s">
        <v>769</v>
      </c>
      <c r="HF2" s="192" t="s">
        <v>772</v>
      </c>
      <c r="HG2" s="192" t="s">
        <v>775</v>
      </c>
      <c r="HH2" s="192" t="s">
        <v>778</v>
      </c>
      <c r="HI2" s="188" t="s">
        <v>452</v>
      </c>
      <c r="HJ2" s="188" t="s">
        <v>452</v>
      </c>
      <c r="HK2" s="228"/>
      <c r="HL2" s="192" t="s">
        <v>453</v>
      </c>
      <c r="HM2" s="192" t="s">
        <v>454</v>
      </c>
      <c r="HN2" s="192" t="s">
        <v>455</v>
      </c>
      <c r="HO2" s="192" t="s">
        <v>456</v>
      </c>
      <c r="HP2" s="192" t="s">
        <v>457</v>
      </c>
      <c r="HQ2" s="192" t="s">
        <v>458</v>
      </c>
      <c r="HR2" s="192" t="s">
        <v>459</v>
      </c>
      <c r="HS2" s="192" t="s">
        <v>460</v>
      </c>
      <c r="HT2" s="192" t="s">
        <v>461</v>
      </c>
      <c r="HU2" s="192" t="s">
        <v>462</v>
      </c>
      <c r="HV2" s="192" t="s">
        <v>463</v>
      </c>
      <c r="HW2" s="192" t="s">
        <v>464</v>
      </c>
      <c r="HX2" s="192" t="s">
        <v>465</v>
      </c>
      <c r="HY2" s="192" t="s">
        <v>808</v>
      </c>
      <c r="HZ2" s="192" t="s">
        <v>811</v>
      </c>
      <c r="IA2" s="192" t="s">
        <v>814</v>
      </c>
      <c r="IB2" s="192" t="s">
        <v>817</v>
      </c>
      <c r="IC2" s="192" t="s">
        <v>820</v>
      </c>
      <c r="ID2" s="188" t="s">
        <v>466</v>
      </c>
      <c r="IE2" s="188" t="s">
        <v>466</v>
      </c>
      <c r="IF2" s="228"/>
      <c r="IG2" s="192" t="s">
        <v>467</v>
      </c>
      <c r="IH2" s="192" t="s">
        <v>468</v>
      </c>
      <c r="II2" s="192" t="s">
        <v>469</v>
      </c>
      <c r="IJ2" s="192" t="s">
        <v>470</v>
      </c>
      <c r="IK2" s="192" t="s">
        <v>833</v>
      </c>
      <c r="IL2" s="192" t="s">
        <v>836</v>
      </c>
      <c r="IM2" s="192" t="s">
        <v>839</v>
      </c>
      <c r="IN2" s="192" t="s">
        <v>842</v>
      </c>
      <c r="IO2" s="192" t="s">
        <v>845</v>
      </c>
      <c r="IP2" s="192" t="s">
        <v>848</v>
      </c>
      <c r="IQ2" s="192" t="s">
        <v>851</v>
      </c>
      <c r="IR2" s="192" t="s">
        <v>854</v>
      </c>
      <c r="IS2" s="192" t="s">
        <v>857</v>
      </c>
      <c r="IT2" s="192" t="s">
        <v>860</v>
      </c>
      <c r="IU2" s="188" t="s">
        <v>471</v>
      </c>
      <c r="IV2" s="188" t="s">
        <v>471</v>
      </c>
      <c r="IW2" s="195"/>
      <c r="IX2" s="192" t="s">
        <v>472</v>
      </c>
      <c r="IY2" s="192" t="s">
        <v>865</v>
      </c>
      <c r="IZ2" s="192" t="s">
        <v>868</v>
      </c>
      <c r="JA2" s="192" t="s">
        <v>871</v>
      </c>
      <c r="JB2" s="192" t="s">
        <v>874</v>
      </c>
      <c r="JC2" s="192" t="s">
        <v>877</v>
      </c>
      <c r="JD2" s="192" t="s">
        <v>880</v>
      </c>
      <c r="JE2" s="192" t="s">
        <v>883</v>
      </c>
      <c r="JF2" s="192" t="s">
        <v>886</v>
      </c>
      <c r="JG2" s="192" t="s">
        <v>889</v>
      </c>
      <c r="JH2" s="192" t="s">
        <v>892</v>
      </c>
      <c r="JI2" s="192" t="s">
        <v>895</v>
      </c>
      <c r="JJ2" s="192" t="s">
        <v>898</v>
      </c>
      <c r="JK2" s="192" t="s">
        <v>901</v>
      </c>
      <c r="JL2" s="192" t="s">
        <v>904</v>
      </c>
      <c r="JM2" s="192" t="s">
        <v>907</v>
      </c>
      <c r="JN2" s="192" t="s">
        <v>910</v>
      </c>
      <c r="JO2" s="192" t="s">
        <v>913</v>
      </c>
      <c r="JP2" s="188" t="s">
        <v>473</v>
      </c>
      <c r="JQ2" s="192" t="s">
        <v>474</v>
      </c>
      <c r="JR2" s="192" t="s">
        <v>919</v>
      </c>
      <c r="JS2" s="192" t="s">
        <v>922</v>
      </c>
      <c r="JT2" s="248" t="s">
        <v>925</v>
      </c>
      <c r="JU2" s="45" t="s">
        <v>476</v>
      </c>
      <c r="JV2" s="45" t="s">
        <v>476</v>
      </c>
      <c r="JW2" s="45" t="s">
        <v>476</v>
      </c>
      <c r="JX2" s="44" t="s">
        <v>479</v>
      </c>
      <c r="JY2" s="44" t="s">
        <v>481</v>
      </c>
      <c r="JZ2" s="50"/>
      <c r="KA2" s="44" t="s">
        <v>484</v>
      </c>
      <c r="KB2" s="44" t="s">
        <v>487</v>
      </c>
      <c r="KC2" s="44" t="s">
        <v>489</v>
      </c>
      <c r="KD2" s="44" t="s">
        <v>491</v>
      </c>
      <c r="KE2" s="44" t="s">
        <v>493</v>
      </c>
      <c r="KF2" s="44" t="s">
        <v>495</v>
      </c>
      <c r="KG2" s="44" t="s">
        <v>497</v>
      </c>
      <c r="KH2" s="44" t="s">
        <v>500</v>
      </c>
      <c r="KI2" s="44" t="s">
        <v>503</v>
      </c>
      <c r="KJ2" s="44" t="s">
        <v>505</v>
      </c>
      <c r="KK2" s="44" t="s">
        <v>507</v>
      </c>
      <c r="KL2" s="44" t="s">
        <v>509</v>
      </c>
      <c r="KM2" s="44" t="s">
        <v>511</v>
      </c>
      <c r="KN2" s="44" t="s">
        <v>513</v>
      </c>
      <c r="KO2" s="44" t="s">
        <v>515</v>
      </c>
      <c r="KP2" s="44" t="s">
        <v>517</v>
      </c>
      <c r="KQ2" s="44" t="s">
        <v>519</v>
      </c>
      <c r="KR2" s="44" t="s">
        <v>521</v>
      </c>
      <c r="KS2" s="44" t="s">
        <v>523</v>
      </c>
      <c r="KT2" s="44" t="s">
        <v>525</v>
      </c>
      <c r="KU2" s="44" t="s">
        <v>527</v>
      </c>
      <c r="KV2" s="62" t="s">
        <v>529</v>
      </c>
      <c r="KW2" s="313" t="s">
        <v>531</v>
      </c>
      <c r="KX2" s="127" t="s">
        <v>534</v>
      </c>
      <c r="KY2" s="70" t="s">
        <v>537</v>
      </c>
      <c r="KZ2" s="127" t="s">
        <v>539</v>
      </c>
      <c r="LA2" s="70" t="s">
        <v>542</v>
      </c>
      <c r="LB2" s="70" t="s">
        <v>545</v>
      </c>
      <c r="LC2" s="70" t="s">
        <v>547</v>
      </c>
      <c r="LD2" s="127" t="s">
        <v>550</v>
      </c>
      <c r="LE2" s="70" t="s">
        <v>553</v>
      </c>
      <c r="LF2" s="70" t="s">
        <v>556</v>
      </c>
      <c r="LG2" s="70" t="s">
        <v>558</v>
      </c>
      <c r="LH2" s="127" t="s">
        <v>560</v>
      </c>
      <c r="LI2" s="196" t="s">
        <v>563</v>
      </c>
      <c r="LJ2" s="196" t="s">
        <v>565</v>
      </c>
      <c r="LK2" s="127" t="s">
        <v>567</v>
      </c>
      <c r="LL2" s="70" t="s">
        <v>569</v>
      </c>
      <c r="LM2" s="70" t="s">
        <v>572</v>
      </c>
      <c r="LN2" s="70" t="s">
        <v>574</v>
      </c>
      <c r="LO2" s="127" t="s">
        <v>576</v>
      </c>
      <c r="LP2" s="380" t="s">
        <v>579</v>
      </c>
      <c r="LQ2" s="381" t="s">
        <v>581</v>
      </c>
      <c r="LR2" s="208" t="s">
        <v>584</v>
      </c>
      <c r="LS2" s="70" t="s">
        <v>585</v>
      </c>
      <c r="LT2" s="70" t="s">
        <v>586</v>
      </c>
      <c r="LU2" s="70" t="s">
        <v>587</v>
      </c>
      <c r="LV2" s="70" t="s">
        <v>711</v>
      </c>
      <c r="LW2" s="127" t="s">
        <v>588</v>
      </c>
      <c r="LX2" s="70" t="s">
        <v>590</v>
      </c>
      <c r="LY2" s="70" t="s">
        <v>592</v>
      </c>
      <c r="LZ2" s="70" t="s">
        <v>594</v>
      </c>
      <c r="MA2" s="70" t="s">
        <v>595</v>
      </c>
      <c r="MB2" s="70" t="s">
        <v>596</v>
      </c>
      <c r="MC2" s="160" t="s">
        <v>597</v>
      </c>
      <c r="MD2" s="77" t="s">
        <v>600</v>
      </c>
      <c r="ME2" s="160" t="s">
        <v>603</v>
      </c>
    </row>
    <row r="3" spans="1:343" ht="396" customHeight="1" thickBot="1">
      <c r="A3" s="314" t="s">
        <v>137</v>
      </c>
      <c r="B3" s="314" t="s">
        <v>7</v>
      </c>
      <c r="C3" s="314" t="s">
        <v>9</v>
      </c>
      <c r="D3" s="314" t="s">
        <v>11</v>
      </c>
      <c r="E3" s="314" t="s">
        <v>13</v>
      </c>
      <c r="F3" s="314" t="s">
        <v>15</v>
      </c>
      <c r="G3" s="314" t="s">
        <v>17</v>
      </c>
      <c r="H3" s="314" t="s">
        <v>19</v>
      </c>
      <c r="I3" s="314" t="s">
        <v>21</v>
      </c>
      <c r="J3" s="314" t="s">
        <v>138</v>
      </c>
      <c r="K3" s="314" t="s">
        <v>25</v>
      </c>
      <c r="L3" s="314" t="s">
        <v>50</v>
      </c>
      <c r="M3" s="314" t="s">
        <v>27</v>
      </c>
      <c r="N3" s="314" t="s">
        <v>29</v>
      </c>
      <c r="O3" s="315" t="s">
        <v>31</v>
      </c>
      <c r="P3" s="314" t="s">
        <v>34</v>
      </c>
      <c r="Q3" s="314" t="s">
        <v>35</v>
      </c>
      <c r="R3" s="314" t="s">
        <v>37</v>
      </c>
      <c r="S3" s="314" t="s">
        <v>39</v>
      </c>
      <c r="T3" s="314" t="s">
        <v>41</v>
      </c>
      <c r="U3" s="314" t="s">
        <v>11</v>
      </c>
      <c r="V3" s="314" t="s">
        <v>2442</v>
      </c>
      <c r="W3" s="314" t="s">
        <v>2443</v>
      </c>
      <c r="X3" s="314" t="s">
        <v>2444</v>
      </c>
      <c r="Y3" s="314" t="s">
        <v>44</v>
      </c>
      <c r="Z3" s="314" t="s">
        <v>46</v>
      </c>
      <c r="AA3" s="314" t="s">
        <v>48</v>
      </c>
      <c r="AB3" s="314" t="s">
        <v>50</v>
      </c>
      <c r="AC3" s="314" t="s">
        <v>27</v>
      </c>
      <c r="AD3" s="314" t="s">
        <v>29</v>
      </c>
      <c r="AE3" s="314" t="s">
        <v>54</v>
      </c>
      <c r="AF3" s="314" t="s">
        <v>2445</v>
      </c>
      <c r="AG3" s="316" t="s">
        <v>2446</v>
      </c>
      <c r="AH3" s="317" t="s">
        <v>2447</v>
      </c>
      <c r="AI3" s="314" t="s">
        <v>57</v>
      </c>
      <c r="AJ3" s="314" t="s">
        <v>59</v>
      </c>
      <c r="AK3" s="314" t="s">
        <v>2448</v>
      </c>
      <c r="AL3" s="314" t="s">
        <v>63</v>
      </c>
      <c r="AM3" s="318" t="s">
        <v>65</v>
      </c>
      <c r="AN3" s="314" t="s">
        <v>143</v>
      </c>
      <c r="AO3" s="314" t="str">
        <f>+'1. Información General'!D27</f>
        <v>Primera Infancia</v>
      </c>
      <c r="AP3" s="314" t="str">
        <f>+'1. Información General'!D28</f>
        <v>Infancia</v>
      </c>
      <c r="AQ3" s="314" t="str">
        <f>+'1. Información General'!D29</f>
        <v>Adolescencia</v>
      </c>
      <c r="AR3" s="314" t="str">
        <f>+'1. Información General'!D30</f>
        <v>Juventud</v>
      </c>
      <c r="AS3" s="314" t="str">
        <f>+'1. Información General'!D31</f>
        <v>Adultez</v>
      </c>
      <c r="AT3" s="314" t="str">
        <f>+'1. Información General'!D32</f>
        <v>Persona Mayor</v>
      </c>
      <c r="AU3" s="314" t="s">
        <v>71</v>
      </c>
      <c r="AV3" s="315" t="s">
        <v>73</v>
      </c>
      <c r="AW3" s="314" t="s">
        <v>2449</v>
      </c>
      <c r="AX3" s="314" t="s">
        <v>78</v>
      </c>
      <c r="AY3" s="314" t="s">
        <v>80</v>
      </c>
      <c r="AZ3" s="314" t="s">
        <v>82</v>
      </c>
      <c r="BA3" s="314" t="s">
        <v>84</v>
      </c>
      <c r="BB3" s="314" t="s">
        <v>86</v>
      </c>
      <c r="BC3" s="314" t="s">
        <v>90</v>
      </c>
      <c r="BD3" s="314" t="s">
        <v>92</v>
      </c>
      <c r="BE3" s="314" t="s">
        <v>94</v>
      </c>
      <c r="BF3" s="314" t="s">
        <v>46</v>
      </c>
      <c r="BG3" s="314" t="s">
        <v>2450</v>
      </c>
      <c r="BH3" s="314" t="s">
        <v>78</v>
      </c>
      <c r="BI3" s="314" t="s">
        <v>80</v>
      </c>
      <c r="BJ3" s="314" t="s">
        <v>82</v>
      </c>
      <c r="BK3" s="314" t="s">
        <v>84</v>
      </c>
      <c r="BL3" s="314" t="s">
        <v>86</v>
      </c>
      <c r="BM3" s="314" t="s">
        <v>90</v>
      </c>
      <c r="BN3" s="314" t="s">
        <v>92</v>
      </c>
      <c r="BO3" s="314" t="s">
        <v>94</v>
      </c>
      <c r="BP3" s="315" t="s">
        <v>46</v>
      </c>
      <c r="BQ3" s="75" t="s">
        <v>173</v>
      </c>
      <c r="BR3" s="71" t="s">
        <v>177</v>
      </c>
      <c r="BS3" s="71" t="s">
        <v>180</v>
      </c>
      <c r="BT3" s="78" t="s">
        <v>182</v>
      </c>
      <c r="BU3" s="71" t="s">
        <v>185</v>
      </c>
      <c r="BV3" s="78" t="s">
        <v>188</v>
      </c>
      <c r="BW3" s="71" t="s">
        <v>190</v>
      </c>
      <c r="BX3" s="78" t="s">
        <v>192</v>
      </c>
      <c r="BY3" s="71" t="s">
        <v>195</v>
      </c>
      <c r="BZ3" s="80" t="s">
        <v>198</v>
      </c>
      <c r="CA3" s="81" t="s">
        <v>201</v>
      </c>
      <c r="CB3" s="81" t="s">
        <v>204</v>
      </c>
      <c r="CC3" s="81" t="s">
        <v>206</v>
      </c>
      <c r="CD3" s="81" t="s">
        <v>208</v>
      </c>
      <c r="CE3" s="81" t="s">
        <v>210</v>
      </c>
      <c r="CF3" s="81" t="s">
        <v>212</v>
      </c>
      <c r="CG3" s="83" t="s">
        <v>214</v>
      </c>
      <c r="CH3" s="83" t="s">
        <v>214</v>
      </c>
      <c r="CI3" s="83" t="s">
        <v>214</v>
      </c>
      <c r="CJ3" s="81" t="s">
        <v>217</v>
      </c>
      <c r="CK3" s="81" t="s">
        <v>220</v>
      </c>
      <c r="CL3" s="81" t="s">
        <v>222</v>
      </c>
      <c r="CM3" s="81" t="s">
        <v>224</v>
      </c>
      <c r="CN3" s="81" t="s">
        <v>226</v>
      </c>
      <c r="CO3" s="81" t="s">
        <v>228</v>
      </c>
      <c r="CP3" s="81" t="s">
        <v>230</v>
      </c>
      <c r="CQ3" s="81" t="s">
        <v>232</v>
      </c>
      <c r="CR3" s="81" t="s">
        <v>234</v>
      </c>
      <c r="CS3" s="81" t="s">
        <v>236</v>
      </c>
      <c r="CT3" s="81" t="s">
        <v>238</v>
      </c>
      <c r="CU3" s="81" t="s">
        <v>240</v>
      </c>
      <c r="CV3" s="81" t="s">
        <v>242</v>
      </c>
      <c r="CW3" s="81" t="s">
        <v>245</v>
      </c>
      <c r="CX3" s="81" t="s">
        <v>247</v>
      </c>
      <c r="CY3" s="81" t="s">
        <v>249</v>
      </c>
      <c r="CZ3" s="81" t="s">
        <v>252</v>
      </c>
      <c r="DA3" s="81" t="s">
        <v>254</v>
      </c>
      <c r="DB3" s="81" t="s">
        <v>256</v>
      </c>
      <c r="DC3" s="81" t="s">
        <v>258</v>
      </c>
      <c r="DD3" s="81" t="s">
        <v>260</v>
      </c>
      <c r="DE3" s="81" t="s">
        <v>262</v>
      </c>
      <c r="DF3" s="81" t="s">
        <v>265</v>
      </c>
      <c r="DG3" s="81" t="s">
        <v>267</v>
      </c>
      <c r="DH3" s="81" t="s">
        <v>270</v>
      </c>
      <c r="DI3" s="80" t="s">
        <v>273</v>
      </c>
      <c r="DJ3" s="80" t="s">
        <v>273</v>
      </c>
      <c r="DK3" s="84" t="s">
        <v>276</v>
      </c>
      <c r="DL3" s="84" t="s">
        <v>279</v>
      </c>
      <c r="DM3" s="84" t="s">
        <v>281</v>
      </c>
      <c r="DN3" s="84" t="s">
        <v>283</v>
      </c>
      <c r="DO3" s="85" t="s">
        <v>285</v>
      </c>
      <c r="DP3" s="86" t="s">
        <v>288</v>
      </c>
      <c r="DQ3" s="86" t="s">
        <v>291</v>
      </c>
      <c r="DR3" s="87" t="s">
        <v>294</v>
      </c>
      <c r="DS3" s="87" t="s">
        <v>296</v>
      </c>
      <c r="DT3" s="87" t="s">
        <v>298</v>
      </c>
      <c r="DU3" s="87" t="s">
        <v>300</v>
      </c>
      <c r="DV3" s="87" t="s">
        <v>302</v>
      </c>
      <c r="DW3" s="88" t="s">
        <v>304</v>
      </c>
      <c r="DX3" s="83" t="s">
        <v>306</v>
      </c>
      <c r="DY3" s="81" t="s">
        <v>309</v>
      </c>
      <c r="DZ3" s="81" t="s">
        <v>312</v>
      </c>
      <c r="EA3" s="89" t="s">
        <v>315</v>
      </c>
      <c r="EB3" s="172" t="s">
        <v>325</v>
      </c>
      <c r="EC3" s="198" t="s">
        <v>697</v>
      </c>
      <c r="ED3" s="198" t="s">
        <v>698</v>
      </c>
      <c r="EE3" s="198" t="s">
        <v>699</v>
      </c>
      <c r="EF3" s="197" t="s">
        <v>700</v>
      </c>
      <c r="EG3" s="124" t="s">
        <v>701</v>
      </c>
      <c r="EH3" s="124" t="s">
        <v>703</v>
      </c>
      <c r="EI3" s="198" t="s">
        <v>702</v>
      </c>
      <c r="EJ3" s="124" t="s">
        <v>333</v>
      </c>
      <c r="EK3" s="172" t="s">
        <v>335</v>
      </c>
      <c r="EL3" s="177" t="s">
        <v>337</v>
      </c>
      <c r="EM3" s="199" t="s">
        <v>339</v>
      </c>
      <c r="EN3" s="200" t="s">
        <v>704</v>
      </c>
      <c r="EO3" s="201" t="s">
        <v>344</v>
      </c>
      <c r="EP3" s="172" t="s">
        <v>347</v>
      </c>
      <c r="EQ3" s="333" t="s">
        <v>2463</v>
      </c>
      <c r="ER3" s="348" t="s">
        <v>354</v>
      </c>
      <c r="ES3" s="84" t="s">
        <v>358</v>
      </c>
      <c r="ET3" s="203" t="s">
        <v>361</v>
      </c>
      <c r="EU3" s="203" t="s">
        <v>363</v>
      </c>
      <c r="EV3" s="205" t="s">
        <v>366</v>
      </c>
      <c r="EW3" s="206" t="s">
        <v>368</v>
      </c>
      <c r="EX3" s="203" t="s">
        <v>2467</v>
      </c>
      <c r="EY3" s="203" t="s">
        <v>2465</v>
      </c>
      <c r="EZ3" s="203" t="s">
        <v>375</v>
      </c>
      <c r="FA3" s="207" t="s">
        <v>377</v>
      </c>
      <c r="FB3" s="207" t="s">
        <v>2468</v>
      </c>
      <c r="FC3" s="346" t="s">
        <v>2466</v>
      </c>
      <c r="FD3" s="225" t="s">
        <v>688</v>
      </c>
      <c r="FE3" s="13" t="s">
        <v>689</v>
      </c>
      <c r="FF3" s="232" t="s">
        <v>392</v>
      </c>
      <c r="FG3" s="232" t="s">
        <v>393</v>
      </c>
      <c r="FH3" s="232" t="s">
        <v>395</v>
      </c>
      <c r="FI3" s="4" t="s">
        <v>692</v>
      </c>
      <c r="FJ3" s="13" t="s">
        <v>398</v>
      </c>
      <c r="FK3" s="232" t="s">
        <v>400</v>
      </c>
      <c r="FL3" s="232" t="s">
        <v>402</v>
      </c>
      <c r="FM3" s="232" t="s">
        <v>404</v>
      </c>
      <c r="FN3" s="232" t="s">
        <v>406</v>
      </c>
      <c r="FO3" s="232" t="s">
        <v>408</v>
      </c>
      <c r="FP3" s="232" t="s">
        <v>411</v>
      </c>
      <c r="FQ3" s="232" t="s">
        <v>414</v>
      </c>
      <c r="FR3" s="4" t="s">
        <v>693</v>
      </c>
      <c r="FS3" s="13" t="s">
        <v>398</v>
      </c>
      <c r="FT3" s="232" t="s">
        <v>722</v>
      </c>
      <c r="FU3" s="232" t="s">
        <v>418</v>
      </c>
      <c r="FV3" s="232" t="s">
        <v>420</v>
      </c>
      <c r="FW3" s="232" t="s">
        <v>422</v>
      </c>
      <c r="FX3" s="232" t="s">
        <v>424</v>
      </c>
      <c r="FY3" s="4" t="s">
        <v>693</v>
      </c>
      <c r="FZ3" s="13" t="s">
        <v>398</v>
      </c>
      <c r="GA3" s="232" t="s">
        <v>726</v>
      </c>
      <c r="GB3" s="232" t="s">
        <v>429</v>
      </c>
      <c r="GC3" s="232" t="s">
        <v>431</v>
      </c>
      <c r="GD3" s="232" t="s">
        <v>433</v>
      </c>
      <c r="GE3" s="4" t="s">
        <v>695</v>
      </c>
      <c r="GF3" s="13" t="s">
        <v>398</v>
      </c>
      <c r="GG3" s="232" t="s">
        <v>437</v>
      </c>
      <c r="GH3" s="232" t="s">
        <v>439</v>
      </c>
      <c r="GI3" s="232" t="s">
        <v>441</v>
      </c>
      <c r="GJ3" s="232" t="s">
        <v>443</v>
      </c>
      <c r="GK3" s="234" t="s">
        <v>727</v>
      </c>
      <c r="GL3" s="13" t="s">
        <v>398</v>
      </c>
      <c r="GM3" s="236" t="s">
        <v>729</v>
      </c>
      <c r="GN3" s="236" t="s">
        <v>731</v>
      </c>
      <c r="GO3" s="236" t="s">
        <v>733</v>
      </c>
      <c r="GP3" s="236" t="s">
        <v>735</v>
      </c>
      <c r="GQ3" s="236" t="s">
        <v>738</v>
      </c>
      <c r="GR3" s="236" t="s">
        <v>741</v>
      </c>
      <c r="GS3" s="236" t="s">
        <v>744</v>
      </c>
      <c r="GT3" s="236" t="s">
        <v>746</v>
      </c>
      <c r="GU3" s="236" t="s">
        <v>748</v>
      </c>
      <c r="GV3" s="236" t="s">
        <v>751</v>
      </c>
      <c r="GW3" s="234" t="s">
        <v>752</v>
      </c>
      <c r="GX3" s="13" t="s">
        <v>398</v>
      </c>
      <c r="GY3" s="236" t="s">
        <v>754</v>
      </c>
      <c r="GZ3" s="236" t="s">
        <v>755</v>
      </c>
      <c r="HA3" s="236" t="s">
        <v>758</v>
      </c>
      <c r="HB3" s="236" t="s">
        <v>761</v>
      </c>
      <c r="HC3" s="236" t="s">
        <v>764</v>
      </c>
      <c r="HD3" s="236" t="s">
        <v>767</v>
      </c>
      <c r="HE3" s="236" t="s">
        <v>770</v>
      </c>
      <c r="HF3" s="236" t="s">
        <v>773</v>
      </c>
      <c r="HG3" s="236" t="s">
        <v>776</v>
      </c>
      <c r="HH3" s="236" t="s">
        <v>779</v>
      </c>
      <c r="HI3" s="234" t="s">
        <v>781</v>
      </c>
      <c r="HJ3" s="234" t="s">
        <v>781</v>
      </c>
      <c r="HK3" s="13" t="s">
        <v>398</v>
      </c>
      <c r="HL3" s="236" t="s">
        <v>783</v>
      </c>
      <c r="HM3" s="236" t="s">
        <v>784</v>
      </c>
      <c r="HN3" s="236" t="s">
        <v>786</v>
      </c>
      <c r="HO3" s="236" t="s">
        <v>788</v>
      </c>
      <c r="HP3" s="236" t="s">
        <v>790</v>
      </c>
      <c r="HQ3" s="236" t="s">
        <v>792</v>
      </c>
      <c r="HR3" s="236" t="s">
        <v>794</v>
      </c>
      <c r="HS3" s="236" t="s">
        <v>796</v>
      </c>
      <c r="HT3" s="236" t="s">
        <v>798</v>
      </c>
      <c r="HU3" s="236" t="s">
        <v>800</v>
      </c>
      <c r="HV3" s="236" t="s">
        <v>802</v>
      </c>
      <c r="HW3" s="236" t="s">
        <v>804</v>
      </c>
      <c r="HX3" s="236" t="s">
        <v>806</v>
      </c>
      <c r="HY3" s="236" t="s">
        <v>809</v>
      </c>
      <c r="HZ3" s="236" t="s">
        <v>812</v>
      </c>
      <c r="IA3" s="236" t="s">
        <v>815</v>
      </c>
      <c r="IB3" s="236" t="s">
        <v>818</v>
      </c>
      <c r="IC3" s="236" t="s">
        <v>821</v>
      </c>
      <c r="ID3" s="234" t="s">
        <v>823</v>
      </c>
      <c r="IE3" s="234" t="s">
        <v>823</v>
      </c>
      <c r="IF3" s="13" t="s">
        <v>398</v>
      </c>
      <c r="IG3" s="236" t="s">
        <v>825</v>
      </c>
      <c r="IH3" s="236" t="s">
        <v>827</v>
      </c>
      <c r="II3" s="236" t="s">
        <v>829</v>
      </c>
      <c r="IJ3" s="236" t="s">
        <v>831</v>
      </c>
      <c r="IK3" s="236" t="s">
        <v>834</v>
      </c>
      <c r="IL3" s="236" t="s">
        <v>837</v>
      </c>
      <c r="IM3" s="236" t="s">
        <v>840</v>
      </c>
      <c r="IN3" s="236" t="s">
        <v>843</v>
      </c>
      <c r="IO3" s="236" t="s">
        <v>846</v>
      </c>
      <c r="IP3" s="236" t="s">
        <v>849</v>
      </c>
      <c r="IQ3" s="236" t="s">
        <v>852</v>
      </c>
      <c r="IR3" s="236" t="s">
        <v>855</v>
      </c>
      <c r="IS3" s="236" t="s">
        <v>858</v>
      </c>
      <c r="IT3" s="236" t="s">
        <v>861</v>
      </c>
      <c r="IU3" s="242" t="s">
        <v>696</v>
      </c>
      <c r="IV3" s="242" t="s">
        <v>696</v>
      </c>
      <c r="IW3" s="144" t="s">
        <v>398</v>
      </c>
      <c r="IX3" s="236" t="s">
        <v>864</v>
      </c>
      <c r="IY3" s="236" t="s">
        <v>866</v>
      </c>
      <c r="IZ3" s="236" t="s">
        <v>869</v>
      </c>
      <c r="JA3" s="236" t="s">
        <v>872</v>
      </c>
      <c r="JB3" s="236" t="s">
        <v>875</v>
      </c>
      <c r="JC3" s="236" t="s">
        <v>878</v>
      </c>
      <c r="JD3" s="236" t="s">
        <v>881</v>
      </c>
      <c r="JE3" s="236" t="s">
        <v>884</v>
      </c>
      <c r="JF3" s="236" t="s">
        <v>887</v>
      </c>
      <c r="JG3" s="236" t="s">
        <v>890</v>
      </c>
      <c r="JH3" s="236" t="s">
        <v>893</v>
      </c>
      <c r="JI3" s="236" t="s">
        <v>896</v>
      </c>
      <c r="JJ3" s="236" t="s">
        <v>899</v>
      </c>
      <c r="JK3" s="236" t="s">
        <v>902</v>
      </c>
      <c r="JL3" s="236" t="s">
        <v>905</v>
      </c>
      <c r="JM3" s="236" t="s">
        <v>908</v>
      </c>
      <c r="JN3" s="236" t="s">
        <v>911</v>
      </c>
      <c r="JO3" s="236" t="s">
        <v>914</v>
      </c>
      <c r="JP3" s="234" t="s">
        <v>916</v>
      </c>
      <c r="JQ3" s="236" t="s">
        <v>918</v>
      </c>
      <c r="JR3" s="236" t="s">
        <v>920</v>
      </c>
      <c r="JS3" s="236" t="s">
        <v>923</v>
      </c>
      <c r="JT3" s="249" t="s">
        <v>926</v>
      </c>
      <c r="JU3" s="4" t="s">
        <v>477</v>
      </c>
      <c r="JV3" s="4" t="s">
        <v>477</v>
      </c>
      <c r="JW3" s="4" t="s">
        <v>477</v>
      </c>
      <c r="JX3" s="1" t="s">
        <v>480</v>
      </c>
      <c r="JY3" s="42" t="s">
        <v>482</v>
      </c>
      <c r="JZ3" s="13" t="s">
        <v>483</v>
      </c>
      <c r="KA3" s="5" t="s">
        <v>485</v>
      </c>
      <c r="KB3" s="8" t="s">
        <v>488</v>
      </c>
      <c r="KC3" s="8" t="s">
        <v>490</v>
      </c>
      <c r="KD3" s="5" t="s">
        <v>492</v>
      </c>
      <c r="KE3" s="5" t="s">
        <v>494</v>
      </c>
      <c r="KF3" s="5" t="s">
        <v>496</v>
      </c>
      <c r="KG3" s="5" t="s">
        <v>498</v>
      </c>
      <c r="KH3" s="5" t="s">
        <v>501</v>
      </c>
      <c r="KI3" s="5" t="s">
        <v>504</v>
      </c>
      <c r="KJ3" s="5" t="s">
        <v>506</v>
      </c>
      <c r="KK3" s="5" t="s">
        <v>508</v>
      </c>
      <c r="KL3" s="1" t="s">
        <v>510</v>
      </c>
      <c r="KM3" s="5" t="s">
        <v>512</v>
      </c>
      <c r="KN3" s="5" t="s">
        <v>514</v>
      </c>
      <c r="KO3" s="5" t="s">
        <v>516</v>
      </c>
      <c r="KP3" s="5" t="s">
        <v>518</v>
      </c>
      <c r="KQ3" s="1" t="s">
        <v>520</v>
      </c>
      <c r="KR3" s="5" t="s">
        <v>522</v>
      </c>
      <c r="KS3" s="5" t="s">
        <v>524</v>
      </c>
      <c r="KT3" s="5" t="s">
        <v>526</v>
      </c>
      <c r="KU3" s="5" t="s">
        <v>528</v>
      </c>
      <c r="KV3" s="63" t="s">
        <v>530</v>
      </c>
      <c r="KW3" s="370" t="s">
        <v>532</v>
      </c>
      <c r="KX3" s="128" t="s">
        <v>535</v>
      </c>
      <c r="KY3" s="81" t="s">
        <v>538</v>
      </c>
      <c r="KZ3" s="128" t="s">
        <v>540</v>
      </c>
      <c r="LA3" s="84" t="s">
        <v>543</v>
      </c>
      <c r="LB3" s="84" t="s">
        <v>546</v>
      </c>
      <c r="LC3" s="84" t="s">
        <v>548</v>
      </c>
      <c r="LD3" s="128" t="s">
        <v>551</v>
      </c>
      <c r="LE3" s="81" t="s">
        <v>554</v>
      </c>
      <c r="LF3" s="129" t="s">
        <v>557</v>
      </c>
      <c r="LG3" s="81" t="s">
        <v>559</v>
      </c>
      <c r="LH3" s="128" t="s">
        <v>561</v>
      </c>
      <c r="LI3" s="71" t="s">
        <v>564</v>
      </c>
      <c r="LJ3" s="71" t="s">
        <v>566</v>
      </c>
      <c r="LK3" s="128" t="s">
        <v>568</v>
      </c>
      <c r="LL3" s="81" t="s">
        <v>570</v>
      </c>
      <c r="LM3" s="81" t="s">
        <v>573</v>
      </c>
      <c r="LN3" s="81" t="s">
        <v>575</v>
      </c>
      <c r="LO3" s="319" t="s">
        <v>577</v>
      </c>
      <c r="LP3" s="377" t="s">
        <v>580</v>
      </c>
      <c r="LQ3" s="382" t="s">
        <v>582</v>
      </c>
      <c r="LR3" s="209" t="s">
        <v>705</v>
      </c>
      <c r="LS3" s="81" t="s">
        <v>707</v>
      </c>
      <c r="LT3" s="81" t="s">
        <v>709</v>
      </c>
      <c r="LU3" s="81" t="s">
        <v>710</v>
      </c>
      <c r="LV3" s="81" t="s">
        <v>712</v>
      </c>
      <c r="LW3" s="128" t="s">
        <v>928</v>
      </c>
      <c r="LX3" s="81" t="s">
        <v>713</v>
      </c>
      <c r="LY3" s="81" t="s">
        <v>714</v>
      </c>
      <c r="LZ3" s="71" t="s">
        <v>715</v>
      </c>
      <c r="MA3" s="81" t="s">
        <v>716</v>
      </c>
      <c r="MB3" s="217" t="s">
        <v>718</v>
      </c>
      <c r="MC3" s="218" t="s">
        <v>720</v>
      </c>
      <c r="MD3" s="95" t="s">
        <v>601</v>
      </c>
      <c r="ME3" s="383" t="s">
        <v>604</v>
      </c>
    </row>
    <row r="4" spans="1:343">
      <c r="A4">
        <f>+'1. Información General'!B2</f>
        <v>0</v>
      </c>
      <c r="B4">
        <f>+'1. Información General'!F2</f>
        <v>0</v>
      </c>
      <c r="C4">
        <f>+'1. Información General'!B3</f>
        <v>0</v>
      </c>
      <c r="D4" s="320">
        <f>+'1. Información General'!F3</f>
        <v>0</v>
      </c>
      <c r="E4">
        <f>+'1. Información General'!B4</f>
        <v>0</v>
      </c>
      <c r="F4">
        <f>+'1. Información General'!D4</f>
        <v>0</v>
      </c>
      <c r="G4">
        <f>+'1. Información General'!B5</f>
        <v>0</v>
      </c>
      <c r="H4">
        <f>+'1. Información General'!D5</f>
        <v>0</v>
      </c>
      <c r="I4">
        <f>+'1. Información General'!B6</f>
        <v>0</v>
      </c>
      <c r="J4">
        <f>+'1. Información General'!D6</f>
        <v>0</v>
      </c>
      <c r="K4">
        <f>+'1. Información General'!B7</f>
        <v>0</v>
      </c>
      <c r="L4" s="320">
        <f>+'1. Información General'!F7</f>
        <v>0</v>
      </c>
      <c r="M4">
        <f>+'1. Información General'!B8</f>
        <v>0</v>
      </c>
      <c r="N4">
        <f>+'1. Información General'!D8</f>
        <v>0</v>
      </c>
      <c r="O4">
        <f>+'1. Información General'!F8</f>
        <v>0</v>
      </c>
      <c r="P4">
        <f>+'1. Información General'!B11</f>
        <v>0</v>
      </c>
      <c r="Q4">
        <f>+'1. Información General'!F11</f>
        <v>0</v>
      </c>
      <c r="R4">
        <f>+'1. Información General'!B12</f>
        <v>0</v>
      </c>
      <c r="S4">
        <f>+'1. Información General'!D12</f>
        <v>0</v>
      </c>
      <c r="T4">
        <f>+'1. Información General'!B13</f>
        <v>0</v>
      </c>
      <c r="U4" s="320">
        <f>+'1. Información General'!F13</f>
        <v>0</v>
      </c>
      <c r="V4">
        <f>+'1. Información General'!B14</f>
        <v>0</v>
      </c>
      <c r="W4">
        <f>+'1. Información General'!D14</f>
        <v>0</v>
      </c>
      <c r="X4">
        <f>+'1. Información General'!B15</f>
        <v>0</v>
      </c>
      <c r="Y4">
        <f>+'1. Información General'!D15</f>
        <v>0</v>
      </c>
      <c r="Z4">
        <f>+'1. Información General'!F15</f>
        <v>0</v>
      </c>
      <c r="AA4">
        <f>+'1. Información General'!B16</f>
        <v>0</v>
      </c>
      <c r="AB4" s="320">
        <f>+'1. Información General'!F16</f>
        <v>0</v>
      </c>
      <c r="AC4">
        <f>+'1. Información General'!B17</f>
        <v>0</v>
      </c>
      <c r="AD4">
        <f>+'1. Información General'!D17</f>
        <v>0</v>
      </c>
      <c r="AE4">
        <f>+'1. Información General'!F17</f>
        <v>0</v>
      </c>
      <c r="AF4">
        <f>+'1. Información General'!B18</f>
        <v>0</v>
      </c>
      <c r="AG4" t="str">
        <f>+'1. Información General'!D18</f>
        <v xml:space="preserve"> </v>
      </c>
      <c r="AH4" t="str">
        <f>+'1. Información General'!F18</f>
        <v xml:space="preserve"> </v>
      </c>
      <c r="AI4">
        <f>+'1. Información General'!B22</f>
        <v>0</v>
      </c>
      <c r="AJ4" s="321">
        <f>+'1. Información General'!D22</f>
        <v>0</v>
      </c>
      <c r="AK4" s="321">
        <f>+'1. Información General'!F22</f>
        <v>0</v>
      </c>
      <c r="AL4" t="str">
        <f>+'1. Información General'!B23</f>
        <v>PROTECCION</v>
      </c>
      <c r="AM4" t="str">
        <f>+'1. Información General'!D23</f>
        <v>SISTEMA DE RESPONSABIIDAD PENAL PARA ADOLESCENTES - SRPA</v>
      </c>
      <c r="AN4">
        <f>+'1. Información General'!B24</f>
        <v>0</v>
      </c>
      <c r="AO4" t="b">
        <f>+'1. Información General'!C27</f>
        <v>0</v>
      </c>
      <c r="AP4" t="b">
        <f>+'1. Información General'!C28</f>
        <v>0</v>
      </c>
      <c r="AQ4" t="b">
        <f>+'1. Información General'!C29</f>
        <v>0</v>
      </c>
      <c r="AR4" t="b">
        <f>+'1. Información General'!C30</f>
        <v>0</v>
      </c>
      <c r="AS4" t="b">
        <f>+'1. Información General'!C31</f>
        <v>0</v>
      </c>
      <c r="AT4" t="b">
        <f>+'1. Información General'!C32</f>
        <v>0</v>
      </c>
      <c r="AU4" t="str">
        <f>+'1. Información General'!B33</f>
        <v>MODALIDADES ALTERNATIVAS AL PROCESO JUDICIAL SRPA - RESTABLECIMIENTO EN ADMINISTRACIÓN DE JUSTICIA RAJ</v>
      </c>
      <c r="AV4" t="str">
        <f>+'1. Información General'!E33</f>
        <v>APOYO POST- INSTITUCIONAL</v>
      </c>
      <c r="AW4">
        <f>+'1. Información General'!B36</f>
        <v>0</v>
      </c>
      <c r="AX4">
        <f>+'1. Información General'!D36</f>
        <v>0</v>
      </c>
      <c r="AY4">
        <f>+'1. Información General'!B37</f>
        <v>0</v>
      </c>
      <c r="AZ4" s="321">
        <f>+'1. Información General'!D37</f>
        <v>0</v>
      </c>
      <c r="BA4" s="321">
        <f>+'1. Información General'!F37</f>
        <v>0</v>
      </c>
      <c r="BB4">
        <f>+'1. Información General'!B38</f>
        <v>0</v>
      </c>
      <c r="BC4">
        <f>+'1. Información General'!F38</f>
        <v>0</v>
      </c>
      <c r="BD4">
        <f>+'1. Información General'!B39</f>
        <v>0</v>
      </c>
      <c r="BE4">
        <f>+'1. Información General'!D39</f>
        <v>0</v>
      </c>
      <c r="BF4">
        <f>+'1. Información General'!F39</f>
        <v>0</v>
      </c>
      <c r="BG4">
        <f>+'1. Información General'!B40</f>
        <v>0</v>
      </c>
      <c r="BH4">
        <f>+'1. Información General'!D40</f>
        <v>0</v>
      </c>
      <c r="BI4">
        <f>+'1. Información General'!B41</f>
        <v>0</v>
      </c>
      <c r="BJ4" s="321">
        <f>+'1. Información General'!D41</f>
        <v>0</v>
      </c>
      <c r="BK4" s="321">
        <f>+'1. Información General'!F41</f>
        <v>0</v>
      </c>
      <c r="BL4">
        <f>+'1. Información General'!B42</f>
        <v>0</v>
      </c>
      <c r="BM4">
        <f>+'1. Información General'!F42</f>
        <v>0</v>
      </c>
      <c r="BN4">
        <f>+'1. Información General'!B43</f>
        <v>0</v>
      </c>
      <c r="BO4">
        <f>+'1. Información General'!D43</f>
        <v>0</v>
      </c>
      <c r="BP4">
        <f>+'1. Información General'!F43</f>
        <v>0</v>
      </c>
      <c r="BQ4" t="str">
        <f>+'2.Ambientes Adecuados y Seguros'!$D3</f>
        <v>NO APLICA</v>
      </c>
      <c r="BR4">
        <f>+'2.Ambientes Adecuados y Seguros'!$D4</f>
        <v>0</v>
      </c>
      <c r="BS4">
        <f>+'2.Ambientes Adecuados y Seguros'!$D5</f>
        <v>0</v>
      </c>
      <c r="BT4" t="str">
        <f>+'2.Ambientes Adecuados y Seguros'!$D6</f>
        <v>NO APLICA</v>
      </c>
      <c r="BU4">
        <f>+'2.Ambientes Adecuados y Seguros'!$D7</f>
        <v>0</v>
      </c>
      <c r="BV4" t="str">
        <f>+'2.Ambientes Adecuados y Seguros'!$D8</f>
        <v>NO APLICA</v>
      </c>
      <c r="BW4">
        <f>+'2.Ambientes Adecuados y Seguros'!$D9</f>
        <v>0</v>
      </c>
      <c r="BX4" t="str">
        <f>+'2.Ambientes Adecuados y Seguros'!$D10</f>
        <v>NO APLICA</v>
      </c>
      <c r="BY4">
        <f>+'2.Ambientes Adecuados y Seguros'!$D11</f>
        <v>0</v>
      </c>
      <c r="BZ4" t="str">
        <f>+'2.Ambientes Adecuados y Seguros'!$D12</f>
        <v>NO APLICA</v>
      </c>
      <c r="CA4">
        <f>+'2.Ambientes Adecuados y Seguros'!$D13</f>
        <v>0</v>
      </c>
      <c r="CB4">
        <f>+'2.Ambientes Adecuados y Seguros'!$D14</f>
        <v>0</v>
      </c>
      <c r="CC4">
        <f>+'2.Ambientes Adecuados y Seguros'!$D15</f>
        <v>0</v>
      </c>
      <c r="CD4">
        <f>+'2.Ambientes Adecuados y Seguros'!$D16</f>
        <v>0</v>
      </c>
      <c r="CE4">
        <f>+'2.Ambientes Adecuados y Seguros'!$D17</f>
        <v>0</v>
      </c>
      <c r="CF4">
        <f>+'2.Ambientes Adecuados y Seguros'!$D18</f>
        <v>0</v>
      </c>
      <c r="CG4" t="str">
        <f>+'2.Ambientes Adecuados y Seguros'!$D19</f>
        <v>NO APLICA</v>
      </c>
      <c r="CH4" t="str">
        <f>+'2.Ambientes Adecuados y Seguros'!$D20</f>
        <v>NO APLICA</v>
      </c>
      <c r="CI4" t="str">
        <f>+'2.Ambientes Adecuados y Seguros'!$D21</f>
        <v>NO APLICA</v>
      </c>
      <c r="CJ4">
        <f>+'2.Ambientes Adecuados y Seguros'!$D22</f>
        <v>0</v>
      </c>
      <c r="CK4">
        <f>+'2.Ambientes Adecuados y Seguros'!$D23</f>
        <v>0</v>
      </c>
      <c r="CL4">
        <f>+'2.Ambientes Adecuados y Seguros'!$D24</f>
        <v>0</v>
      </c>
      <c r="CM4">
        <f>+'2.Ambientes Adecuados y Seguros'!$D25</f>
        <v>0</v>
      </c>
      <c r="CN4">
        <f>+'2.Ambientes Adecuados y Seguros'!$D26</f>
        <v>0</v>
      </c>
      <c r="CO4">
        <f>+'2.Ambientes Adecuados y Seguros'!$D27</f>
        <v>0</v>
      </c>
      <c r="CP4">
        <f>+'2.Ambientes Adecuados y Seguros'!$D28</f>
        <v>0</v>
      </c>
      <c r="CQ4">
        <f>+'2.Ambientes Adecuados y Seguros'!$D29</f>
        <v>0</v>
      </c>
      <c r="CR4">
        <f>+'2.Ambientes Adecuados y Seguros'!$D30</f>
        <v>0</v>
      </c>
      <c r="CS4">
        <f>+'2.Ambientes Adecuados y Seguros'!$D31</f>
        <v>0</v>
      </c>
      <c r="CT4">
        <f>+'2.Ambientes Adecuados y Seguros'!$D32</f>
        <v>0</v>
      </c>
      <c r="CU4">
        <f>+'2.Ambientes Adecuados y Seguros'!$D33</f>
        <v>0</v>
      </c>
      <c r="CV4">
        <f>+'2.Ambientes Adecuados y Seguros'!$D34</f>
        <v>0</v>
      </c>
      <c r="CW4">
        <f>+'2.Ambientes Adecuados y Seguros'!$D35</f>
        <v>0</v>
      </c>
      <c r="CX4">
        <f>+'2.Ambientes Adecuados y Seguros'!$D36</f>
        <v>0</v>
      </c>
      <c r="CY4">
        <f>+'2.Ambientes Adecuados y Seguros'!$D37</f>
        <v>0</v>
      </c>
      <c r="CZ4">
        <f>+'2.Ambientes Adecuados y Seguros'!$D38</f>
        <v>0</v>
      </c>
      <c r="DA4">
        <f>+'2.Ambientes Adecuados y Seguros'!$D39</f>
        <v>0</v>
      </c>
      <c r="DB4">
        <f>+'2.Ambientes Adecuados y Seguros'!$D40</f>
        <v>0</v>
      </c>
      <c r="DC4">
        <f>+'2.Ambientes Adecuados y Seguros'!$D41</f>
        <v>0</v>
      </c>
      <c r="DD4">
        <f>+'2.Ambientes Adecuados y Seguros'!$D42</f>
        <v>0</v>
      </c>
      <c r="DE4">
        <f>+'2.Ambientes Adecuados y Seguros'!$D43</f>
        <v>0</v>
      </c>
      <c r="DF4">
        <f>+'2.Ambientes Adecuados y Seguros'!$D44</f>
        <v>0</v>
      </c>
      <c r="DG4">
        <f>+'2.Ambientes Adecuados y Seguros'!$D45</f>
        <v>0</v>
      </c>
      <c r="DH4">
        <f>+'2.Ambientes Adecuados y Seguros'!$D46</f>
        <v>0</v>
      </c>
      <c r="DI4" t="str">
        <f>+'2.Ambientes Adecuados y Seguros'!$D47</f>
        <v>NO APLICA</v>
      </c>
      <c r="DJ4" t="str">
        <f>+'2.Ambientes Adecuados y Seguros'!$D48</f>
        <v>NO APLICA</v>
      </c>
      <c r="DK4">
        <f>+'2.Ambientes Adecuados y Seguros'!$D49</f>
        <v>0</v>
      </c>
      <c r="DL4">
        <f>+'2.Ambientes Adecuados y Seguros'!$D50</f>
        <v>0</v>
      </c>
      <c r="DM4">
        <f>+'2.Ambientes Adecuados y Seguros'!$D51</f>
        <v>0</v>
      </c>
      <c r="DN4">
        <f>+'2.Ambientes Adecuados y Seguros'!$D52</f>
        <v>0</v>
      </c>
      <c r="DO4">
        <f>+'2.Ambientes Adecuados y Seguros'!$D53</f>
        <v>0</v>
      </c>
      <c r="DP4">
        <f>+'2.Ambientes Adecuados y Seguros'!$D54</f>
        <v>0</v>
      </c>
      <c r="DQ4">
        <f>+'2.Ambientes Adecuados y Seguros'!$D55</f>
        <v>0</v>
      </c>
      <c r="DR4">
        <f>+'2.Ambientes Adecuados y Seguros'!$D56</f>
        <v>0</v>
      </c>
      <c r="DS4">
        <f>+'2.Ambientes Adecuados y Seguros'!$D57</f>
        <v>0</v>
      </c>
      <c r="DT4">
        <f>+'2.Ambientes Adecuados y Seguros'!$D58</f>
        <v>0</v>
      </c>
      <c r="DU4">
        <f>+'2.Ambientes Adecuados y Seguros'!$D59</f>
        <v>0</v>
      </c>
      <c r="DV4">
        <f>+'2.Ambientes Adecuados y Seguros'!$D60</f>
        <v>0</v>
      </c>
      <c r="DW4">
        <f>+'2.Ambientes Adecuados y Seguros'!$D61</f>
        <v>0</v>
      </c>
      <c r="DX4" t="str">
        <f>+'2.Ambientes Adecuados y Seguros'!$D62</f>
        <v>NO APLICA</v>
      </c>
      <c r="DY4">
        <f>+'2.Ambientes Adecuados y Seguros'!$D63</f>
        <v>0</v>
      </c>
      <c r="DZ4">
        <f>+'2.Ambientes Adecuados y Seguros'!$D64</f>
        <v>0</v>
      </c>
      <c r="EA4">
        <f>+'2.Ambientes Adecuados y Seguros'!$D65</f>
        <v>0</v>
      </c>
      <c r="EB4" t="str">
        <f>+'3. Alimentacion y Nutrición'!$D3</f>
        <v>NO APLICA</v>
      </c>
      <c r="EC4">
        <f>+'3. Alimentacion y Nutrición'!$D4</f>
        <v>0</v>
      </c>
      <c r="ED4">
        <f>+'3. Alimentacion y Nutrición'!$D5</f>
        <v>0</v>
      </c>
      <c r="EE4">
        <f>+'3. Alimentacion y Nutrición'!$D6</f>
        <v>0</v>
      </c>
      <c r="EF4" t="str">
        <f>+'3. Alimentacion y Nutrición'!$D7</f>
        <v>NO APLICA</v>
      </c>
      <c r="EG4">
        <f>+'3. Alimentacion y Nutrición'!$D8</f>
        <v>0</v>
      </c>
      <c r="EH4">
        <f>+'3. Alimentacion y Nutrición'!$D9</f>
        <v>0</v>
      </c>
      <c r="EI4">
        <f>+'3. Alimentacion y Nutrición'!$D10</f>
        <v>0</v>
      </c>
      <c r="EJ4">
        <f>+'3. Alimentacion y Nutrición'!$D11</f>
        <v>0</v>
      </c>
      <c r="EK4" t="str">
        <f>+'3. Alimentacion y Nutrición'!$D12</f>
        <v>NO APLICA</v>
      </c>
      <c r="EL4">
        <f>+'3. Alimentacion y Nutrición'!$D13</f>
        <v>0</v>
      </c>
      <c r="EM4">
        <f>+'3. Alimentacion y Nutrición'!$D14</f>
        <v>0</v>
      </c>
      <c r="EN4">
        <f>+'3. Alimentacion y Nutrición'!$D15</f>
        <v>0</v>
      </c>
      <c r="EO4">
        <f>+'3. Alimentacion y Nutrición'!$D16</f>
        <v>0</v>
      </c>
      <c r="EP4" t="str">
        <f>+'3. Alimentacion y Nutrición'!$D17</f>
        <v>NO APLICA</v>
      </c>
      <c r="EQ4">
        <f>+'3. Alimentacion y Nutrición'!$D18</f>
        <v>0</v>
      </c>
      <c r="ER4" t="str">
        <f>+'4. Mod. Atención'!$D3</f>
        <v>NO APLICA</v>
      </c>
      <c r="ES4">
        <f>+'4. Mod. Atención'!$D4</f>
        <v>0</v>
      </c>
      <c r="ET4">
        <f>+'4. Mod. Atención'!$D5</f>
        <v>0</v>
      </c>
      <c r="EU4">
        <f>+'4. Mod. Atención'!$D6</f>
        <v>0</v>
      </c>
      <c r="EV4" t="str">
        <f>+'4. Mod. Atención'!$D7</f>
        <v>NO APLICA</v>
      </c>
      <c r="EW4">
        <f>+'4. Mod. Atención'!$D8</f>
        <v>0</v>
      </c>
      <c r="EX4">
        <f>+'4. Mod. Atención'!$D9</f>
        <v>0</v>
      </c>
      <c r="EY4">
        <f>+'4. Mod. Atención'!$D10</f>
        <v>0</v>
      </c>
      <c r="EZ4">
        <f>+'4. Mod. Atención'!$D11</f>
        <v>0</v>
      </c>
      <c r="FA4">
        <f>+'4. Mod. Atención'!$D12</f>
        <v>0</v>
      </c>
      <c r="FB4">
        <f>+'4. Mod. Atención'!$D13</f>
        <v>0</v>
      </c>
      <c r="FC4">
        <f>+'4. Mod. Atención'!$D14</f>
        <v>0</v>
      </c>
      <c r="FD4" t="str">
        <f>+'5. Situaciones especiales'!$D3</f>
        <v>NO APLICA</v>
      </c>
      <c r="FE4">
        <f>+'5. Situaciones especiales'!$D4</f>
        <v>0</v>
      </c>
      <c r="FF4">
        <f>+'5. Situaciones especiales'!$D5</f>
        <v>0</v>
      </c>
      <c r="FG4">
        <f>+'5. Situaciones especiales'!$D6</f>
        <v>0</v>
      </c>
      <c r="FH4">
        <f>+'5. Situaciones especiales'!$D7</f>
        <v>0</v>
      </c>
      <c r="FI4" t="str">
        <f>+'5. Situaciones especiales'!$D8</f>
        <v>NO APLICA</v>
      </c>
      <c r="FJ4">
        <f>+'5. Situaciones especiales'!$D9</f>
        <v>0</v>
      </c>
      <c r="FK4">
        <f>+'5. Situaciones especiales'!$D10</f>
        <v>0</v>
      </c>
      <c r="FL4">
        <f>+'5. Situaciones especiales'!$D11</f>
        <v>0</v>
      </c>
      <c r="FM4">
        <f>+'5. Situaciones especiales'!$D12</f>
        <v>0</v>
      </c>
      <c r="FN4">
        <f>+'5. Situaciones especiales'!$D13</f>
        <v>0</v>
      </c>
      <c r="FO4">
        <f>+'5. Situaciones especiales'!$D14</f>
        <v>0</v>
      </c>
      <c r="FP4">
        <f>+'5. Situaciones especiales'!$D15</f>
        <v>0</v>
      </c>
      <c r="FQ4">
        <f>+'5. Situaciones especiales'!$D16</f>
        <v>0</v>
      </c>
      <c r="FR4" t="str">
        <f>+'5. Situaciones especiales'!$D17</f>
        <v>NO APLICA</v>
      </c>
      <c r="FS4">
        <f>+'5. Situaciones especiales'!$D18</f>
        <v>0</v>
      </c>
      <c r="FT4">
        <f>+'5. Situaciones especiales'!$D19</f>
        <v>0</v>
      </c>
      <c r="FU4">
        <f>+'5. Situaciones especiales'!$D20</f>
        <v>0</v>
      </c>
      <c r="FV4">
        <f>+'5. Situaciones especiales'!$D21</f>
        <v>0</v>
      </c>
      <c r="FW4">
        <f>+'5. Situaciones especiales'!$D22</f>
        <v>0</v>
      </c>
      <c r="FX4">
        <f>+'5. Situaciones especiales'!$D23</f>
        <v>0</v>
      </c>
      <c r="FY4" t="str">
        <f>+'5. Situaciones especiales'!$D24</f>
        <v>NO APLICA</v>
      </c>
      <c r="FZ4">
        <f>+'5. Situaciones especiales'!$D25</f>
        <v>0</v>
      </c>
      <c r="GA4">
        <f>+'5. Situaciones especiales'!$D26</f>
        <v>0</v>
      </c>
      <c r="GB4">
        <f>+'5. Situaciones especiales'!$D27</f>
        <v>0</v>
      </c>
      <c r="GC4">
        <f>+'5. Situaciones especiales'!$D28</f>
        <v>0</v>
      </c>
      <c r="GD4">
        <f>+'5. Situaciones especiales'!$D29</f>
        <v>0</v>
      </c>
      <c r="GE4" t="str">
        <f>+'5. Situaciones especiales'!$D30</f>
        <v>NO APLICA</v>
      </c>
      <c r="GF4">
        <f>+'5. Situaciones especiales'!$D31</f>
        <v>0</v>
      </c>
      <c r="GG4">
        <f>+'5. Situaciones especiales'!$D32</f>
        <v>0</v>
      </c>
      <c r="GH4">
        <f>+'5. Situaciones especiales'!$D33</f>
        <v>0</v>
      </c>
      <c r="GI4">
        <f>+'5. Situaciones especiales'!$D34</f>
        <v>0</v>
      </c>
      <c r="GJ4">
        <f>+'5. Situaciones especiales'!$D35</f>
        <v>0</v>
      </c>
      <c r="GK4" t="str">
        <f>+'5. Situaciones especiales'!$D36</f>
        <v>NO APLICA</v>
      </c>
      <c r="GL4">
        <f>+'5. Situaciones especiales'!$D37</f>
        <v>0</v>
      </c>
      <c r="GM4">
        <f>+'5. Situaciones especiales'!$D38</f>
        <v>0</v>
      </c>
      <c r="GN4">
        <f>+'5. Situaciones especiales'!$D39</f>
        <v>0</v>
      </c>
      <c r="GO4">
        <f>+'5. Situaciones especiales'!$D40</f>
        <v>0</v>
      </c>
      <c r="GP4">
        <f>+'5. Situaciones especiales'!$D41</f>
        <v>0</v>
      </c>
      <c r="GQ4">
        <f>+'5. Situaciones especiales'!$D42</f>
        <v>0</v>
      </c>
      <c r="GR4">
        <f>+'5. Situaciones especiales'!$D43</f>
        <v>0</v>
      </c>
      <c r="GS4">
        <f>+'5. Situaciones especiales'!$D44</f>
        <v>0</v>
      </c>
      <c r="GT4">
        <f>+'5. Situaciones especiales'!$D45</f>
        <v>0</v>
      </c>
      <c r="GU4">
        <f>+'5. Situaciones especiales'!$D46</f>
        <v>0</v>
      </c>
      <c r="GV4">
        <f>+'5. Situaciones especiales'!$D47</f>
        <v>0</v>
      </c>
      <c r="GW4" t="str">
        <f>+'5. Situaciones especiales'!$D48</f>
        <v>NO APLICA</v>
      </c>
      <c r="GX4">
        <f>+'5. Situaciones especiales'!$D49</f>
        <v>0</v>
      </c>
      <c r="GY4">
        <f>+'5. Situaciones especiales'!$D50</f>
        <v>0</v>
      </c>
      <c r="GZ4">
        <f>+'5. Situaciones especiales'!$D51</f>
        <v>0</v>
      </c>
      <c r="HA4">
        <f>+'5. Situaciones especiales'!$D52</f>
        <v>0</v>
      </c>
      <c r="HB4">
        <f>+'5. Situaciones especiales'!$D53</f>
        <v>0</v>
      </c>
      <c r="HC4">
        <f>+'5. Situaciones especiales'!$D54</f>
        <v>0</v>
      </c>
      <c r="HD4">
        <f>+'5. Situaciones especiales'!$D55</f>
        <v>0</v>
      </c>
      <c r="HE4">
        <f>+'5. Situaciones especiales'!$D56</f>
        <v>0</v>
      </c>
      <c r="HF4">
        <f>+'5. Situaciones especiales'!$D57</f>
        <v>0</v>
      </c>
      <c r="HG4">
        <f>+'5. Situaciones especiales'!$D58</f>
        <v>0</v>
      </c>
      <c r="HH4">
        <f>+'5. Situaciones especiales'!$D59</f>
        <v>0</v>
      </c>
      <c r="HI4" t="str">
        <f>+'5. Situaciones especiales'!$D60</f>
        <v>NO APLICA</v>
      </c>
      <c r="HJ4" t="str">
        <f>+'5. Situaciones especiales'!$D61</f>
        <v>NO APLICA</v>
      </c>
      <c r="HK4">
        <f>+'5. Situaciones especiales'!$D62</f>
        <v>0</v>
      </c>
      <c r="HL4">
        <f>+'5. Situaciones especiales'!$D63</f>
        <v>0</v>
      </c>
      <c r="HM4">
        <f>+'5. Situaciones especiales'!$D64</f>
        <v>0</v>
      </c>
      <c r="HN4">
        <f>+'5. Situaciones especiales'!$D65</f>
        <v>0</v>
      </c>
      <c r="HO4">
        <f>+'5. Situaciones especiales'!$D66</f>
        <v>0</v>
      </c>
      <c r="HP4">
        <f>+'5. Situaciones especiales'!$D67</f>
        <v>0</v>
      </c>
      <c r="HQ4">
        <f>+'5. Situaciones especiales'!$D68</f>
        <v>0</v>
      </c>
      <c r="HR4">
        <f>+'5. Situaciones especiales'!$D69</f>
        <v>0</v>
      </c>
      <c r="HS4">
        <f>+'5. Situaciones especiales'!$D70</f>
        <v>0</v>
      </c>
      <c r="HT4">
        <f>+'5. Situaciones especiales'!$D71</f>
        <v>0</v>
      </c>
      <c r="HU4">
        <f>+'5. Situaciones especiales'!$D72</f>
        <v>0</v>
      </c>
      <c r="HV4">
        <f>+'5. Situaciones especiales'!$D73</f>
        <v>0</v>
      </c>
      <c r="HW4">
        <f>+'5. Situaciones especiales'!$D74</f>
        <v>0</v>
      </c>
      <c r="HX4">
        <f>+'5. Situaciones especiales'!$D75</f>
        <v>0</v>
      </c>
      <c r="HY4">
        <f>+'5. Situaciones especiales'!$D76</f>
        <v>0</v>
      </c>
      <c r="HZ4">
        <f>+'5. Situaciones especiales'!$D77</f>
        <v>0</v>
      </c>
      <c r="IA4">
        <f>+'5. Situaciones especiales'!$D78</f>
        <v>0</v>
      </c>
      <c r="IB4">
        <f>+'5. Situaciones especiales'!$D79</f>
        <v>0</v>
      </c>
      <c r="IC4">
        <f>+'5. Situaciones especiales'!$D80</f>
        <v>0</v>
      </c>
      <c r="ID4" t="str">
        <f>+'5. Situaciones especiales'!$D81</f>
        <v>NO APLICA</v>
      </c>
      <c r="IE4" t="str">
        <f>+'5. Situaciones especiales'!$D82</f>
        <v>NO APLICA</v>
      </c>
      <c r="IF4">
        <f>+'5. Situaciones especiales'!$D83</f>
        <v>0</v>
      </c>
      <c r="IG4">
        <f>+'5. Situaciones especiales'!$D84</f>
        <v>0</v>
      </c>
      <c r="IH4">
        <f>+'5. Situaciones especiales'!$D85</f>
        <v>0</v>
      </c>
      <c r="II4">
        <f>+'5. Situaciones especiales'!$D86</f>
        <v>0</v>
      </c>
      <c r="IJ4">
        <f>+'5. Situaciones especiales'!$D87</f>
        <v>0</v>
      </c>
      <c r="IK4">
        <f>+'5. Situaciones especiales'!$D88</f>
        <v>0</v>
      </c>
      <c r="IL4">
        <f>+'5. Situaciones especiales'!$D89</f>
        <v>0</v>
      </c>
      <c r="IM4">
        <f>+'5. Situaciones especiales'!$D90</f>
        <v>0</v>
      </c>
      <c r="IN4">
        <f>+'5. Situaciones especiales'!$D91</f>
        <v>0</v>
      </c>
      <c r="IO4">
        <f>+'5. Situaciones especiales'!$D92</f>
        <v>0</v>
      </c>
      <c r="IP4">
        <f>+'5. Situaciones especiales'!$D93</f>
        <v>0</v>
      </c>
      <c r="IQ4">
        <f>+'5. Situaciones especiales'!$D94</f>
        <v>0</v>
      </c>
      <c r="IR4">
        <f>+'5. Situaciones especiales'!$D95</f>
        <v>0</v>
      </c>
      <c r="IS4">
        <f>+'5. Situaciones especiales'!$D96</f>
        <v>0</v>
      </c>
      <c r="IT4">
        <f>+'5. Situaciones especiales'!$D97</f>
        <v>0</v>
      </c>
      <c r="IU4" t="str">
        <f>+'5. Situaciones especiales'!$D98</f>
        <v>NO APLICA</v>
      </c>
      <c r="IV4" t="str">
        <f>+'5. Situaciones especiales'!$D99</f>
        <v>NO APLICA</v>
      </c>
      <c r="IW4">
        <f>+'5. Situaciones especiales'!$D100</f>
        <v>0</v>
      </c>
      <c r="IX4">
        <f>+'5. Situaciones especiales'!$D101</f>
        <v>0</v>
      </c>
      <c r="IY4">
        <f>+'5. Situaciones especiales'!$D102</f>
        <v>0</v>
      </c>
      <c r="IZ4">
        <f>+'5. Situaciones especiales'!$D103</f>
        <v>0</v>
      </c>
      <c r="JA4">
        <f>+'5. Situaciones especiales'!$D104</f>
        <v>0</v>
      </c>
      <c r="JB4">
        <f>+'5. Situaciones especiales'!$D105</f>
        <v>0</v>
      </c>
      <c r="JC4">
        <f>+'5. Situaciones especiales'!$D106</f>
        <v>0</v>
      </c>
      <c r="JD4">
        <f>+'5. Situaciones especiales'!$D107</f>
        <v>0</v>
      </c>
      <c r="JE4">
        <f>+'5. Situaciones especiales'!$D108</f>
        <v>0</v>
      </c>
      <c r="JF4">
        <f>+'5. Situaciones especiales'!$D109</f>
        <v>0</v>
      </c>
      <c r="JG4">
        <f>+'5. Situaciones especiales'!$D110</f>
        <v>0</v>
      </c>
      <c r="JH4">
        <f>+'5. Situaciones especiales'!$D111</f>
        <v>0</v>
      </c>
      <c r="JI4">
        <f>+'5. Situaciones especiales'!$D112</f>
        <v>0</v>
      </c>
      <c r="JJ4">
        <f>+'5. Situaciones especiales'!$D113</f>
        <v>0</v>
      </c>
      <c r="JK4">
        <f>+'5. Situaciones especiales'!$D114</f>
        <v>0</v>
      </c>
      <c r="JL4">
        <f>+'5. Situaciones especiales'!$D115</f>
        <v>0</v>
      </c>
      <c r="JM4">
        <f>+'5. Situaciones especiales'!$D116</f>
        <v>0</v>
      </c>
      <c r="JN4">
        <f>+'5. Situaciones especiales'!$D117</f>
        <v>0</v>
      </c>
      <c r="JO4">
        <f>+'5. Situaciones especiales'!$D118</f>
        <v>0</v>
      </c>
      <c r="JP4" t="str">
        <f>+'5. Situaciones especiales'!$D119</f>
        <v>NO APLICA</v>
      </c>
      <c r="JQ4">
        <f>+'5. Situaciones especiales'!$D120</f>
        <v>0</v>
      </c>
      <c r="JR4">
        <f>+'5. Situaciones especiales'!$D121</f>
        <v>0</v>
      </c>
      <c r="JS4">
        <f>+'5. Situaciones especiales'!$D122</f>
        <v>0</v>
      </c>
      <c r="JT4">
        <f>+'5. Situaciones especiales'!$D123</f>
        <v>0</v>
      </c>
      <c r="JU4" t="str">
        <f>+'6. Código Ético'!$D3</f>
        <v>NO APLICA</v>
      </c>
      <c r="JV4" t="str">
        <f>+'6. Código Ético'!$D4</f>
        <v>NO APLICA</v>
      </c>
      <c r="JW4" t="str">
        <f>+'6. Código Ético'!$D5</f>
        <v>NO APLICA</v>
      </c>
      <c r="JX4">
        <f>+'6. Código Ético'!$D6</f>
        <v>0</v>
      </c>
      <c r="JY4">
        <f>+'6. Código Ético'!$D7</f>
        <v>0</v>
      </c>
      <c r="JZ4">
        <f>+'6. Código Ético'!$D8</f>
        <v>0</v>
      </c>
      <c r="KA4">
        <f>+'6. Código Ético'!$D9</f>
        <v>0</v>
      </c>
      <c r="KB4">
        <f>+'6. Código Ético'!$D10</f>
        <v>0</v>
      </c>
      <c r="KC4">
        <f>+'6. Código Ético'!$D11</f>
        <v>0</v>
      </c>
      <c r="KD4">
        <f>+'6. Código Ético'!$D12</f>
        <v>0</v>
      </c>
      <c r="KE4">
        <f>+'6. Código Ético'!$D13</f>
        <v>0</v>
      </c>
      <c r="KF4">
        <f>+'6. Código Ético'!$D14</f>
        <v>0</v>
      </c>
      <c r="KG4">
        <f>+'6. Código Ético'!$D15</f>
        <v>0</v>
      </c>
      <c r="KH4">
        <f>+'6. Código Ético'!$D16</f>
        <v>0</v>
      </c>
      <c r="KI4">
        <f>+'6. Código Ético'!$D17</f>
        <v>0</v>
      </c>
      <c r="KJ4">
        <f>+'6. Código Ético'!$D18</f>
        <v>0</v>
      </c>
      <c r="KK4">
        <f>+'6. Código Ético'!$D19</f>
        <v>0</v>
      </c>
      <c r="KL4">
        <f>+'6. Código Ético'!$D20</f>
        <v>0</v>
      </c>
      <c r="KM4">
        <f>+'6. Código Ético'!$D21</f>
        <v>0</v>
      </c>
      <c r="KN4">
        <f>+'6. Código Ético'!$D22</f>
        <v>0</v>
      </c>
      <c r="KO4">
        <f>+'6. Código Ético'!$D23</f>
        <v>0</v>
      </c>
      <c r="KP4">
        <f>+'6. Código Ético'!$D24</f>
        <v>0</v>
      </c>
      <c r="KQ4">
        <f>+'6. Código Ético'!$D25</f>
        <v>0</v>
      </c>
      <c r="KR4">
        <f>+'6. Código Ético'!$D26</f>
        <v>0</v>
      </c>
      <c r="KS4">
        <f>+'6. Código Ético'!$D27</f>
        <v>0</v>
      </c>
      <c r="KT4">
        <f>+'6. Código Ético'!$D28</f>
        <v>0</v>
      </c>
      <c r="KU4">
        <f>+'6. Código Ético'!$D29</f>
        <v>0</v>
      </c>
      <c r="KV4">
        <f>+'6. Código Ético'!$D30</f>
        <v>0</v>
      </c>
      <c r="KW4">
        <f>+'6. Código Ético'!$D31</f>
        <v>0</v>
      </c>
      <c r="KX4" t="str">
        <f>+'7. Talento Humano'!$D3</f>
        <v>NO APLICA</v>
      </c>
      <c r="KY4">
        <f>+'7. Talento Humano'!$D4</f>
        <v>0</v>
      </c>
      <c r="KZ4" t="str">
        <f>+'7. Talento Humano'!$D5</f>
        <v>NO APLICA</v>
      </c>
      <c r="LA4">
        <f>+'7. Talento Humano'!$D6</f>
        <v>0</v>
      </c>
      <c r="LB4">
        <f>+'7. Talento Humano'!$D7</f>
        <v>0</v>
      </c>
      <c r="LC4">
        <f>+'7. Talento Humano'!$D8</f>
        <v>0</v>
      </c>
      <c r="LD4" t="str">
        <f>+'7. Talento Humano'!$D9</f>
        <v>NO APLICA</v>
      </c>
      <c r="LE4">
        <f>+'7. Talento Humano'!$D10</f>
        <v>0</v>
      </c>
      <c r="LF4">
        <f>+'7. Talento Humano'!$D11</f>
        <v>0</v>
      </c>
      <c r="LG4">
        <f>+'7. Talento Humano'!$D12</f>
        <v>0</v>
      </c>
      <c r="LH4" t="str">
        <f>+'7. Talento Humano'!$D13</f>
        <v>NO APLICA</v>
      </c>
      <c r="LI4">
        <f>+'7. Talento Humano'!$D14</f>
        <v>0</v>
      </c>
      <c r="LJ4">
        <f>+'7. Talento Humano'!$D15</f>
        <v>0</v>
      </c>
      <c r="LK4" t="str">
        <f>+'7. Talento Humano'!$D16</f>
        <v>NO APLICA</v>
      </c>
      <c r="LL4">
        <f>+'7. Talento Humano'!$D17</f>
        <v>0</v>
      </c>
      <c r="LM4">
        <f>+'7. Talento Humano'!$D18</f>
        <v>0</v>
      </c>
      <c r="LN4">
        <f>+'7. Talento Humano'!$D19</f>
        <v>0</v>
      </c>
      <c r="LO4" t="str">
        <f>+'7. Talento Humano'!$D20</f>
        <v>NO APLICA</v>
      </c>
      <c r="LP4">
        <f>+'7. Talento Humano'!$D21</f>
        <v>0</v>
      </c>
      <c r="LQ4">
        <f>+'7. Talento Humano'!$D22</f>
        <v>0</v>
      </c>
      <c r="LR4" t="str">
        <f>+'8. Financiero'!$D3</f>
        <v>NO APLICA</v>
      </c>
      <c r="LS4">
        <f>+'8. Financiero'!$D4</f>
        <v>0</v>
      </c>
      <c r="LT4">
        <f>+'8. Financiero'!$D5</f>
        <v>0</v>
      </c>
      <c r="LU4">
        <f>+'8. Financiero'!$D6</f>
        <v>0</v>
      </c>
      <c r="LV4">
        <f>+'8. Financiero'!$D7</f>
        <v>0</v>
      </c>
      <c r="LW4" t="str">
        <f>+'8. Financiero'!$D8</f>
        <v>NO APLICA</v>
      </c>
      <c r="LX4">
        <f>+'8. Financiero'!$D9</f>
        <v>0</v>
      </c>
      <c r="LY4">
        <f>+'8. Financiero'!$D10</f>
        <v>0</v>
      </c>
      <c r="LZ4">
        <f>+'8. Financiero'!$D11</f>
        <v>0</v>
      </c>
      <c r="MA4">
        <f>+'8. Financiero'!$D12</f>
        <v>0</v>
      </c>
      <c r="MB4">
        <f>+'8. Financiero'!$D13</f>
        <v>0</v>
      </c>
      <c r="MC4">
        <f>+'8. Financiero'!$D14</f>
        <v>0</v>
      </c>
      <c r="MD4" t="str">
        <f>+'9. Dotación'!$D3</f>
        <v>NO APLICA</v>
      </c>
      <c r="ME4">
        <f>+'9. Dotación'!$D4</f>
        <v>0</v>
      </c>
    </row>
  </sheetData>
  <sheetProtection algorithmName="SHA-512" hashValue="ASjl6sgBn5Y/1JHWGKmv0HPtjX3x/sEocOp2qZg4mAx6nI0W68gGEQ1kRuSrzPh+kDiGfuTBr6kX/Lthc21Ijg==" saltValue="5S1HssLFdcqbD313S1LPTA==" spinCount="100000" sheet="1" formatRows="0"/>
  <mergeCells count="14">
    <mergeCell ref="A1:O1"/>
    <mergeCell ref="AW1:BP1"/>
    <mergeCell ref="A2:O2"/>
    <mergeCell ref="P2:AH2"/>
    <mergeCell ref="AI2:AV2"/>
    <mergeCell ref="AW2:BP2"/>
    <mergeCell ref="KX1:LQ1"/>
    <mergeCell ref="LR1:MC1"/>
    <mergeCell ref="MD1:ME1"/>
    <mergeCell ref="BQ1:EA1"/>
    <mergeCell ref="EB1:EQ1"/>
    <mergeCell ref="ER1:FC1"/>
    <mergeCell ref="FD1:JT1"/>
    <mergeCell ref="JU1:KW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78"/>
  <sheetViews>
    <sheetView zoomScale="110" zoomScaleNormal="110" workbookViewId="0">
      <selection activeCell="A12" sqref="A12"/>
    </sheetView>
  </sheetViews>
  <sheetFormatPr baseColWidth="10" defaultColWidth="11.42578125" defaultRowHeight="15"/>
  <cols>
    <col min="1" max="1" width="86.85546875" style="20" customWidth="1"/>
    <col min="2" max="2" width="135.140625" style="18" customWidth="1"/>
    <col min="3" max="3" width="8.85546875" customWidth="1"/>
  </cols>
  <sheetData>
    <row r="1" spans="1:5" ht="17.25" thickBot="1">
      <c r="A1" s="416" t="s">
        <v>0</v>
      </c>
      <c r="B1" s="417"/>
      <c r="C1" s="64" t="s">
        <v>164</v>
      </c>
    </row>
    <row r="2" spans="1:5" ht="17.25" customHeight="1">
      <c r="A2" s="19" t="s">
        <v>1</v>
      </c>
      <c r="B2" s="19" t="s">
        <v>2</v>
      </c>
      <c r="E2" t="str">
        <f>UPPER(D1)</f>
        <v/>
      </c>
    </row>
    <row r="3" spans="1:5" ht="17.25" thickBot="1">
      <c r="A3" s="416" t="s">
        <v>3</v>
      </c>
      <c r="B3" s="417"/>
    </row>
    <row r="4" spans="1:5" ht="16.5">
      <c r="A4" s="415" t="s">
        <v>4</v>
      </c>
      <c r="B4" s="415"/>
    </row>
    <row r="5" spans="1:5">
      <c r="A5" s="20" t="s">
        <v>5</v>
      </c>
      <c r="B5" s="18" t="s">
        <v>6</v>
      </c>
    </row>
    <row r="6" spans="1:5">
      <c r="A6" s="20" t="s">
        <v>7</v>
      </c>
      <c r="B6" s="18" t="s">
        <v>8</v>
      </c>
    </row>
    <row r="7" spans="1:5">
      <c r="A7" s="20" t="s">
        <v>9</v>
      </c>
      <c r="B7" s="18" t="s">
        <v>10</v>
      </c>
    </row>
    <row r="8" spans="1:5">
      <c r="A8" s="20" t="s">
        <v>11</v>
      </c>
      <c r="B8" s="18" t="s">
        <v>12</v>
      </c>
    </row>
    <row r="9" spans="1:5" ht="17.25" customHeight="1">
      <c r="A9" s="20" t="s">
        <v>13</v>
      </c>
      <c r="B9" s="18" t="s">
        <v>14</v>
      </c>
    </row>
    <row r="10" spans="1:5">
      <c r="A10" s="20" t="s">
        <v>15</v>
      </c>
      <c r="B10" s="18" t="s">
        <v>16</v>
      </c>
    </row>
    <row r="11" spans="1:5">
      <c r="A11" s="20" t="s">
        <v>17</v>
      </c>
      <c r="B11" s="18" t="s">
        <v>18</v>
      </c>
    </row>
    <row r="12" spans="1:5">
      <c r="A12" s="20" t="s">
        <v>19</v>
      </c>
      <c r="B12" s="18" t="s">
        <v>20</v>
      </c>
    </row>
    <row r="13" spans="1:5">
      <c r="A13" s="20" t="s">
        <v>21</v>
      </c>
      <c r="B13" s="18" t="s">
        <v>22</v>
      </c>
    </row>
    <row r="14" spans="1:5" ht="17.25" customHeight="1">
      <c r="A14" s="20" t="s">
        <v>23</v>
      </c>
      <c r="B14" s="18" t="s">
        <v>24</v>
      </c>
    </row>
    <row r="15" spans="1:5">
      <c r="A15" s="20" t="s">
        <v>25</v>
      </c>
      <c r="B15" s="18" t="s">
        <v>26</v>
      </c>
    </row>
    <row r="16" spans="1:5">
      <c r="A16" s="20" t="s">
        <v>27</v>
      </c>
      <c r="B16" s="18" t="s">
        <v>28</v>
      </c>
    </row>
    <row r="17" spans="1:2">
      <c r="A17" s="20" t="s">
        <v>29</v>
      </c>
      <c r="B17" s="18" t="s">
        <v>30</v>
      </c>
    </row>
    <row r="18" spans="1:2" ht="15.75" thickBot="1">
      <c r="A18" s="20" t="s">
        <v>31</v>
      </c>
      <c r="B18" s="18" t="s">
        <v>32</v>
      </c>
    </row>
    <row r="19" spans="1:2" ht="16.5">
      <c r="A19" s="415" t="s">
        <v>33</v>
      </c>
      <c r="B19" s="415"/>
    </row>
    <row r="20" spans="1:2">
      <c r="A20" s="20" t="s">
        <v>34</v>
      </c>
      <c r="B20" s="18" t="s">
        <v>6</v>
      </c>
    </row>
    <row r="21" spans="1:2">
      <c r="A21" s="20" t="s">
        <v>35</v>
      </c>
      <c r="B21" s="18" t="s">
        <v>36</v>
      </c>
    </row>
    <row r="22" spans="1:2">
      <c r="A22" s="20" t="s">
        <v>37</v>
      </c>
      <c r="B22" s="18" t="s">
        <v>38</v>
      </c>
    </row>
    <row r="23" spans="1:2">
      <c r="A23" s="20" t="s">
        <v>39</v>
      </c>
      <c r="B23" s="18" t="s">
        <v>40</v>
      </c>
    </row>
    <row r="24" spans="1:2">
      <c r="A24" s="20" t="s">
        <v>41</v>
      </c>
      <c r="B24" s="18" t="s">
        <v>42</v>
      </c>
    </row>
    <row r="25" spans="1:2">
      <c r="A25" s="20" t="s">
        <v>11</v>
      </c>
      <c r="B25" s="18" t="s">
        <v>43</v>
      </c>
    </row>
    <row r="26" spans="1:2">
      <c r="A26" s="20" t="s">
        <v>44</v>
      </c>
      <c r="B26" s="18" t="s">
        <v>45</v>
      </c>
    </row>
    <row r="27" spans="1:2">
      <c r="A27" s="20" t="s">
        <v>46</v>
      </c>
      <c r="B27" s="18" t="s">
        <v>47</v>
      </c>
    </row>
    <row r="28" spans="1:2">
      <c r="A28" s="20" t="s">
        <v>48</v>
      </c>
      <c r="B28" s="18" t="s">
        <v>49</v>
      </c>
    </row>
    <row r="29" spans="1:2">
      <c r="A29" s="20" t="s">
        <v>50</v>
      </c>
      <c r="B29" s="18" t="s">
        <v>51</v>
      </c>
    </row>
    <row r="30" spans="1:2">
      <c r="A30" s="20" t="s">
        <v>27</v>
      </c>
      <c r="B30" s="18" t="s">
        <v>52</v>
      </c>
    </row>
    <row r="31" spans="1:2">
      <c r="A31" s="20" t="s">
        <v>29</v>
      </c>
      <c r="B31" s="18" t="s">
        <v>53</v>
      </c>
    </row>
    <row r="32" spans="1:2" ht="30.75" thickBot="1">
      <c r="A32" s="20" t="s">
        <v>54</v>
      </c>
      <c r="B32" s="18" t="s">
        <v>55</v>
      </c>
    </row>
    <row r="33" spans="1:2" ht="16.5">
      <c r="A33" s="415" t="s">
        <v>56</v>
      </c>
      <c r="B33" s="415"/>
    </row>
    <row r="34" spans="1:2">
      <c r="A34" s="20" t="s">
        <v>57</v>
      </c>
      <c r="B34" s="18" t="s">
        <v>58</v>
      </c>
    </row>
    <row r="35" spans="1:2">
      <c r="A35" s="20" t="s">
        <v>59</v>
      </c>
      <c r="B35" s="18" t="s">
        <v>60</v>
      </c>
    </row>
    <row r="36" spans="1:2">
      <c r="A36" s="20" t="s">
        <v>61</v>
      </c>
      <c r="B36" s="18" t="s">
        <v>62</v>
      </c>
    </row>
    <row r="37" spans="1:2">
      <c r="A37" s="20" t="s">
        <v>63</v>
      </c>
      <c r="B37" s="18" t="s">
        <v>64</v>
      </c>
    </row>
    <row r="38" spans="1:2">
      <c r="A38" s="20" t="s">
        <v>65</v>
      </c>
      <c r="B38" s="18" t="s">
        <v>66</v>
      </c>
    </row>
    <row r="39" spans="1:2">
      <c r="A39" s="20" t="s">
        <v>67</v>
      </c>
      <c r="B39" s="21" t="s">
        <v>68</v>
      </c>
    </row>
    <row r="40" spans="1:2">
      <c r="A40" s="20" t="s">
        <v>69</v>
      </c>
      <c r="B40" s="21" t="s">
        <v>70</v>
      </c>
    </row>
    <row r="41" spans="1:2">
      <c r="A41" s="20" t="s">
        <v>71</v>
      </c>
      <c r="B41" s="18" t="s">
        <v>72</v>
      </c>
    </row>
    <row r="42" spans="1:2" ht="15.75" thickBot="1">
      <c r="A42" s="20" t="s">
        <v>73</v>
      </c>
      <c r="B42" s="18" t="s">
        <v>74</v>
      </c>
    </row>
    <row r="43" spans="1:2" ht="16.5">
      <c r="A43" s="415" t="s">
        <v>75</v>
      </c>
      <c r="B43" s="415"/>
    </row>
    <row r="44" spans="1:2">
      <c r="A44" s="20" t="s">
        <v>76</v>
      </c>
      <c r="B44" s="18" t="s">
        <v>77</v>
      </c>
    </row>
    <row r="45" spans="1:2">
      <c r="A45" s="20" t="s">
        <v>78</v>
      </c>
      <c r="B45" s="18" t="s">
        <v>79</v>
      </c>
    </row>
    <row r="46" spans="1:2">
      <c r="A46" s="20" t="s">
        <v>80</v>
      </c>
      <c r="B46" s="18" t="s">
        <v>81</v>
      </c>
    </row>
    <row r="47" spans="1:2">
      <c r="A47" s="20" t="s">
        <v>82</v>
      </c>
      <c r="B47" s="18" t="s">
        <v>83</v>
      </c>
    </row>
    <row r="48" spans="1:2">
      <c r="A48" s="20" t="s">
        <v>84</v>
      </c>
      <c r="B48" s="18" t="s">
        <v>85</v>
      </c>
    </row>
    <row r="49" spans="1:2">
      <c r="A49" s="20" t="s">
        <v>86</v>
      </c>
      <c r="B49" s="18" t="s">
        <v>87</v>
      </c>
    </row>
    <row r="50" spans="1:2">
      <c r="A50" s="20" t="s">
        <v>88</v>
      </c>
      <c r="B50" s="18" t="s">
        <v>89</v>
      </c>
    </row>
    <row r="51" spans="1:2">
      <c r="A51" s="20" t="s">
        <v>90</v>
      </c>
      <c r="B51" s="18" t="s">
        <v>91</v>
      </c>
    </row>
    <row r="52" spans="1:2">
      <c r="A52" s="20" t="s">
        <v>92</v>
      </c>
      <c r="B52" s="18" t="s">
        <v>93</v>
      </c>
    </row>
    <row r="53" spans="1:2">
      <c r="A53" s="20" t="s">
        <v>94</v>
      </c>
      <c r="B53" s="18" t="s">
        <v>95</v>
      </c>
    </row>
    <row r="54" spans="1:2">
      <c r="A54" s="20" t="s">
        <v>46</v>
      </c>
      <c r="B54" s="18" t="s">
        <v>96</v>
      </c>
    </row>
    <row r="55" spans="1:2" ht="16.5">
      <c r="A55" s="419" t="s">
        <v>97</v>
      </c>
      <c r="B55" s="420"/>
    </row>
    <row r="56" spans="1:2">
      <c r="A56" s="421" t="s">
        <v>98</v>
      </c>
      <c r="B56" s="22" t="s">
        <v>99</v>
      </c>
    </row>
    <row r="57" spans="1:2">
      <c r="A57" s="421"/>
      <c r="B57" s="23" t="s">
        <v>100</v>
      </c>
    </row>
    <row r="58" spans="1:2">
      <c r="A58" s="421"/>
      <c r="B58" s="24" t="s">
        <v>101</v>
      </c>
    </row>
    <row r="59" spans="1:2">
      <c r="A59" s="421"/>
      <c r="B59" s="25" t="s">
        <v>102</v>
      </c>
    </row>
    <row r="60" spans="1:2">
      <c r="A60" s="421"/>
      <c r="B60" s="26" t="s">
        <v>103</v>
      </c>
    </row>
    <row r="61" spans="1:2">
      <c r="A61" s="20" t="s">
        <v>104</v>
      </c>
      <c r="B61" s="18" t="s">
        <v>105</v>
      </c>
    </row>
    <row r="62" spans="1:2" ht="105">
      <c r="A62" s="20" t="s">
        <v>106</v>
      </c>
      <c r="B62" s="18" t="s">
        <v>107</v>
      </c>
    </row>
    <row r="63" spans="1:2" ht="45.75" thickBot="1">
      <c r="A63" s="20" t="s">
        <v>108</v>
      </c>
      <c r="B63" s="18" t="s">
        <v>109</v>
      </c>
    </row>
    <row r="64" spans="1:2" ht="16.5">
      <c r="A64" s="422" t="s">
        <v>110</v>
      </c>
      <c r="B64" s="422"/>
    </row>
    <row r="65" spans="1:2" ht="134.25" customHeight="1">
      <c r="A65" s="41" t="s">
        <v>111</v>
      </c>
      <c r="B65" s="14" t="s">
        <v>112</v>
      </c>
    </row>
    <row r="66" spans="1:2" ht="66.75" customHeight="1">
      <c r="A66" s="41" t="s">
        <v>113</v>
      </c>
      <c r="B66" s="14" t="s">
        <v>114</v>
      </c>
    </row>
    <row r="67" spans="1:2" ht="48.75" customHeight="1">
      <c r="A67" s="41" t="s">
        <v>115</v>
      </c>
      <c r="B67" s="22" t="s">
        <v>116</v>
      </c>
    </row>
    <row r="68" spans="1:2" ht="276" customHeight="1">
      <c r="A68" s="41" t="s">
        <v>117</v>
      </c>
      <c r="B68" s="22" t="s">
        <v>118</v>
      </c>
    </row>
    <row r="69" spans="1:2" ht="232.5" customHeight="1">
      <c r="A69" s="41" t="s">
        <v>119</v>
      </c>
      <c r="B69" s="22" t="s">
        <v>120</v>
      </c>
    </row>
    <row r="70" spans="1:2" ht="368.1" customHeight="1" thickBot="1">
      <c r="A70" s="41" t="s">
        <v>121</v>
      </c>
      <c r="B70" s="22" t="s">
        <v>122</v>
      </c>
    </row>
    <row r="71" spans="1:2" ht="17.45" customHeight="1">
      <c r="A71" s="422" t="s">
        <v>123</v>
      </c>
      <c r="B71" s="422"/>
    </row>
    <row r="72" spans="1:2" ht="63.95" customHeight="1">
      <c r="A72" s="41" t="s">
        <v>124</v>
      </c>
      <c r="B72" s="22" t="s">
        <v>125</v>
      </c>
    </row>
    <row r="73" spans="1:2" ht="16.5">
      <c r="A73" s="423" t="s">
        <v>126</v>
      </c>
      <c r="B73" s="423"/>
    </row>
    <row r="74" spans="1:2" ht="30">
      <c r="A74" s="53" t="s">
        <v>127</v>
      </c>
      <c r="B74" s="52" t="s">
        <v>128</v>
      </c>
    </row>
    <row r="75" spans="1:2" ht="16.5">
      <c r="A75" s="418" t="s">
        <v>129</v>
      </c>
      <c r="B75" s="418"/>
    </row>
    <row r="76" spans="1:2" ht="30">
      <c r="A76" s="41" t="s">
        <v>130</v>
      </c>
      <c r="B76" s="22" t="s">
        <v>131</v>
      </c>
    </row>
    <row r="77" spans="1:2" ht="30">
      <c r="A77" s="41" t="s">
        <v>132</v>
      </c>
      <c r="B77" s="22" t="s">
        <v>133</v>
      </c>
    </row>
    <row r="78" spans="1:2" ht="30">
      <c r="A78" s="41" t="s">
        <v>134</v>
      </c>
      <c r="B78" s="22" t="s">
        <v>135</v>
      </c>
    </row>
  </sheetData>
  <sheetProtection algorithmName="SHA-512" hashValue="jq4Utet556cOSdY6pLiJDtmDGelIXiUJgrG/cv1nQNwV2nW2bFCgoosetHhKdfiRXzNnpwbd9QvoIPJcdROZrA==" saltValue="Mu5N3rohIzB7yluYbmJE9g==" spinCount="100000" sheet="1" objects="1" scenarios="1" formatRows="0"/>
  <mergeCells count="12">
    <mergeCell ref="A75:B75"/>
    <mergeCell ref="A55:B55"/>
    <mergeCell ref="A56:A60"/>
    <mergeCell ref="A64:B64"/>
    <mergeCell ref="A71:B71"/>
    <mergeCell ref="A73:B73"/>
    <mergeCell ref="A43:B43"/>
    <mergeCell ref="A1:B1"/>
    <mergeCell ref="A3:B3"/>
    <mergeCell ref="A4:B4"/>
    <mergeCell ref="A19:B19"/>
    <mergeCell ref="A33:B33"/>
  </mergeCells>
  <hyperlinks>
    <hyperlink ref="C1" location="PORTADA!A1" display="Portada" xr:uid="{8F86C4C1-8381-4800-950B-EC545E72BDCD}"/>
  </hyperlinks>
  <printOptions horizontalCentered="1"/>
  <pageMargins left="0.31496062992125984" right="0.31496062992125984" top="1.3385826771653544" bottom="0.74803149606299213" header="0.31496062992125984" footer="0.31496062992125984"/>
  <pageSetup scale="59" fitToHeight="0" orientation="landscape" r:id="rId1"/>
  <headerFooter>
    <oddHeader>&amp;L&amp;G&amp;CPROCESO DE INSPECCIÓN, VIGILANCIA Y CONTROL
FORMATO INSTRUMENTO IV
APOYO POST INSTITUCIONAL SRPA&amp;RIN90.IVC
Versión 1
07/07/2026
Clasificación de la Información
CLASIFICADA</oddHeader>
    <oddFooter>&amp;C&amp;G</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G43"/>
  <sheetViews>
    <sheetView zoomScale="110" zoomScaleNormal="110" workbookViewId="0">
      <selection activeCell="A12" sqref="A12"/>
    </sheetView>
  </sheetViews>
  <sheetFormatPr baseColWidth="10" defaultColWidth="11.42578125" defaultRowHeight="15"/>
  <cols>
    <col min="1" max="1" width="23.85546875" style="2" customWidth="1"/>
    <col min="2" max="2" width="37.42578125" style="2" customWidth="1"/>
    <col min="3" max="3" width="30.140625" style="2" customWidth="1"/>
    <col min="4" max="4" width="18.85546875" style="2" customWidth="1"/>
    <col min="5" max="5" width="21.140625" style="2" customWidth="1"/>
    <col min="6" max="6" width="49.42578125" style="2" customWidth="1"/>
    <col min="7" max="7" width="7.42578125" style="2" customWidth="1"/>
    <col min="8" max="16384" width="11.42578125" style="2"/>
  </cols>
  <sheetData>
    <row r="1" spans="1:7" ht="15.75" thickBot="1">
      <c r="A1" s="428" t="s">
        <v>136</v>
      </c>
      <c r="B1" s="429"/>
      <c r="C1" s="429"/>
      <c r="D1" s="429"/>
      <c r="E1" s="429"/>
      <c r="F1" s="430"/>
      <c r="G1" s="64" t="s">
        <v>164</v>
      </c>
    </row>
    <row r="2" spans="1:7" ht="30.75" customHeight="1" thickBot="1">
      <c r="A2" s="27" t="s">
        <v>137</v>
      </c>
      <c r="B2" s="431"/>
      <c r="C2" s="431"/>
      <c r="D2" s="432"/>
      <c r="E2" s="27" t="s">
        <v>7</v>
      </c>
      <c r="F2" s="28"/>
    </row>
    <row r="3" spans="1:7" ht="36" customHeight="1" thickBot="1">
      <c r="A3" s="27" t="s">
        <v>9</v>
      </c>
      <c r="B3" s="431"/>
      <c r="C3" s="431"/>
      <c r="D3" s="431"/>
      <c r="E3" s="27" t="s">
        <v>11</v>
      </c>
      <c r="F3" s="29"/>
    </row>
    <row r="4" spans="1:7" ht="33.6" customHeight="1" thickBot="1">
      <c r="A4" s="27" t="s">
        <v>13</v>
      </c>
      <c r="B4" s="30"/>
      <c r="C4" s="27" t="s">
        <v>15</v>
      </c>
      <c r="D4" s="424"/>
      <c r="E4" s="424"/>
      <c r="F4" s="425"/>
    </row>
    <row r="5" spans="1:7" ht="30.75" thickBot="1">
      <c r="A5" s="27" t="s">
        <v>17</v>
      </c>
      <c r="B5" s="28"/>
      <c r="C5" s="27" t="s">
        <v>19</v>
      </c>
      <c r="D5" s="426"/>
      <c r="E5" s="426"/>
      <c r="F5" s="427"/>
    </row>
    <row r="6" spans="1:7" ht="45.75" thickBot="1">
      <c r="A6" s="27" t="s">
        <v>21</v>
      </c>
      <c r="B6" s="28"/>
      <c r="C6" s="31" t="s">
        <v>138</v>
      </c>
      <c r="D6" s="426"/>
      <c r="E6" s="426"/>
      <c r="F6" s="427"/>
    </row>
    <row r="7" spans="1:7" ht="31.5" customHeight="1" thickBot="1">
      <c r="A7" s="27" t="s">
        <v>25</v>
      </c>
      <c r="B7" s="431"/>
      <c r="C7" s="431"/>
      <c r="D7" s="432"/>
      <c r="E7" s="27" t="s">
        <v>50</v>
      </c>
      <c r="F7" s="29"/>
    </row>
    <row r="8" spans="1:7" ht="30" customHeight="1" thickBot="1">
      <c r="A8" s="27" t="s">
        <v>27</v>
      </c>
      <c r="B8" s="28"/>
      <c r="C8" s="27" t="s">
        <v>29</v>
      </c>
      <c r="D8" s="28"/>
      <c r="E8" s="27" t="s">
        <v>31</v>
      </c>
      <c r="F8" s="28"/>
    </row>
    <row r="9" spans="1:7" ht="9" customHeight="1" thickBot="1">
      <c r="A9" s="32"/>
      <c r="B9" s="32"/>
      <c r="C9" s="32"/>
      <c r="D9" s="32"/>
      <c r="E9" s="32"/>
      <c r="F9" s="32"/>
    </row>
    <row r="10" spans="1:7" ht="15.75" thickBot="1">
      <c r="A10" s="428" t="s">
        <v>139</v>
      </c>
      <c r="B10" s="429"/>
      <c r="C10" s="429"/>
      <c r="D10" s="429"/>
      <c r="E10" s="429"/>
      <c r="F10" s="430"/>
    </row>
    <row r="11" spans="1:7" ht="30.75" thickBot="1">
      <c r="A11" s="27" t="s">
        <v>34</v>
      </c>
      <c r="B11" s="431"/>
      <c r="C11" s="431"/>
      <c r="D11" s="432"/>
      <c r="E11" s="27" t="s">
        <v>35</v>
      </c>
      <c r="F11" s="28"/>
    </row>
    <row r="12" spans="1:7" ht="33.75" customHeight="1" thickBot="1">
      <c r="A12" s="27" t="s">
        <v>37</v>
      </c>
      <c r="B12" s="30"/>
      <c r="C12" s="27" t="s">
        <v>39</v>
      </c>
      <c r="D12" s="424"/>
      <c r="E12" s="424"/>
      <c r="F12" s="425"/>
    </row>
    <row r="13" spans="1:7" ht="30.75" thickBot="1">
      <c r="A13" s="27" t="s">
        <v>41</v>
      </c>
      <c r="B13" s="431"/>
      <c r="C13" s="431"/>
      <c r="D13" s="431"/>
      <c r="E13" s="27" t="s">
        <v>11</v>
      </c>
      <c r="F13" s="29"/>
    </row>
    <row r="14" spans="1:7" ht="60.75" thickBot="1">
      <c r="A14" s="27" t="s">
        <v>2442</v>
      </c>
      <c r="B14" s="330"/>
      <c r="C14" s="27" t="s">
        <v>2443</v>
      </c>
      <c r="D14" s="431"/>
      <c r="E14" s="431"/>
      <c r="F14" s="432"/>
    </row>
    <row r="15" spans="1:7" ht="37.5" customHeight="1" thickBot="1">
      <c r="A15" s="27" t="s">
        <v>2444</v>
      </c>
      <c r="B15" s="28"/>
      <c r="C15" s="27" t="s">
        <v>44</v>
      </c>
      <c r="D15" s="28"/>
      <c r="E15" s="27" t="s">
        <v>46</v>
      </c>
      <c r="F15" s="28"/>
    </row>
    <row r="16" spans="1:7" ht="45.75" thickBot="1">
      <c r="A16" s="27" t="s">
        <v>48</v>
      </c>
      <c r="B16" s="426"/>
      <c r="C16" s="426"/>
      <c r="D16" s="427"/>
      <c r="E16" s="27" t="s">
        <v>50</v>
      </c>
      <c r="F16" s="29"/>
    </row>
    <row r="17" spans="1:6" ht="22.35" customHeight="1" thickBot="1">
      <c r="A17" s="27" t="s">
        <v>27</v>
      </c>
      <c r="B17" s="28"/>
      <c r="C17" s="27" t="s">
        <v>29</v>
      </c>
      <c r="D17" s="28"/>
      <c r="E17" s="27" t="s">
        <v>54</v>
      </c>
      <c r="F17" s="28"/>
    </row>
    <row r="18" spans="1:6" ht="45.75" thickBot="1">
      <c r="A18" s="27" t="s">
        <v>2445</v>
      </c>
      <c r="B18" s="403"/>
      <c r="C18" s="404" t="s">
        <v>2446</v>
      </c>
      <c r="D18" s="405" t="str">
        <f>IFERROR(LEFT($B$18,FIND(",",$B$18)-1)," ")</f>
        <v xml:space="preserve"> </v>
      </c>
      <c r="E18" s="406" t="s">
        <v>2447</v>
      </c>
      <c r="F18" s="405" t="str">
        <f>IFERROR(RIGHT($B$18,FIND(",",$B$18))," ")</f>
        <v xml:space="preserve"> </v>
      </c>
    </row>
    <row r="19" spans="1:6" ht="6.75" customHeight="1">
      <c r="A19" s="32"/>
      <c r="B19" s="32"/>
      <c r="C19" s="32"/>
      <c r="D19" s="32"/>
      <c r="E19" s="32"/>
      <c r="F19" s="32"/>
    </row>
    <row r="20" spans="1:6" ht="15.75" thickBot="1">
      <c r="A20" s="32"/>
      <c r="B20" s="32"/>
      <c r="C20" s="32"/>
      <c r="D20" s="32"/>
      <c r="E20" s="32"/>
      <c r="F20" s="32"/>
    </row>
    <row r="21" spans="1:6" ht="15.75" thickBot="1">
      <c r="A21" s="428" t="s">
        <v>687</v>
      </c>
      <c r="B21" s="429"/>
      <c r="C21" s="429"/>
      <c r="D21" s="429"/>
      <c r="E21" s="429"/>
      <c r="F21" s="430"/>
    </row>
    <row r="22" spans="1:6" ht="34.5" customHeight="1" thickBot="1">
      <c r="A22" s="27" t="s">
        <v>57</v>
      </c>
      <c r="B22" s="33"/>
      <c r="C22" s="27" t="s">
        <v>59</v>
      </c>
      <c r="D22" s="34"/>
      <c r="E22" s="27" t="s">
        <v>2474</v>
      </c>
      <c r="F22" s="34"/>
    </row>
    <row r="23" spans="1:6" ht="35.25" customHeight="1" thickBot="1">
      <c r="A23" s="27" t="s">
        <v>63</v>
      </c>
      <c r="B23" s="33" t="s">
        <v>141</v>
      </c>
      <c r="C23" s="35" t="s">
        <v>65</v>
      </c>
      <c r="D23" s="433" t="s">
        <v>142</v>
      </c>
      <c r="E23" s="433"/>
      <c r="F23" s="434"/>
    </row>
    <row r="24" spans="1:6" ht="45.75" customHeight="1" thickBot="1">
      <c r="A24" s="27" t="s">
        <v>143</v>
      </c>
      <c r="B24" s="435"/>
      <c r="C24" s="435"/>
      <c r="D24" s="435"/>
      <c r="E24" s="435"/>
      <c r="F24" s="436"/>
    </row>
    <row r="25" spans="1:6" ht="23.25" customHeight="1" thickBot="1">
      <c r="A25" s="437" t="s">
        <v>144</v>
      </c>
      <c r="B25" s="440" t="s">
        <v>145</v>
      </c>
      <c r="C25" s="441"/>
      <c r="D25" s="441"/>
      <c r="E25" s="441"/>
      <c r="F25" s="442"/>
    </row>
    <row r="26" spans="1:6" ht="20.25" customHeight="1" thickBot="1">
      <c r="A26" s="438"/>
      <c r="B26" s="443"/>
      <c r="C26" s="36" t="s">
        <v>146</v>
      </c>
      <c r="D26" s="36" t="s">
        <v>147</v>
      </c>
      <c r="E26" s="36" t="s">
        <v>148</v>
      </c>
      <c r="F26" s="446"/>
    </row>
    <row r="27" spans="1:6" ht="19.5" customHeight="1">
      <c r="A27" s="438"/>
      <c r="B27" s="444"/>
      <c r="C27" s="37" t="b">
        <v>0</v>
      </c>
      <c r="D27" s="15" t="s">
        <v>149</v>
      </c>
      <c r="E27" s="15" t="s">
        <v>150</v>
      </c>
      <c r="F27" s="447"/>
    </row>
    <row r="28" spans="1:6" ht="19.5" customHeight="1">
      <c r="A28" s="438"/>
      <c r="B28" s="444"/>
      <c r="C28" s="37" t="b">
        <v>0</v>
      </c>
      <c r="D28" s="15" t="s">
        <v>151</v>
      </c>
      <c r="E28" s="15" t="s">
        <v>152</v>
      </c>
      <c r="F28" s="447"/>
    </row>
    <row r="29" spans="1:6" ht="18" customHeight="1">
      <c r="A29" s="438"/>
      <c r="B29" s="444"/>
      <c r="C29" s="37" t="b">
        <v>0</v>
      </c>
      <c r="D29" s="15" t="s">
        <v>153</v>
      </c>
      <c r="E29" s="15" t="s">
        <v>154</v>
      </c>
      <c r="F29" s="447"/>
    </row>
    <row r="30" spans="1:6" ht="18" customHeight="1">
      <c r="A30" s="438"/>
      <c r="B30" s="444"/>
      <c r="C30" s="37" t="b">
        <v>0</v>
      </c>
      <c r="D30" s="15" t="s">
        <v>155</v>
      </c>
      <c r="E30" s="15" t="s">
        <v>156</v>
      </c>
      <c r="F30" s="447"/>
    </row>
    <row r="31" spans="1:6" ht="21" customHeight="1">
      <c r="A31" s="438"/>
      <c r="B31" s="444"/>
      <c r="C31" s="37" t="b">
        <v>0</v>
      </c>
      <c r="D31" s="15" t="s">
        <v>157</v>
      </c>
      <c r="E31" s="15" t="s">
        <v>158</v>
      </c>
      <c r="F31" s="447"/>
    </row>
    <row r="32" spans="1:6" ht="20.25" customHeight="1" thickBot="1">
      <c r="A32" s="439"/>
      <c r="B32" s="445"/>
      <c r="C32" s="37" t="b">
        <v>0</v>
      </c>
      <c r="D32" s="15" t="s">
        <v>159</v>
      </c>
      <c r="E32" s="15" t="s">
        <v>160</v>
      </c>
      <c r="F32" s="448"/>
    </row>
    <row r="33" spans="1:6" ht="31.5" customHeight="1" thickBot="1">
      <c r="A33" s="27" t="s">
        <v>71</v>
      </c>
      <c r="B33" s="449" t="s">
        <v>161</v>
      </c>
      <c r="C33" s="450"/>
      <c r="D33" s="38" t="s">
        <v>73</v>
      </c>
      <c r="E33" s="451" t="s">
        <v>162</v>
      </c>
      <c r="F33" s="452"/>
    </row>
    <row r="34" spans="1:6" ht="8.25" customHeight="1" thickBot="1"/>
    <row r="35" spans="1:6" ht="15.75" thickBot="1">
      <c r="A35" s="428" t="s">
        <v>163</v>
      </c>
      <c r="B35" s="429"/>
      <c r="C35" s="429"/>
      <c r="D35" s="429"/>
      <c r="E35" s="429"/>
      <c r="F35" s="430"/>
    </row>
    <row r="36" spans="1:6" ht="26.25" customHeight="1" thickBot="1">
      <c r="A36" s="27" t="s">
        <v>2449</v>
      </c>
      <c r="B36" s="30"/>
      <c r="C36" s="27" t="s">
        <v>78</v>
      </c>
      <c r="D36" s="424"/>
      <c r="E36" s="424"/>
      <c r="F36" s="425"/>
    </row>
    <row r="37" spans="1:6" ht="30.75" thickBot="1">
      <c r="A37" s="27" t="s">
        <v>80</v>
      </c>
      <c r="B37" s="28"/>
      <c r="C37" s="27" t="s">
        <v>82</v>
      </c>
      <c r="D37" s="34"/>
      <c r="E37" s="27" t="s">
        <v>84</v>
      </c>
      <c r="F37" s="34"/>
    </row>
    <row r="38" spans="1:6" ht="30.75" thickBot="1">
      <c r="A38" s="27" t="s">
        <v>86</v>
      </c>
      <c r="B38" s="426"/>
      <c r="C38" s="426"/>
      <c r="D38" s="426"/>
      <c r="E38" s="27" t="s">
        <v>90</v>
      </c>
      <c r="F38" s="28"/>
    </row>
    <row r="39" spans="1:6" ht="30.75" thickBot="1">
      <c r="A39" s="27" t="s">
        <v>92</v>
      </c>
      <c r="B39" s="28"/>
      <c r="C39" s="27" t="s">
        <v>94</v>
      </c>
      <c r="D39" s="28"/>
      <c r="E39" s="27" t="s">
        <v>46</v>
      </c>
      <c r="F39" s="28"/>
    </row>
    <row r="40" spans="1:6" ht="24" customHeight="1" thickBot="1">
      <c r="A40" s="27" t="s">
        <v>2450</v>
      </c>
      <c r="B40" s="30"/>
      <c r="C40" s="27" t="s">
        <v>78</v>
      </c>
      <c r="D40" s="424"/>
      <c r="E40" s="424"/>
      <c r="F40" s="425"/>
    </row>
    <row r="41" spans="1:6" ht="30.75" thickBot="1">
      <c r="A41" s="27" t="s">
        <v>80</v>
      </c>
      <c r="B41" s="28"/>
      <c r="C41" s="27" t="s">
        <v>82</v>
      </c>
      <c r="D41" s="34"/>
      <c r="E41" s="27" t="s">
        <v>84</v>
      </c>
      <c r="F41" s="34"/>
    </row>
    <row r="42" spans="1:6" ht="30.75" thickBot="1">
      <c r="A42" s="27" t="s">
        <v>86</v>
      </c>
      <c r="B42" s="426"/>
      <c r="C42" s="426"/>
      <c r="D42" s="426"/>
      <c r="E42" s="27" t="s">
        <v>90</v>
      </c>
      <c r="F42" s="28"/>
    </row>
    <row r="43" spans="1:6" ht="30.75" thickBot="1">
      <c r="A43" s="27" t="s">
        <v>92</v>
      </c>
      <c r="B43" s="28"/>
      <c r="C43" s="27" t="s">
        <v>94</v>
      </c>
      <c r="D43" s="28"/>
      <c r="E43" s="27" t="s">
        <v>46</v>
      </c>
      <c r="F43" s="28"/>
    </row>
  </sheetData>
  <sheetProtection algorithmName="SHA-512" hashValue="DSdr1nGX7/hMONue3tamb8/A75EyJ0G5TQBcAlUYW3kHftR2E7KUGjYcrpZBAPsQrfgJy74W37zBHsM01Odapg==" saltValue="LEaVFNAC/88HT3PoOR+gzw==" spinCount="100000" sheet="1" objects="1" scenarios="1" formatRows="0"/>
  <mergeCells count="27">
    <mergeCell ref="B33:C33"/>
    <mergeCell ref="E33:F33"/>
    <mergeCell ref="A35:F35"/>
    <mergeCell ref="D36:F36"/>
    <mergeCell ref="B38:D38"/>
    <mergeCell ref="D23:F23"/>
    <mergeCell ref="B24:F24"/>
    <mergeCell ref="A25:A32"/>
    <mergeCell ref="B25:F25"/>
    <mergeCell ref="B26:B32"/>
    <mergeCell ref="F26:F32"/>
    <mergeCell ref="D40:F40"/>
    <mergeCell ref="B42:D42"/>
    <mergeCell ref="D6:F6"/>
    <mergeCell ref="A1:F1"/>
    <mergeCell ref="B2:D2"/>
    <mergeCell ref="B3:D3"/>
    <mergeCell ref="D4:F4"/>
    <mergeCell ref="D5:F5"/>
    <mergeCell ref="A21:F21"/>
    <mergeCell ref="B7:D7"/>
    <mergeCell ref="A10:F10"/>
    <mergeCell ref="B11:D11"/>
    <mergeCell ref="D12:F12"/>
    <mergeCell ref="B13:D13"/>
    <mergeCell ref="B16:D16"/>
    <mergeCell ref="D14:F14"/>
  </mergeCells>
  <dataValidations count="7">
    <dataValidation showInputMessage="1" showErrorMessage="1" promptTitle="RANGOS DE EDAD: ETAPA DE LA VIDA" sqref="B25:B26 C26:E32 F26" xr:uid="{00000000-0002-0000-0200-000000000000}"/>
    <dataValidation type="list" allowBlank="1" showInputMessage="1" showErrorMessage="1" sqref="D12:F12" xr:uid="{00000000-0002-0000-0200-000002000000}">
      <formula1>INDIRECT($B$12)</formula1>
    </dataValidation>
    <dataValidation type="list" allowBlank="1" showInputMessage="1" showErrorMessage="1" sqref="D4:F4" xr:uid="{00000000-0002-0000-0200-000003000000}">
      <formula1>INDIRECT($B$4)</formula1>
    </dataValidation>
    <dataValidation type="list" allowBlank="1" showInputMessage="1" showErrorMessage="1" sqref="D36:F36 D40:F40" xr:uid="{00000000-0002-0000-0200-000004000000}">
      <formula1>INDIRECT($B$36)</formula1>
    </dataValidation>
    <dataValidation type="list" allowBlank="1" showInputMessage="1" showErrorMessage="1" sqref="F11" xr:uid="{00000000-0002-0000-0200-000005000000}">
      <formula1>"Rural,Úrbano"</formula1>
    </dataValidation>
    <dataValidation type="list" allowBlank="1" showInputMessage="1" showErrorMessage="1" sqref="B8 B17" xr:uid="{00000000-0002-0000-0200-000006000000}">
      <formula1>"Cédula,Cédula de Extranjeria,Pasaporte,PPT"</formula1>
    </dataValidation>
    <dataValidation type="list" allowBlank="1" showInputMessage="1" showErrorMessage="1" sqref="B22" xr:uid="{00000000-0002-0000-0200-000007000000}">
      <formula1>"Visita de Inspección,Visita de Vigilancia"</formula1>
    </dataValidation>
  </dataValidations>
  <hyperlinks>
    <hyperlink ref="G1" location="PORTADA!A1" display="Portada" xr:uid="{9857A800-A501-40EC-A414-64C761592EFC}"/>
  </hyperlinks>
  <printOptions horizontalCentered="1"/>
  <pageMargins left="0.31496062992125984" right="0.31496062992125984" top="1.3385826771653544" bottom="0.74803149606299213" header="0.31496062992125984" footer="0.31496062992125984"/>
  <pageSetup scale="73" fitToHeight="0" orientation="landscape" r:id="rId1"/>
  <headerFooter>
    <oddHeader>&amp;L&amp;G&amp;CPROCESO DE INSPECCIÓN, VIGILANCIA Y CONTROL
FORMATO INSTRUMENTO IV
APOYO POST INSTITUCIONAL SRPA&amp;RIN90.IVC
Versión 1
07/07/2026
Clasificación de la Información
CLASIFICADA</oddHeader>
    <oddFooter>&amp;C&amp;G</oddFooter>
  </headerFooter>
  <legacyDrawingHF r:id="rId2"/>
  <extLst>
    <ext xmlns:x14="http://schemas.microsoft.com/office/spreadsheetml/2009/9/main" uri="{CCE6A557-97BC-4b89-ADB6-D9C93CAAB3DF}">
      <x14:dataValidations xmlns:xm="http://schemas.microsoft.com/office/excel/2006/main" count="3">
        <x14:dataValidation type="list" allowBlank="1" showInputMessage="1" showErrorMessage="1" xr:uid="{E5826293-0FF1-4E70-9C31-AC38412488EF}">
          <x14:formula1>
            <xm:f>LISTAS!$D$204:$AJ$204</xm:f>
          </x14:formula1>
          <xm:sqref>B4 B12</xm:sqref>
        </x14:dataValidation>
        <x14:dataValidation type="list" allowBlank="1" showInputMessage="1" showErrorMessage="1" xr:uid="{906D7BA9-52AF-43AE-AE96-7579FC41E8D8}">
          <x14:formula1>
            <xm:f>LISTAS!$D$171:$AJ$171</xm:f>
          </x14:formula1>
          <xm:sqref>B36 B40</xm:sqref>
        </x14:dataValidation>
        <x14:dataValidation type="list" allowBlank="1" showInputMessage="1" showErrorMessage="1" xr:uid="{5A7162FC-7E9C-4D21-AB79-2CED5D836389}">
          <x14:formula1>
            <xm:f>LISTAS!$D$135:$D$144</xm:f>
          </x14:formula1>
          <xm:sqref>B14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G69"/>
  <sheetViews>
    <sheetView topLeftCell="A62" zoomScale="85" zoomScaleNormal="85" zoomScalePageLayoutView="60" workbookViewId="0">
      <selection activeCell="A12" sqref="A12"/>
    </sheetView>
  </sheetViews>
  <sheetFormatPr baseColWidth="10" defaultColWidth="11.42578125" defaultRowHeight="15"/>
  <cols>
    <col min="1" max="1" width="7.42578125" style="76" customWidth="1"/>
    <col min="2" max="2" width="7.85546875" style="3" customWidth="1"/>
    <col min="3" max="3" width="81" customWidth="1"/>
    <col min="4" max="4" width="21.140625" customWidth="1"/>
    <col min="5" max="5" width="85.85546875" customWidth="1"/>
    <col min="6" max="6" width="37.42578125" customWidth="1"/>
    <col min="7" max="7" width="11.42578125" hidden="1" customWidth="1"/>
  </cols>
  <sheetData>
    <row r="1" spans="1:7" s="7" customFormat="1" ht="21.75" customHeight="1" thickBot="1">
      <c r="A1" s="64" t="s">
        <v>164</v>
      </c>
      <c r="B1" s="453" t="s">
        <v>165</v>
      </c>
      <c r="C1" s="454"/>
      <c r="D1" s="454"/>
      <c r="E1" s="455"/>
      <c r="F1" s="6"/>
    </row>
    <row r="2" spans="1:7" s="67" customFormat="1" ht="59.25" customHeight="1" thickBot="1">
      <c r="A2" s="65" t="s">
        <v>166</v>
      </c>
      <c r="B2" s="91" t="s">
        <v>167</v>
      </c>
      <c r="C2" s="151" t="s">
        <v>168</v>
      </c>
      <c r="D2" s="93" t="s">
        <v>169</v>
      </c>
      <c r="E2" s="94" t="s">
        <v>170</v>
      </c>
      <c r="F2" s="152" t="s">
        <v>171</v>
      </c>
    </row>
    <row r="3" spans="1:7" ht="53.1" customHeight="1">
      <c r="A3" s="68"/>
      <c r="B3" s="74" t="s">
        <v>172</v>
      </c>
      <c r="C3" s="75" t="s">
        <v>173</v>
      </c>
      <c r="D3" s="153" t="str">
        <f>IF(COUNTIF(D4:D5,"NO CUMPLE")&gt;0,"NO CUMPLE CONDICIÓN",IF(COUNTIF(D4:D5,"CUMPLE")=0,"NO APLICA","CUMPLE"))</f>
        <v>NO APLICA</v>
      </c>
      <c r="E3" s="335" t="str">
        <f>CONCATENATE(IF(D4="NO CUMPLE",CONCATENATE(E4," / "),""),IF(D5="NO CUMPLE",CONCATENATE(E5,"  "),""))</f>
        <v/>
      </c>
      <c r="F3" s="154" t="s">
        <v>174</v>
      </c>
      <c r="G3" s="3">
        <f>IF(D3="CUMPLE",1,IF(D3="NO CUMPLE CONDICIÓN",2,3))</f>
        <v>3</v>
      </c>
    </row>
    <row r="4" spans="1:7" ht="63" customHeight="1">
      <c r="A4" s="69" t="s">
        <v>175</v>
      </c>
      <c r="B4" s="70" t="s">
        <v>176</v>
      </c>
      <c r="C4" s="71" t="s">
        <v>177</v>
      </c>
      <c r="D4" s="72"/>
      <c r="E4" s="175"/>
      <c r="F4" s="73" t="s">
        <v>178</v>
      </c>
      <c r="G4" s="3"/>
    </row>
    <row r="5" spans="1:7" ht="101.25">
      <c r="A5" s="69" t="s">
        <v>175</v>
      </c>
      <c r="B5" s="70" t="s">
        <v>179</v>
      </c>
      <c r="C5" s="71" t="s">
        <v>180</v>
      </c>
      <c r="D5" s="72"/>
      <c r="E5" s="175"/>
      <c r="F5" s="73" t="s">
        <v>178</v>
      </c>
      <c r="G5" s="3"/>
    </row>
    <row r="6" spans="1:7" ht="35.25" customHeight="1">
      <c r="B6" s="77" t="s">
        <v>181</v>
      </c>
      <c r="C6" s="78" t="s">
        <v>182</v>
      </c>
      <c r="D6" s="79" t="str">
        <f>IF(COUNTIF(D7:D7,"NO CUMPLE")&gt;0,"NO CUMPLE CONDICIÓN",IF(COUNTIF(D7:D7,"CUMPLE")=0,"NO APLICA","CUMPLE"))</f>
        <v>NO APLICA</v>
      </c>
      <c r="E6" s="332" t="str">
        <f>CONCATENATE(IF(D7="NO CUMPLE",CONCATENATE(E7," "),""))</f>
        <v/>
      </c>
      <c r="F6" s="155" t="s">
        <v>183</v>
      </c>
      <c r="G6" s="3">
        <f t="shared" ref="G6:G62" si="0">IF(D6="CUMPLE",1,IF(D6="NO CUMPLE CONDICIÓN",2,3))</f>
        <v>3</v>
      </c>
    </row>
    <row r="7" spans="1:7" ht="66" customHeight="1">
      <c r="A7" s="69" t="s">
        <v>175</v>
      </c>
      <c r="B7" s="70" t="s">
        <v>184</v>
      </c>
      <c r="C7" s="71" t="s">
        <v>185</v>
      </c>
      <c r="D7" s="72"/>
      <c r="E7" s="175"/>
      <c r="F7" s="73" t="s">
        <v>186</v>
      </c>
      <c r="G7" s="3"/>
    </row>
    <row r="8" spans="1:7" ht="33.75" customHeight="1">
      <c r="B8" s="77" t="s">
        <v>187</v>
      </c>
      <c r="C8" s="78" t="s">
        <v>188</v>
      </c>
      <c r="D8" s="79" t="str">
        <f>IF(COUNTIF(D9:D9,"NO CUMPLE")&gt;0,"NO CUMPLE CONDICIÓN",IF(COUNTIF(D9:D9,"CUMPLE")=0,"NO APLICA","CUMPLE"))</f>
        <v>NO APLICA</v>
      </c>
      <c r="E8" s="332" t="str">
        <f>CONCATENATE(IF(D9="NO CUMPLE",CONCATENATE(E9," "),""))</f>
        <v/>
      </c>
      <c r="F8" s="155" t="s">
        <v>183</v>
      </c>
      <c r="G8" s="3">
        <f t="shared" si="0"/>
        <v>3</v>
      </c>
    </row>
    <row r="9" spans="1:7" ht="63.75" customHeight="1">
      <c r="A9" s="69" t="s">
        <v>175</v>
      </c>
      <c r="B9" s="70" t="s">
        <v>189</v>
      </c>
      <c r="C9" s="71" t="s">
        <v>190</v>
      </c>
      <c r="D9" s="72"/>
      <c r="E9" s="175"/>
      <c r="F9" s="73" t="s">
        <v>186</v>
      </c>
      <c r="G9" s="3"/>
    </row>
    <row r="10" spans="1:7" ht="37.5" customHeight="1">
      <c r="B10" s="77" t="s">
        <v>191</v>
      </c>
      <c r="C10" s="78" t="s">
        <v>192</v>
      </c>
      <c r="D10" s="79" t="str">
        <f>IF(COUNTIF(D11:D11,"NO CUMPLE")&gt;0,"NO CUMPLE CONDICIÓN",IF(COUNTIF(D11:D11,"CUMPLE")=0,"NO APLICA","CUMPLE"))</f>
        <v>NO APLICA</v>
      </c>
      <c r="E10" s="332" t="str">
        <f>CONCATENATE(IF(D11="NO CUMPLE",CONCATENATE(E11," "),""))</f>
        <v/>
      </c>
      <c r="F10" s="155" t="s">
        <v>193</v>
      </c>
      <c r="G10" s="3">
        <f t="shared" si="0"/>
        <v>3</v>
      </c>
    </row>
    <row r="11" spans="1:7" ht="37.5" customHeight="1">
      <c r="A11" s="69" t="s">
        <v>175</v>
      </c>
      <c r="B11" s="70" t="s">
        <v>194</v>
      </c>
      <c r="C11" s="71" t="s">
        <v>195</v>
      </c>
      <c r="D11" s="72"/>
      <c r="E11" s="175"/>
      <c r="F11" s="73" t="s">
        <v>196</v>
      </c>
      <c r="G11" s="3"/>
    </row>
    <row r="12" spans="1:7" ht="33" customHeight="1">
      <c r="B12" s="77" t="s">
        <v>197</v>
      </c>
      <c r="C12" s="80" t="s">
        <v>198</v>
      </c>
      <c r="D12" s="189" t="str">
        <f>IF(COUNTIF(D13:D18,"NO CUMPLE")&gt;0,"NO CUMPLE CONDICIÓN",IF(COUNTIF(D13:D18,"CUMPLE")=0,"NO APLICA","CUMPLE"))</f>
        <v>NO APLICA</v>
      </c>
      <c r="E12" s="190" t="str">
        <f>CONCATENATE(IF(D13="NO CUMPLE",CONCATENATE(E13," / "),""),IF(D14="NO CUMPLE",CONCATENATE(E14," / "),""),IF(D15="NO CUMPLE",CONCATENATE(E15," / "),""),IF(D16="NO CUMPLE",CONCATENATE(E16," / "),""),IF(D17="NO CUMPLE",CONCATENATE(E17," / "),""),IF(D18="NO CUMPLE",CONCATENATE(E18," / "),""))</f>
        <v/>
      </c>
      <c r="F12" s="155" t="s">
        <v>199</v>
      </c>
      <c r="G12" s="3">
        <f t="shared" si="0"/>
        <v>3</v>
      </c>
    </row>
    <row r="13" spans="1:7" ht="25.5" customHeight="1">
      <c r="A13" s="69" t="s">
        <v>175</v>
      </c>
      <c r="B13" s="70" t="s">
        <v>200</v>
      </c>
      <c r="C13" s="81" t="s">
        <v>201</v>
      </c>
      <c r="D13" s="72"/>
      <c r="E13" s="175"/>
      <c r="F13" s="73" t="s">
        <v>202</v>
      </c>
      <c r="G13" s="3"/>
    </row>
    <row r="14" spans="1:7" ht="28.5" customHeight="1">
      <c r="A14" s="69" t="s">
        <v>175</v>
      </c>
      <c r="B14" s="70" t="s">
        <v>203</v>
      </c>
      <c r="C14" s="81" t="s">
        <v>204</v>
      </c>
      <c r="D14" s="72"/>
      <c r="E14" s="175"/>
      <c r="F14" s="73" t="s">
        <v>202</v>
      </c>
      <c r="G14" s="3"/>
    </row>
    <row r="15" spans="1:7" ht="34.35" customHeight="1">
      <c r="A15" s="69" t="s">
        <v>175</v>
      </c>
      <c r="B15" s="70" t="s">
        <v>205</v>
      </c>
      <c r="C15" s="81" t="s">
        <v>206</v>
      </c>
      <c r="D15" s="72"/>
      <c r="E15" s="175"/>
      <c r="F15" s="73" t="s">
        <v>202</v>
      </c>
      <c r="G15" s="3"/>
    </row>
    <row r="16" spans="1:7" ht="31.5" customHeight="1">
      <c r="A16" s="69" t="s">
        <v>175</v>
      </c>
      <c r="B16" s="70" t="s">
        <v>207</v>
      </c>
      <c r="C16" s="81" t="s">
        <v>208</v>
      </c>
      <c r="D16" s="72"/>
      <c r="E16" s="175"/>
      <c r="F16" s="73" t="s">
        <v>202</v>
      </c>
      <c r="G16" s="3"/>
    </row>
    <row r="17" spans="1:7" ht="33" customHeight="1">
      <c r="A17" s="69" t="s">
        <v>175</v>
      </c>
      <c r="B17" s="70" t="s">
        <v>209</v>
      </c>
      <c r="C17" s="81" t="s">
        <v>210</v>
      </c>
      <c r="D17" s="336"/>
      <c r="E17" s="175"/>
      <c r="F17" s="73" t="s">
        <v>202</v>
      </c>
      <c r="G17" s="3"/>
    </row>
    <row r="18" spans="1:7" ht="57">
      <c r="A18" s="69" t="s">
        <v>175</v>
      </c>
      <c r="B18" s="70" t="s">
        <v>211</v>
      </c>
      <c r="C18" s="81" t="s">
        <v>212</v>
      </c>
      <c r="D18" s="72"/>
      <c r="E18" s="175"/>
      <c r="F18" s="73" t="s">
        <v>202</v>
      </c>
      <c r="G18" s="3"/>
    </row>
    <row r="19" spans="1:7" ht="36.75" customHeight="1">
      <c r="B19" s="82" t="s">
        <v>213</v>
      </c>
      <c r="C19" s="83" t="s">
        <v>214</v>
      </c>
      <c r="D19" s="156" t="str">
        <f>IF(COUNTIF(D22:D29,"NO CUMPLE")&gt;0,"NO CUMPLE CONDICIÓN",IF(COUNTIF(D22:D29,"CUMPLE")=0,"NO APLICA","CUMPLE"))</f>
        <v>NO APLICA</v>
      </c>
      <c r="E19" s="157" t="str">
        <f>CONCATENATE(IF(D22="NO CUMPLE",CONCATENATE(E22," / "),""),IF(D23="NO CUMPLE",CONCATENATE(E23," / "),""),IF(D24="NO CUMPLE",CONCATENATE(E24," / "),""),IF(D25="NO CUMPLE",CONCATENATE(E25," / "),""),IF(D26="NO CUMPLE",CONCATENATE(E26," / "),""),IF(D27="NO CUMPLE",CONCATENATE(E27," / "),""),IF(D28="NO CUMPLE",CONCATENATE(E28," / "),""),IF(D29="NO CUMPLE",CONCATENATE(E29," / "),""))</f>
        <v/>
      </c>
      <c r="F19" s="158" t="s">
        <v>215</v>
      </c>
      <c r="G19" s="3">
        <f t="shared" si="0"/>
        <v>3</v>
      </c>
    </row>
    <row r="20" spans="1:7" ht="36.75" customHeight="1">
      <c r="B20" s="82" t="s">
        <v>213</v>
      </c>
      <c r="C20" s="83" t="s">
        <v>214</v>
      </c>
      <c r="D20" s="156" t="str">
        <f>IF(COUNTIF(D30:D37,"NO CUMPLE")&gt;0,"NO CUMPLE CONDICIÓN",IF(COUNTIF(D30:D37,"CUMPLE")=0,"NO APLICA","CUMPLE"))</f>
        <v>NO APLICA</v>
      </c>
      <c r="E20" s="157" t="str">
        <f>CONCATENATE(IF(D30="NO CUMPLE",CONCATENATE(E30," / "),""),IF(D31="NO CUMPLE",CONCATENATE(E31," / "),""),IF(D32="NO CUMPLE",CONCATENATE(E32," / "),""),IF(D33="NO CUMPLE",CONCATENATE(E33," / "),""),IF(D34="NO CUMPLE",CONCATENATE(E34," / "),""),IF(D35="NO CUMPLE",CONCATENATE(E35," / "),""),IF(D36="NO CUMPLE",CONCATENATE(E36," / "),""),IF(D37="NO CUMPLE",CONCATENATE(E37," / "),""))</f>
        <v/>
      </c>
      <c r="F20" s="158" t="s">
        <v>215</v>
      </c>
      <c r="G20" s="3">
        <f t="shared" si="0"/>
        <v>3</v>
      </c>
    </row>
    <row r="21" spans="1:7" ht="36.75" customHeight="1">
      <c r="B21" s="82" t="s">
        <v>213</v>
      </c>
      <c r="C21" s="83" t="s">
        <v>214</v>
      </c>
      <c r="D21" s="156" t="str">
        <f>IF(COUNTIF(D38:D46,"NO CUMPLE")&gt;0,"NO CUMPLE CONDICIÓN",IF(COUNTIF(D38:D46,"CUMPLE")=0,"NO APLICA","CUMPLE"))</f>
        <v>NO APLICA</v>
      </c>
      <c r="E21" s="157" t="str">
        <f>CONCATENATE(IF(D38="NO CUMPLE",CONCATENATE(E38," / "),""),IF(D39="NO CUMPLE",CONCATENATE(E39," / "),""),IF(D40="NO CUMPLE",CONCATENATE(E40," / "),""),IF(D41="NO CUMPLE",CONCATENATE(E41," / "),""),IF(D42="NO CUMPLE",CONCATENATE(E42," / "),""),IF(D43="NO CUMPLE",CONCATENATE(E43," / "),""),IF(D44="NO CUMPLE",CONCATENATE(E44," / "),""),IF(D45="NO CUMPLE",CONCATENATE(E45," / "),""),IF(D46="NO CUMPLE",CONCATENATE(E46," / "),""))</f>
        <v/>
      </c>
      <c r="F21" s="158" t="s">
        <v>215</v>
      </c>
      <c r="G21" s="3">
        <f t="shared" si="0"/>
        <v>3</v>
      </c>
    </row>
    <row r="22" spans="1:7" ht="27" customHeight="1">
      <c r="A22" s="69" t="s">
        <v>175</v>
      </c>
      <c r="B22" s="70" t="s">
        <v>216</v>
      </c>
      <c r="C22" s="81" t="s">
        <v>217</v>
      </c>
      <c r="D22" s="72"/>
      <c r="E22" s="175"/>
      <c r="F22" s="73" t="s">
        <v>218</v>
      </c>
      <c r="G22" s="3"/>
    </row>
    <row r="23" spans="1:7" ht="47.25" customHeight="1">
      <c r="A23" s="69" t="s">
        <v>175</v>
      </c>
      <c r="B23" s="70" t="s">
        <v>219</v>
      </c>
      <c r="C23" s="81" t="s">
        <v>220</v>
      </c>
      <c r="D23" s="72"/>
      <c r="E23" s="175"/>
      <c r="F23" s="73" t="s">
        <v>218</v>
      </c>
      <c r="G23" s="3"/>
    </row>
    <row r="24" spans="1:7" ht="32.25" customHeight="1">
      <c r="A24" s="69" t="s">
        <v>175</v>
      </c>
      <c r="B24" s="70" t="s">
        <v>221</v>
      </c>
      <c r="C24" s="81" t="s">
        <v>222</v>
      </c>
      <c r="D24" s="72"/>
      <c r="E24" s="175"/>
      <c r="F24" s="73" t="s">
        <v>218</v>
      </c>
      <c r="G24" s="3"/>
    </row>
    <row r="25" spans="1:7" ht="49.5">
      <c r="A25" s="69" t="s">
        <v>175</v>
      </c>
      <c r="B25" s="70" t="s">
        <v>223</v>
      </c>
      <c r="C25" s="81" t="s">
        <v>224</v>
      </c>
      <c r="D25" s="72"/>
      <c r="E25" s="175"/>
      <c r="F25" s="73" t="s">
        <v>218</v>
      </c>
      <c r="G25" s="3"/>
    </row>
    <row r="26" spans="1:7" ht="49.5">
      <c r="A26" s="69" t="s">
        <v>175</v>
      </c>
      <c r="B26" s="70" t="s">
        <v>225</v>
      </c>
      <c r="C26" s="81" t="s">
        <v>226</v>
      </c>
      <c r="D26" s="72"/>
      <c r="E26" s="175"/>
      <c r="F26" s="73" t="s">
        <v>218</v>
      </c>
      <c r="G26" s="3"/>
    </row>
    <row r="27" spans="1:7" ht="27.75" customHeight="1">
      <c r="A27" s="69" t="s">
        <v>175</v>
      </c>
      <c r="B27" s="70" t="s">
        <v>227</v>
      </c>
      <c r="C27" s="81" t="s">
        <v>228</v>
      </c>
      <c r="D27" s="72"/>
      <c r="E27" s="175"/>
      <c r="F27" s="73" t="s">
        <v>218</v>
      </c>
      <c r="G27" s="3"/>
    </row>
    <row r="28" spans="1:7" ht="36.75" customHeight="1">
      <c r="A28" s="69" t="s">
        <v>175</v>
      </c>
      <c r="B28" s="70" t="s">
        <v>229</v>
      </c>
      <c r="C28" s="81" t="s">
        <v>230</v>
      </c>
      <c r="D28" s="72"/>
      <c r="E28" s="175"/>
      <c r="F28" s="73" t="s">
        <v>218</v>
      </c>
      <c r="G28" s="3"/>
    </row>
    <row r="29" spans="1:7" ht="52.7" customHeight="1">
      <c r="A29" s="69" t="s">
        <v>175</v>
      </c>
      <c r="B29" s="70" t="s">
        <v>231</v>
      </c>
      <c r="C29" s="81" t="s">
        <v>232</v>
      </c>
      <c r="D29" s="72"/>
      <c r="E29" s="175"/>
      <c r="F29" s="73" t="s">
        <v>218</v>
      </c>
      <c r="G29" s="3"/>
    </row>
    <row r="30" spans="1:7" ht="45" customHeight="1">
      <c r="A30" s="69" t="s">
        <v>175</v>
      </c>
      <c r="B30" s="70" t="s">
        <v>233</v>
      </c>
      <c r="C30" s="81" t="s">
        <v>234</v>
      </c>
      <c r="D30" s="72"/>
      <c r="E30" s="175"/>
      <c r="F30" s="73" t="s">
        <v>218</v>
      </c>
      <c r="G30" s="3"/>
    </row>
    <row r="31" spans="1:7" ht="37.5" customHeight="1">
      <c r="A31" s="69" t="s">
        <v>175</v>
      </c>
      <c r="B31" s="70" t="s">
        <v>235</v>
      </c>
      <c r="C31" s="81" t="s">
        <v>236</v>
      </c>
      <c r="D31" s="72"/>
      <c r="E31" s="175"/>
      <c r="F31" s="73" t="s">
        <v>218</v>
      </c>
      <c r="G31" s="3"/>
    </row>
    <row r="32" spans="1:7" ht="49.5">
      <c r="A32" s="69" t="s">
        <v>175</v>
      </c>
      <c r="B32" s="70" t="s">
        <v>237</v>
      </c>
      <c r="C32" s="81" t="s">
        <v>238</v>
      </c>
      <c r="D32" s="72"/>
      <c r="E32" s="175"/>
      <c r="F32" s="73" t="s">
        <v>218</v>
      </c>
      <c r="G32" s="3"/>
    </row>
    <row r="33" spans="1:7" ht="42.75" customHeight="1">
      <c r="A33" s="69" t="s">
        <v>175</v>
      </c>
      <c r="B33" s="70" t="s">
        <v>239</v>
      </c>
      <c r="C33" s="81" t="s">
        <v>240</v>
      </c>
      <c r="D33" s="72"/>
      <c r="E33" s="175"/>
      <c r="F33" s="73" t="s">
        <v>218</v>
      </c>
      <c r="G33" s="3"/>
    </row>
    <row r="34" spans="1:7" ht="33.75" customHeight="1">
      <c r="A34" s="69" t="s">
        <v>175</v>
      </c>
      <c r="B34" s="70" t="s">
        <v>241</v>
      </c>
      <c r="C34" s="81" t="s">
        <v>242</v>
      </c>
      <c r="D34" s="72"/>
      <c r="E34" s="175"/>
      <c r="F34" s="73" t="s">
        <v>243</v>
      </c>
      <c r="G34" s="3"/>
    </row>
    <row r="35" spans="1:7" ht="49.5">
      <c r="A35" s="69" t="s">
        <v>175</v>
      </c>
      <c r="B35" s="70" t="s">
        <v>244</v>
      </c>
      <c r="C35" s="81" t="s">
        <v>245</v>
      </c>
      <c r="D35" s="72"/>
      <c r="E35" s="175"/>
      <c r="F35" s="73" t="s">
        <v>218</v>
      </c>
      <c r="G35" s="3"/>
    </row>
    <row r="36" spans="1:7" ht="33.75" customHeight="1">
      <c r="A36" s="69" t="s">
        <v>175</v>
      </c>
      <c r="B36" s="70" t="s">
        <v>246</v>
      </c>
      <c r="C36" s="81" t="s">
        <v>247</v>
      </c>
      <c r="D36" s="72"/>
      <c r="E36" s="175"/>
      <c r="F36" s="73" t="s">
        <v>218</v>
      </c>
      <c r="G36" s="3"/>
    </row>
    <row r="37" spans="1:7" ht="35.25" customHeight="1">
      <c r="A37" s="69" t="s">
        <v>175</v>
      </c>
      <c r="B37" s="70" t="s">
        <v>248</v>
      </c>
      <c r="C37" s="81" t="s">
        <v>249</v>
      </c>
      <c r="D37" s="72"/>
      <c r="E37" s="175"/>
      <c r="F37" s="73" t="s">
        <v>250</v>
      </c>
      <c r="G37" s="3"/>
    </row>
    <row r="38" spans="1:7" ht="185.25">
      <c r="A38" s="69" t="s">
        <v>175</v>
      </c>
      <c r="B38" s="70" t="s">
        <v>251</v>
      </c>
      <c r="C38" s="81" t="s">
        <v>252</v>
      </c>
      <c r="D38" s="72"/>
      <c r="E38" s="175"/>
      <c r="F38" s="73" t="s">
        <v>250</v>
      </c>
      <c r="G38" s="3"/>
    </row>
    <row r="39" spans="1:7" ht="49.5">
      <c r="A39" s="69" t="s">
        <v>175</v>
      </c>
      <c r="B39" s="70" t="s">
        <v>253</v>
      </c>
      <c r="C39" s="81" t="s">
        <v>254</v>
      </c>
      <c r="D39" s="72"/>
      <c r="E39" s="175"/>
      <c r="F39" s="73" t="s">
        <v>218</v>
      </c>
      <c r="G39" s="3"/>
    </row>
    <row r="40" spans="1:7" ht="49.5">
      <c r="A40" s="69" t="s">
        <v>175</v>
      </c>
      <c r="B40" s="70" t="s">
        <v>255</v>
      </c>
      <c r="C40" s="81" t="s">
        <v>256</v>
      </c>
      <c r="D40" s="72"/>
      <c r="E40" s="175"/>
      <c r="F40" s="73" t="s">
        <v>218</v>
      </c>
      <c r="G40" s="3"/>
    </row>
    <row r="41" spans="1:7" ht="49.5">
      <c r="A41" s="69" t="s">
        <v>175</v>
      </c>
      <c r="B41" s="70" t="s">
        <v>257</v>
      </c>
      <c r="C41" s="81" t="s">
        <v>258</v>
      </c>
      <c r="D41" s="72"/>
      <c r="E41" s="175"/>
      <c r="F41" s="73" t="s">
        <v>218</v>
      </c>
      <c r="G41" s="3"/>
    </row>
    <row r="42" spans="1:7" ht="66.599999999999994" customHeight="1">
      <c r="A42" s="69" t="s">
        <v>175</v>
      </c>
      <c r="B42" s="70" t="s">
        <v>259</v>
      </c>
      <c r="C42" s="81" t="s">
        <v>260</v>
      </c>
      <c r="D42" s="72"/>
      <c r="E42" s="175"/>
      <c r="F42" s="73" t="s">
        <v>218</v>
      </c>
      <c r="G42" s="3"/>
    </row>
    <row r="43" spans="1:7" ht="36.75" customHeight="1">
      <c r="A43" s="69" t="s">
        <v>175</v>
      </c>
      <c r="B43" s="70" t="s">
        <v>261</v>
      </c>
      <c r="C43" s="81" t="s">
        <v>262</v>
      </c>
      <c r="D43" s="72"/>
      <c r="E43" s="175"/>
      <c r="F43" s="73" t="s">
        <v>263</v>
      </c>
      <c r="G43" s="3"/>
    </row>
    <row r="44" spans="1:7" ht="36.950000000000003" customHeight="1">
      <c r="A44" s="69" t="s">
        <v>175</v>
      </c>
      <c r="B44" s="70" t="s">
        <v>264</v>
      </c>
      <c r="C44" s="81" t="s">
        <v>265</v>
      </c>
      <c r="D44" s="72"/>
      <c r="E44" s="175"/>
      <c r="F44" s="73" t="s">
        <v>218</v>
      </c>
      <c r="G44" s="3"/>
    </row>
    <row r="45" spans="1:7" ht="32.25" customHeight="1">
      <c r="A45" s="69" t="s">
        <v>175</v>
      </c>
      <c r="B45" s="70" t="s">
        <v>266</v>
      </c>
      <c r="C45" s="81" t="s">
        <v>267</v>
      </c>
      <c r="D45" s="72"/>
      <c r="E45" s="175"/>
      <c r="F45" s="73" t="s">
        <v>268</v>
      </c>
      <c r="G45" s="3"/>
    </row>
    <row r="46" spans="1:7" ht="49.5">
      <c r="A46" s="69" t="s">
        <v>175</v>
      </c>
      <c r="B46" s="70" t="s">
        <v>269</v>
      </c>
      <c r="C46" s="81" t="s">
        <v>270</v>
      </c>
      <c r="D46" s="72"/>
      <c r="E46" s="175"/>
      <c r="F46" s="73" t="s">
        <v>218</v>
      </c>
      <c r="G46" s="3"/>
    </row>
    <row r="47" spans="1:7" ht="38.25" customHeight="1">
      <c r="A47" s="159" t="s">
        <v>271</v>
      </c>
      <c r="B47" s="77" t="s">
        <v>272</v>
      </c>
      <c r="C47" s="80" t="s">
        <v>273</v>
      </c>
      <c r="D47" s="79" t="str">
        <f>IF(COUNTIF(D49:D55,"NO CUMPLE")&gt;0,"NO CUMPLE CONDICIÓN",IF(COUNTIF(D49:D55,"CUMPLE")=0,"NO APLICA","CUMPLE"))</f>
        <v>NO APLICA</v>
      </c>
      <c r="E47" s="157" t="str">
        <f>CONCATENATE(IF(D49="NO CUMPLE",CONCATENATE(E49," / "),""),IF(D50="NO CUMPLE",CONCATENATE(E50," / "),""),IF(D51="NO CUMPLE",CONCATENATE(E51," / "),""),IF(D52="NO CUMPLE",CONCATENATE(E52," / "),""),IF(D53="NO CUMPLE",CONCATENATE(E53," / "),""),IF(D54="NO CUMPLE",CONCATENATE(E54," / "),""),IF(D55="NO CUMPLE",CONCATENATE(E55," / "),""))</f>
        <v/>
      </c>
      <c r="F47" s="155" t="s">
        <v>274</v>
      </c>
      <c r="G47" s="3">
        <f t="shared" si="0"/>
        <v>3</v>
      </c>
    </row>
    <row r="48" spans="1:7" ht="38.25" customHeight="1">
      <c r="A48" s="159" t="s">
        <v>271</v>
      </c>
      <c r="B48" s="77" t="s">
        <v>272</v>
      </c>
      <c r="C48" s="80" t="s">
        <v>273</v>
      </c>
      <c r="D48" s="79" t="str">
        <f>IF(COUNTIF(D56:D61,"NO CUMPLE")&gt;0,"NO CUMPLE CONDICIÓN",IF(COUNTIF(D56:D61,"CUMPLE")=0,"NO APLICA","CUMPLE"))</f>
        <v>NO APLICA</v>
      </c>
      <c r="E48" s="157" t="str">
        <f>CONCATENATE(IF(D56="NO CUMPLE",CONCATENATE(E56," / "),""),IF(D57="NO CUMPLE",CONCATENATE(E57," / "),""),IF(D58="NO CUMPLE",CONCATENATE(E58," / "),""),IF(D59="NO CUMPLE",CONCATENATE(E59," / "),""),IF(D60="NO CUMPLE",CONCATENATE(E60," / "),""),IF(D61="NO CUMPLE",CONCATENATE(E61," / "),""))</f>
        <v/>
      </c>
      <c r="F48" s="155" t="s">
        <v>274</v>
      </c>
      <c r="G48" s="3">
        <f t="shared" si="0"/>
        <v>3</v>
      </c>
    </row>
    <row r="49" spans="1:7" ht="57.75">
      <c r="A49" s="69" t="s">
        <v>175</v>
      </c>
      <c r="B49" s="70" t="s">
        <v>275</v>
      </c>
      <c r="C49" s="84" t="s">
        <v>276</v>
      </c>
      <c r="D49" s="72"/>
      <c r="E49" s="175"/>
      <c r="F49" s="73" t="s">
        <v>277</v>
      </c>
      <c r="G49" s="3"/>
    </row>
    <row r="50" spans="1:7" ht="37.5" customHeight="1">
      <c r="A50" s="69" t="s">
        <v>175</v>
      </c>
      <c r="B50" s="70" t="s">
        <v>278</v>
      </c>
      <c r="C50" s="84" t="s">
        <v>279</v>
      </c>
      <c r="D50" s="72"/>
      <c r="E50" s="175"/>
      <c r="F50" s="73" t="s">
        <v>277</v>
      </c>
      <c r="G50" s="3"/>
    </row>
    <row r="51" spans="1:7" ht="37.5" customHeight="1">
      <c r="A51" s="69" t="s">
        <v>175</v>
      </c>
      <c r="B51" s="70" t="s">
        <v>280</v>
      </c>
      <c r="C51" s="84" t="s">
        <v>281</v>
      </c>
      <c r="D51" s="72"/>
      <c r="E51" s="175"/>
      <c r="F51" s="73" t="s">
        <v>277</v>
      </c>
      <c r="G51" s="3"/>
    </row>
    <row r="52" spans="1:7" ht="43.5">
      <c r="A52" s="69" t="s">
        <v>175</v>
      </c>
      <c r="B52" s="70" t="s">
        <v>282</v>
      </c>
      <c r="C52" s="84" t="s">
        <v>283</v>
      </c>
      <c r="D52" s="72"/>
      <c r="E52" s="175"/>
      <c r="F52" s="73" t="s">
        <v>277</v>
      </c>
      <c r="G52" s="3"/>
    </row>
    <row r="53" spans="1:7" ht="45" customHeight="1">
      <c r="A53" s="69" t="s">
        <v>175</v>
      </c>
      <c r="B53" s="70" t="s">
        <v>284</v>
      </c>
      <c r="C53" s="85" t="s">
        <v>285</v>
      </c>
      <c r="D53" s="72"/>
      <c r="E53" s="175"/>
      <c r="F53" s="73" t="s">
        <v>286</v>
      </c>
      <c r="G53" s="3"/>
    </row>
    <row r="54" spans="1:7" ht="156.75">
      <c r="A54" s="69" t="s">
        <v>175</v>
      </c>
      <c r="B54" s="70" t="s">
        <v>287</v>
      </c>
      <c r="C54" s="86" t="s">
        <v>288</v>
      </c>
      <c r="D54" s="72"/>
      <c r="E54" s="175"/>
      <c r="F54" s="73" t="s">
        <v>289</v>
      </c>
      <c r="G54" s="3"/>
    </row>
    <row r="55" spans="1:7" ht="127.5" customHeight="1">
      <c r="A55" s="69" t="s">
        <v>175</v>
      </c>
      <c r="B55" s="70" t="s">
        <v>290</v>
      </c>
      <c r="C55" s="86" t="s">
        <v>291</v>
      </c>
      <c r="D55" s="72"/>
      <c r="E55" s="175"/>
      <c r="F55" s="73" t="s">
        <v>292</v>
      </c>
      <c r="G55" s="3"/>
    </row>
    <row r="56" spans="1:7" ht="29.45" customHeight="1">
      <c r="A56" s="69" t="s">
        <v>175</v>
      </c>
      <c r="B56" s="70" t="s">
        <v>293</v>
      </c>
      <c r="C56" s="87" t="s">
        <v>294</v>
      </c>
      <c r="D56" s="72"/>
      <c r="E56" s="175"/>
      <c r="F56" s="73" t="s">
        <v>292</v>
      </c>
      <c r="G56" s="3"/>
    </row>
    <row r="57" spans="1:7" ht="29.45" customHeight="1">
      <c r="A57" s="69" t="s">
        <v>175</v>
      </c>
      <c r="B57" s="70" t="s">
        <v>295</v>
      </c>
      <c r="C57" s="87" t="s">
        <v>296</v>
      </c>
      <c r="D57" s="72"/>
      <c r="E57" s="175"/>
      <c r="F57" s="73" t="s">
        <v>292</v>
      </c>
      <c r="G57" s="3"/>
    </row>
    <row r="58" spans="1:7" ht="29.45" customHeight="1">
      <c r="A58" s="69" t="s">
        <v>175</v>
      </c>
      <c r="B58" s="70" t="s">
        <v>297</v>
      </c>
      <c r="C58" s="87" t="s">
        <v>298</v>
      </c>
      <c r="D58" s="72"/>
      <c r="E58" s="175"/>
      <c r="F58" s="73" t="s">
        <v>292</v>
      </c>
      <c r="G58" s="3"/>
    </row>
    <row r="59" spans="1:7" ht="29.45" customHeight="1">
      <c r="A59" s="69" t="s">
        <v>175</v>
      </c>
      <c r="B59" s="70" t="s">
        <v>299</v>
      </c>
      <c r="C59" s="87" t="s">
        <v>300</v>
      </c>
      <c r="D59" s="72"/>
      <c r="E59" s="175"/>
      <c r="F59" s="73" t="s">
        <v>286</v>
      </c>
      <c r="G59" s="3"/>
    </row>
    <row r="60" spans="1:7" ht="29.45" customHeight="1">
      <c r="A60" s="69" t="s">
        <v>175</v>
      </c>
      <c r="B60" s="70" t="s">
        <v>301</v>
      </c>
      <c r="C60" s="87" t="s">
        <v>302</v>
      </c>
      <c r="D60" s="72"/>
      <c r="E60" s="175"/>
      <c r="F60" s="73" t="s">
        <v>286</v>
      </c>
      <c r="G60" s="3"/>
    </row>
    <row r="61" spans="1:7" ht="54.75" customHeight="1">
      <c r="A61" s="69" t="s">
        <v>175</v>
      </c>
      <c r="B61" s="70" t="s">
        <v>303</v>
      </c>
      <c r="C61" s="88" t="s">
        <v>304</v>
      </c>
      <c r="D61" s="72"/>
      <c r="E61" s="175"/>
      <c r="F61" s="73" t="s">
        <v>286</v>
      </c>
      <c r="G61" s="3"/>
    </row>
    <row r="62" spans="1:7" s="3" customFormat="1" ht="35.1" customHeight="1">
      <c r="A62" s="68"/>
      <c r="B62" s="82" t="s">
        <v>305</v>
      </c>
      <c r="C62" s="83" t="s">
        <v>306</v>
      </c>
      <c r="D62" s="156" t="str">
        <f>IF(COUNTIF(D63:D65,"NO CUMPLE")&gt;0,"NO CUMPLE CONDICIÓN",IF(COUNTIF(D63:D65,"CUMPLE")=0,"NO APLICA","CUMPLE"))</f>
        <v>NO APLICA</v>
      </c>
      <c r="E62" s="190" t="str">
        <f>CONCATENATE(IF(D63="NO CUMPLE",CONCATENATE(E63," / "),""),IF(D64="NO CUMPLE",CONCATENATE(E64," / "),""),IF(D65="NO CUMPLE",CONCATENATE(E65," / "),""))</f>
        <v/>
      </c>
      <c r="F62" s="158" t="s">
        <v>307</v>
      </c>
      <c r="G62" s="3">
        <f t="shared" si="0"/>
        <v>3</v>
      </c>
    </row>
    <row r="63" spans="1:7" ht="200.25">
      <c r="A63" s="69" t="s">
        <v>175</v>
      </c>
      <c r="B63" s="70" t="s">
        <v>308</v>
      </c>
      <c r="C63" s="81" t="s">
        <v>309</v>
      </c>
      <c r="D63" s="72"/>
      <c r="E63" s="175"/>
      <c r="F63" s="73" t="s">
        <v>310</v>
      </c>
      <c r="G63" s="3"/>
    </row>
    <row r="64" spans="1:7" ht="94.5" customHeight="1">
      <c r="A64" s="69" t="s">
        <v>175</v>
      </c>
      <c r="B64" s="70" t="s">
        <v>311</v>
      </c>
      <c r="C64" s="81" t="s">
        <v>312</v>
      </c>
      <c r="D64" s="72"/>
      <c r="E64" s="175"/>
      <c r="F64" s="73" t="s">
        <v>313</v>
      </c>
      <c r="G64" s="3"/>
    </row>
    <row r="65" spans="1:7" ht="42.95" customHeight="1" thickBot="1">
      <c r="A65" s="69" t="s">
        <v>175</v>
      </c>
      <c r="B65" s="160" t="s">
        <v>314</v>
      </c>
      <c r="C65" s="89" t="s">
        <v>315</v>
      </c>
      <c r="D65" s="161"/>
      <c r="E65" s="334"/>
      <c r="F65" s="163" t="s">
        <v>313</v>
      </c>
      <c r="G65" s="3"/>
    </row>
    <row r="67" spans="1:7" hidden="1">
      <c r="C67" s="90" t="s">
        <v>316</v>
      </c>
      <c r="D67" s="3">
        <f>COUNTIF(G3:G65,1)</f>
        <v>0</v>
      </c>
    </row>
    <row r="68" spans="1:7" hidden="1">
      <c r="C68" s="90" t="s">
        <v>317</v>
      </c>
      <c r="D68" s="3">
        <f>COUNTIF(G3:G65,2)</f>
        <v>0</v>
      </c>
    </row>
    <row r="69" spans="1:7" hidden="1">
      <c r="C69" s="90" t="s">
        <v>318</v>
      </c>
      <c r="D69" s="3">
        <f>COUNTIF(G3:G65,3)</f>
        <v>11</v>
      </c>
    </row>
  </sheetData>
  <sheetProtection algorithmName="SHA-512" hashValue="o/W20eNlJNJ1gTV5igoC2RW8jdJQRuKJGPhaQ3mO0Lt3sCOzNeXl+PKGXWUFn7pkYurh/PMJLIse6LugIKxN8w==" saltValue="BgAxj87czOlIYCByHdmqyw==" spinCount="100000" sheet="1" formatRows="0" autoFilter="0"/>
  <mergeCells count="1">
    <mergeCell ref="B1:E1"/>
  </mergeCells>
  <conditionalFormatting sqref="D3 D47:D48">
    <cfRule type="cellIs" dxfId="73" priority="15" operator="equal">
      <formula>"NO CUMPLE CONDICIÓN"</formula>
    </cfRule>
    <cfRule type="cellIs" dxfId="72" priority="16" operator="equal">
      <formula>"No Cumple"</formula>
    </cfRule>
  </conditionalFormatting>
  <conditionalFormatting sqref="D6">
    <cfRule type="cellIs" dxfId="71" priority="13" operator="equal">
      <formula>"NO CUMPLE CONDICIÓN"</formula>
    </cfRule>
    <cfRule type="cellIs" dxfId="70" priority="14" operator="equal">
      <formula>"No Cumple"</formula>
    </cfRule>
  </conditionalFormatting>
  <conditionalFormatting sqref="D8">
    <cfRule type="cellIs" dxfId="69" priority="11" operator="equal">
      <formula>"NO CUMPLE CONDICIÓN"</formula>
    </cfRule>
    <cfRule type="cellIs" dxfId="68" priority="12" operator="equal">
      <formula>"No Cumple"</formula>
    </cfRule>
  </conditionalFormatting>
  <conditionalFormatting sqref="D10">
    <cfRule type="cellIs" dxfId="67" priority="9" operator="equal">
      <formula>"NO CUMPLE CONDICIÓN"</formula>
    </cfRule>
    <cfRule type="cellIs" dxfId="66" priority="10" operator="equal">
      <formula>"No Cumple"</formula>
    </cfRule>
  </conditionalFormatting>
  <conditionalFormatting sqref="D12">
    <cfRule type="cellIs" dxfId="65" priority="1" operator="equal">
      <formula>"NO CUMPLE CONDICIÓN"</formula>
    </cfRule>
    <cfRule type="cellIs" dxfId="64" priority="2" operator="equal">
      <formula>"No Cumple"</formula>
    </cfRule>
  </conditionalFormatting>
  <conditionalFormatting sqref="D19:D21">
    <cfRule type="cellIs" dxfId="63" priority="5" operator="equal">
      <formula>"NO CUMPLE CONDICIÓN"</formula>
    </cfRule>
    <cfRule type="cellIs" dxfId="62" priority="6" operator="equal">
      <formula>"No Cumple"</formula>
    </cfRule>
  </conditionalFormatting>
  <conditionalFormatting sqref="D62">
    <cfRule type="cellIs" dxfId="61" priority="3" operator="equal">
      <formula>"NO CUMPLE CONDICIÓN"</formula>
    </cfRule>
    <cfRule type="cellIs" dxfId="60" priority="4" operator="equal">
      <formula>"No Cumple"</formula>
    </cfRule>
  </conditionalFormatting>
  <dataValidations count="2">
    <dataValidation type="list" allowBlank="1" showInputMessage="1" showErrorMessage="1" sqref="D39:D46 D11 D4:D5 D16 D22:D34 D13:D14 D63:D65 D52:D61 D49:D50" xr:uid="{00000000-0002-0000-0300-000000000000}">
      <formula1>"CUMPLE,NO CUMPLE"</formula1>
    </dataValidation>
    <dataValidation type="list" allowBlank="1" showInputMessage="1" showErrorMessage="1" sqref="D7 D9 D15 D18 D35:D38 D51" xr:uid="{00000000-0002-0000-0300-000001000000}">
      <formula1>"CUMPLE,NO CUMPLE,NO APLICA"</formula1>
    </dataValidation>
  </dataValidations>
  <hyperlinks>
    <hyperlink ref="A1" location="PORTADA!A1" display="Portada" xr:uid="{00000000-0004-0000-0300-000000000000}"/>
    <hyperlink ref="A47" location="'Tabla . Amb Adec y Seg - Áreas'!A1" display="Click" xr:uid="{00000000-0004-0000-0300-000001000000}"/>
    <hyperlink ref="A48" location="'Tabla . Amb Adec y Seg - Áreas'!A1" display="Click" xr:uid="{26181811-8560-4DB3-B543-08F08953BEE9}"/>
  </hyperlinks>
  <printOptions horizontalCentered="1"/>
  <pageMargins left="0.31496062992125984" right="0.31496062992125984" top="1.3385826771653544" bottom="0.74803149606299213" header="0.31496062992125984" footer="0.31496062992125984"/>
  <pageSetup scale="67" fitToHeight="0" orientation="landscape" r:id="rId1"/>
  <headerFooter>
    <oddHeader>&amp;L&amp;G&amp;CPROCESO DE INSPECCIÓN, VIGILANCIA Y CONTROL
FORMATO INSTRUMENTO IV
APOYO POST INSTITUCIONAL SRPA&amp;RIN90.IVC
Versión 1
07/07/2026
Clasificación de la Información
CLASIFICADA</oddHeader>
    <oddFooter>&amp;C&amp;G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2CEEF"/>
    <pageSetUpPr fitToPage="1"/>
  </sheetPr>
  <dimension ref="A1:G27"/>
  <sheetViews>
    <sheetView topLeftCell="A15" zoomScale="80" zoomScaleNormal="80" workbookViewId="0">
      <selection activeCell="A12" sqref="A12"/>
    </sheetView>
  </sheetViews>
  <sheetFormatPr baseColWidth="10" defaultColWidth="11.42578125" defaultRowHeight="15"/>
  <cols>
    <col min="1" max="1" width="8" style="76" customWidth="1"/>
    <col min="2" max="2" width="7.140625" style="3" customWidth="1"/>
    <col min="3" max="3" width="86.42578125" customWidth="1"/>
    <col min="4" max="4" width="19.85546875" customWidth="1"/>
    <col min="5" max="5" width="94.42578125" customWidth="1"/>
    <col min="6" max="6" width="46.42578125" style="185" customWidth="1"/>
    <col min="7" max="7" width="11.42578125" style="3" hidden="1" customWidth="1"/>
  </cols>
  <sheetData>
    <row r="1" spans="1:7" s="7" customFormat="1" ht="20.25" customHeight="1" thickBot="1">
      <c r="A1" s="64" t="s">
        <v>164</v>
      </c>
      <c r="B1" s="456" t="s">
        <v>319</v>
      </c>
      <c r="C1" s="457"/>
      <c r="D1" s="457"/>
      <c r="E1" s="458"/>
      <c r="F1" s="180"/>
      <c r="G1" s="164"/>
    </row>
    <row r="2" spans="1:7" s="67" customFormat="1" ht="74.25" customHeight="1">
      <c r="A2" s="165" t="s">
        <v>166</v>
      </c>
      <c r="B2" s="166" t="s">
        <v>167</v>
      </c>
      <c r="C2" s="167" t="s">
        <v>168</v>
      </c>
      <c r="D2" s="168" t="s">
        <v>169</v>
      </c>
      <c r="E2" s="169" t="s">
        <v>170</v>
      </c>
      <c r="F2" s="181" t="s">
        <v>171</v>
      </c>
      <c r="G2" s="170"/>
    </row>
    <row r="3" spans="1:7" ht="60.95" customHeight="1">
      <c r="A3" s="171"/>
      <c r="B3" s="127" t="s">
        <v>320</v>
      </c>
      <c r="C3" s="172" t="s">
        <v>325</v>
      </c>
      <c r="D3" s="156" t="str">
        <f>IF(COUNTIF(D4:D6,"NO CUMPLE")&gt;0,"NO CUMPLE CONDICIÓN",IF(COUNTIF(D4:D6,"CUMPLE")=0,"NO APLICA","CUMPLE"))</f>
        <v>NO APLICA</v>
      </c>
      <c r="E3" s="190" t="str">
        <f>CONCATENATE(IF(D4="NO CUMPLE",CONCATENATE(E4," / "),""),IF(D5="NO CUMPLE",CONCATENATE(E5," / "),""),IF(D6="NO CUMPLE",CONCATENATE(E6," / "),""))</f>
        <v/>
      </c>
      <c r="F3" s="355" t="s">
        <v>321</v>
      </c>
      <c r="G3" s="3">
        <f>IF(D3="CUMPLE",1,IF(D3="NO CUMPLE CONDICIÓN",2,3))</f>
        <v>3</v>
      </c>
    </row>
    <row r="4" spans="1:7" ht="184.5" customHeight="1">
      <c r="A4" s="173" t="s">
        <v>322</v>
      </c>
      <c r="B4" s="70" t="s">
        <v>323</v>
      </c>
      <c r="C4" s="198" t="s">
        <v>697</v>
      </c>
      <c r="D4" s="72"/>
      <c r="E4" s="174"/>
      <c r="F4" s="182" t="s">
        <v>321</v>
      </c>
    </row>
    <row r="5" spans="1:7" ht="36" customHeight="1">
      <c r="A5" s="173" t="s">
        <v>322</v>
      </c>
      <c r="B5" s="70" t="s">
        <v>2464</v>
      </c>
      <c r="C5" s="198" t="s">
        <v>698</v>
      </c>
      <c r="D5" s="72"/>
      <c r="E5" s="175"/>
      <c r="F5" s="183" t="s">
        <v>327</v>
      </c>
    </row>
    <row r="6" spans="1:7" s="16" customFormat="1" ht="48" customHeight="1">
      <c r="A6" s="173" t="s">
        <v>322</v>
      </c>
      <c r="B6" s="70" t="s">
        <v>326</v>
      </c>
      <c r="C6" s="198" t="s">
        <v>699</v>
      </c>
      <c r="D6" s="72"/>
      <c r="E6" s="175"/>
      <c r="F6" s="183" t="s">
        <v>328</v>
      </c>
      <c r="G6" s="3"/>
    </row>
    <row r="7" spans="1:7" ht="60.95" customHeight="1">
      <c r="A7" s="171"/>
      <c r="B7" s="127" t="s">
        <v>324</v>
      </c>
      <c r="C7" s="197" t="s">
        <v>700</v>
      </c>
      <c r="D7" s="156" t="str">
        <f>IF(COUNTIF(D8:D11,"NO CUMPLE")&gt;0,"NO CUMPLE CONDICIÓN",IF(COUNTIF(D8:D11,"CUMPLE")=0,"NO APLICA","CUMPLE"))</f>
        <v>NO APLICA</v>
      </c>
      <c r="E7" s="190" t="str">
        <f>CONCATENATE(IF(D8="NO CUMPLE",CONCATENATE(E8," / "),""),IF(D9="NO CUMPLE",CONCATENATE(E9," / "),""),IF(D10="NO CUMPLE",CONCATENATE(E10," / "),""),IF(D11="NO CUMPLE",CONCATENATE(E11," / "),""))</f>
        <v/>
      </c>
      <c r="F7" s="355" t="s">
        <v>329</v>
      </c>
      <c r="G7" s="3">
        <f>IF(D7="CUMPLE",1,IF(D7="NO CUMPLE CONDICIÓN",2,3))</f>
        <v>3</v>
      </c>
    </row>
    <row r="8" spans="1:7" ht="75" customHeight="1">
      <c r="A8" s="173" t="s">
        <v>322</v>
      </c>
      <c r="B8" s="70" t="s">
        <v>330</v>
      </c>
      <c r="C8" s="124" t="s">
        <v>701</v>
      </c>
      <c r="D8" s="72"/>
      <c r="E8" s="175"/>
      <c r="F8" s="183" t="s">
        <v>329</v>
      </c>
    </row>
    <row r="9" spans="1:7" ht="81" customHeight="1">
      <c r="A9" s="173" t="s">
        <v>322</v>
      </c>
      <c r="B9" s="70" t="s">
        <v>331</v>
      </c>
      <c r="C9" s="124" t="s">
        <v>703</v>
      </c>
      <c r="D9" s="72"/>
      <c r="E9" s="175"/>
      <c r="F9" s="183" t="s">
        <v>329</v>
      </c>
    </row>
    <row r="10" spans="1:7" ht="84">
      <c r="A10" s="173" t="s">
        <v>322</v>
      </c>
      <c r="B10" s="70" t="s">
        <v>2441</v>
      </c>
      <c r="C10" s="198" t="s">
        <v>702</v>
      </c>
      <c r="D10" s="72"/>
      <c r="E10" s="175"/>
      <c r="F10" s="183" t="s">
        <v>329</v>
      </c>
    </row>
    <row r="11" spans="1:7" ht="84">
      <c r="A11" s="173" t="s">
        <v>322</v>
      </c>
      <c r="B11" s="70" t="s">
        <v>332</v>
      </c>
      <c r="C11" s="124" t="s">
        <v>333</v>
      </c>
      <c r="D11" s="72"/>
      <c r="E11" s="175"/>
      <c r="F11" s="183" t="s">
        <v>329</v>
      </c>
    </row>
    <row r="12" spans="1:7" s="16" customFormat="1" ht="51.75" customHeight="1">
      <c r="A12" s="173" t="s">
        <v>322</v>
      </c>
      <c r="B12" s="127" t="s">
        <v>334</v>
      </c>
      <c r="C12" s="172" t="s">
        <v>335</v>
      </c>
      <c r="D12" s="156" t="str">
        <f>IF(COUNTIF(D14:D16,"NO CUMPLE")&gt;0,"NO CUMPLE CONDICIÓN",IF(COUNTIF(D14:D16,"CUMPLE")=0,"NO APLICA","CUMPLE"))</f>
        <v>NO APLICA</v>
      </c>
      <c r="E12" s="190" t="str">
        <f>CONCATENATE(IF(D14="NO CUMPLE",CONCATENATE(E14," / "),""),IF(D15="NO CUMPLE",CONCATENATE(E15," / "),""),IF(D16="NO CUMPLE",CONCATENATE(E16," / "),""))</f>
        <v/>
      </c>
      <c r="F12" s="355" t="s">
        <v>336</v>
      </c>
      <c r="G12" s="3">
        <f>IF(D12="CUMPLE",1,IF(D12="NO CUMPLE CONDICIÓN",2,3))</f>
        <v>3</v>
      </c>
    </row>
    <row r="13" spans="1:7" s="16" customFormat="1" ht="36.75" customHeight="1">
      <c r="A13" s="173" t="s">
        <v>322</v>
      </c>
      <c r="B13" s="176"/>
      <c r="C13" s="177" t="s">
        <v>337</v>
      </c>
      <c r="D13" s="331"/>
      <c r="E13" s="178"/>
      <c r="F13" s="182"/>
      <c r="G13" s="3"/>
    </row>
    <row r="14" spans="1:7" ht="184.5" customHeight="1">
      <c r="A14" s="173" t="s">
        <v>322</v>
      </c>
      <c r="B14" s="70" t="s">
        <v>338</v>
      </c>
      <c r="C14" s="199" t="s">
        <v>339</v>
      </c>
      <c r="D14" s="72"/>
      <c r="E14" s="175"/>
      <c r="F14" s="182" t="s">
        <v>340</v>
      </c>
    </row>
    <row r="15" spans="1:7" ht="200.25">
      <c r="A15" s="173" t="s">
        <v>322</v>
      </c>
      <c r="B15" s="70" t="s">
        <v>341</v>
      </c>
      <c r="C15" s="200" t="s">
        <v>704</v>
      </c>
      <c r="D15" s="72"/>
      <c r="E15" s="175"/>
      <c r="F15" s="182" t="s">
        <v>342</v>
      </c>
    </row>
    <row r="16" spans="1:7" ht="96">
      <c r="A16" s="173" t="s">
        <v>322</v>
      </c>
      <c r="B16" s="70" t="s">
        <v>343</v>
      </c>
      <c r="C16" s="201" t="s">
        <v>344</v>
      </c>
      <c r="D16" s="72"/>
      <c r="E16" s="175"/>
      <c r="F16" s="182" t="s">
        <v>345</v>
      </c>
    </row>
    <row r="17" spans="1:7" ht="60.75" customHeight="1">
      <c r="A17" s="171"/>
      <c r="B17" s="127" t="s">
        <v>346</v>
      </c>
      <c r="C17" s="172" t="s">
        <v>347</v>
      </c>
      <c r="D17" s="79" t="str">
        <f>IF(COUNTIF(D18:D18,"NO CUMPLE")&gt;0,"NO CUMPLE CONDICIÓN",IF(COUNTIF(D18:D18,"CUMPLE")=0,"NO APLICA","CUMPLE"))</f>
        <v>NO APLICA</v>
      </c>
      <c r="E17" s="332" t="str">
        <f>CONCATENATE(IF(D18="NO CUMPLE",CONCATENATE(E18," "),""))</f>
        <v/>
      </c>
      <c r="F17" s="355" t="s">
        <v>348</v>
      </c>
      <c r="G17" s="3">
        <f>IF(D17="CUMPLE",1,IF(D17="NO CUMPLE CONDICIÓN",2,3))</f>
        <v>3</v>
      </c>
    </row>
    <row r="18" spans="1:7" ht="273" thickBot="1">
      <c r="A18" s="173" t="s">
        <v>322</v>
      </c>
      <c r="B18" s="160" t="s">
        <v>349</v>
      </c>
      <c r="C18" s="333" t="s">
        <v>2463</v>
      </c>
      <c r="D18" s="161"/>
      <c r="E18" s="334"/>
      <c r="F18" s="183" t="s">
        <v>350</v>
      </c>
    </row>
    <row r="19" spans="1:7">
      <c r="C19" s="3"/>
      <c r="D19" s="3"/>
      <c r="E19" s="3"/>
      <c r="F19" s="184"/>
    </row>
    <row r="20" spans="1:7" ht="14.25" hidden="1" customHeight="1">
      <c r="C20" s="90" t="s">
        <v>316</v>
      </c>
      <c r="D20" s="3">
        <f>COUNTIF(G3:G18,1)</f>
        <v>0</v>
      </c>
      <c r="E20" s="3"/>
      <c r="F20" s="184"/>
    </row>
    <row r="21" spans="1:7" hidden="1">
      <c r="C21" s="90" t="s">
        <v>317</v>
      </c>
      <c r="D21" s="3">
        <f>COUNTIF(G3:G18,2)</f>
        <v>0</v>
      </c>
      <c r="E21" s="3"/>
      <c r="F21" s="184"/>
    </row>
    <row r="22" spans="1:7" hidden="1">
      <c r="C22" s="90" t="s">
        <v>318</v>
      </c>
      <c r="D22" s="3">
        <f>COUNTIF(G3:G18,3)</f>
        <v>4</v>
      </c>
      <c r="E22" s="3"/>
      <c r="F22" s="184"/>
    </row>
    <row r="23" spans="1:7">
      <c r="C23" s="3"/>
      <c r="D23" s="3"/>
      <c r="E23" s="3"/>
      <c r="F23" s="184"/>
    </row>
    <row r="24" spans="1:7">
      <c r="C24" s="3"/>
      <c r="D24" s="3"/>
      <c r="E24" s="3"/>
      <c r="F24" s="184"/>
    </row>
    <row r="25" spans="1:7">
      <c r="C25" s="3"/>
      <c r="D25" s="3"/>
      <c r="E25" s="3"/>
      <c r="F25" s="184"/>
    </row>
    <row r="26" spans="1:7">
      <c r="C26" s="3"/>
      <c r="D26" s="3"/>
      <c r="E26" s="3"/>
      <c r="F26" s="184"/>
    </row>
    <row r="27" spans="1:7">
      <c r="C27" s="3"/>
      <c r="D27" s="3"/>
      <c r="E27" s="3"/>
      <c r="F27" s="184"/>
    </row>
  </sheetData>
  <sheetProtection algorithmName="SHA-512" hashValue="ss5tl2JWTZ6oMk/okmpWtdrpVSCi/EL9Ho2ik/+gq0OH2ojaSOn9DjCuPw+30fsK1vubnRoi6BN2MNDIKTmxAw==" saltValue="jmWVyCrFWEace1OKx6Ax3w==" spinCount="100000" sheet="1" formatRows="0" autoFilter="0"/>
  <mergeCells count="1">
    <mergeCell ref="B1:E1"/>
  </mergeCells>
  <phoneticPr fontId="14" type="noConversion"/>
  <conditionalFormatting sqref="D3">
    <cfRule type="cellIs" dxfId="59" priority="7" operator="equal">
      <formula>"NO CUMPLE CONDICIÓN"</formula>
    </cfRule>
    <cfRule type="cellIs" dxfId="58" priority="8" operator="equal">
      <formula>"No Cumple"</formula>
    </cfRule>
  </conditionalFormatting>
  <conditionalFormatting sqref="D7">
    <cfRule type="cellIs" dxfId="57" priority="5" operator="equal">
      <formula>"NO CUMPLE CONDICIÓN"</formula>
    </cfRule>
    <cfRule type="cellIs" dxfId="56" priority="6" operator="equal">
      <formula>"No Cumple"</formula>
    </cfRule>
  </conditionalFormatting>
  <conditionalFormatting sqref="D12">
    <cfRule type="cellIs" dxfId="55" priority="3" operator="equal">
      <formula>"NO CUMPLE CONDICIÓN"</formula>
    </cfRule>
    <cfRule type="cellIs" dxfId="54" priority="4" operator="equal">
      <formula>"No Cumple"</formula>
    </cfRule>
  </conditionalFormatting>
  <conditionalFormatting sqref="D17">
    <cfRule type="cellIs" dxfId="53" priority="1" operator="equal">
      <formula>"NO CUMPLE CONDICIÓN"</formula>
    </cfRule>
    <cfRule type="cellIs" dxfId="52" priority="2" operator="equal">
      <formula>"No Cumple"</formula>
    </cfRule>
  </conditionalFormatting>
  <dataValidations count="2">
    <dataValidation type="list" allowBlank="1" showInputMessage="1" showErrorMessage="1" sqref="D6" xr:uid="{00000000-0002-0000-0400-000000000000}">
      <formula1>"CUMPLE,NO CUMPLE,NO APLICA"</formula1>
    </dataValidation>
    <dataValidation type="list" allowBlank="1" showInputMessage="1" showErrorMessage="1" sqref="D4:D5 D14:D16 D8:D11 D18" xr:uid="{00000000-0002-0000-0400-000001000000}">
      <formula1>"CUMPLE,NO CUMPLE"</formula1>
    </dataValidation>
  </dataValidations>
  <hyperlinks>
    <hyperlink ref="A1" location="PORTADA!A1" display="Portada" xr:uid="{503CD71D-9C5D-4D56-A169-573465E89BCE}"/>
  </hyperlinks>
  <printOptions horizontalCentered="1"/>
  <pageMargins left="0.31496062992125984" right="0.31496062992125984" top="1.3385826771653544" bottom="0.74803149606299213" header="0.31496062992125984" footer="0.31496062992125984"/>
  <pageSetup scale="63" fitToHeight="0" orientation="landscape" r:id="rId1"/>
  <headerFooter>
    <oddHeader>&amp;L&amp;G&amp;CPROCESO DE INSPECCIÓN, VIGILANCIA Y CONTROL
FORMATO INSTRUMENTO IV
APOYO POST INSTITUCIONAL SRPA&amp;RIN90.IVC
Versión 1
07/07/2026
Clasificación de la Información
CLASIFICADA</oddHeader>
    <oddFooter>&amp;C&amp;G</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tint="0.79998168889431442"/>
    <pageSetUpPr fitToPage="1"/>
  </sheetPr>
  <dimension ref="A1:G48"/>
  <sheetViews>
    <sheetView topLeftCell="A13" zoomScaleNormal="100" workbookViewId="0">
      <selection activeCell="A12" sqref="A12"/>
    </sheetView>
  </sheetViews>
  <sheetFormatPr baseColWidth="10" defaultColWidth="11.42578125" defaultRowHeight="15"/>
  <cols>
    <col min="1" max="1" width="7.85546875" style="10" customWidth="1"/>
    <col min="2" max="2" width="7" customWidth="1"/>
    <col min="3" max="3" width="71.42578125" customWidth="1"/>
    <col min="4" max="4" width="19" style="10" customWidth="1"/>
    <col min="5" max="5" width="71.42578125" customWidth="1"/>
    <col min="6" max="6" width="59.85546875" style="150" customWidth="1"/>
    <col min="7" max="7" width="0" hidden="1" customWidth="1"/>
  </cols>
  <sheetData>
    <row r="1" spans="1:7" s="9" customFormat="1" ht="15.75" customHeight="1" thickBot="1">
      <c r="A1" s="64" t="s">
        <v>164</v>
      </c>
      <c r="B1" s="459" t="s">
        <v>351</v>
      </c>
      <c r="C1" s="460"/>
      <c r="D1" s="460"/>
      <c r="E1" s="461"/>
      <c r="F1" s="255"/>
    </row>
    <row r="2" spans="1:7" s="9" customFormat="1" ht="78.75" customHeight="1" thickBot="1">
      <c r="A2" s="337" t="s">
        <v>166</v>
      </c>
      <c r="B2" s="351" t="s">
        <v>167</v>
      </c>
      <c r="C2" s="352" t="s">
        <v>168</v>
      </c>
      <c r="D2" s="353" t="s">
        <v>169</v>
      </c>
      <c r="E2" s="145" t="s">
        <v>352</v>
      </c>
      <c r="F2" s="145" t="s">
        <v>171</v>
      </c>
    </row>
    <row r="3" spans="1:7" s="9" customFormat="1" ht="46.5" customHeight="1">
      <c r="A3" s="146"/>
      <c r="B3" s="347" t="s">
        <v>353</v>
      </c>
      <c r="C3" s="348" t="s">
        <v>354</v>
      </c>
      <c r="D3" s="349" t="str">
        <f>IF(COUNTIF(D4:D6,"NO CUMPLE")&gt;0,"NO CUMPLE CONDICIÓN",IF(COUNTIF(D4:D6,"CUMPLE")=0,"NO APLICA","CUMPLE"))</f>
        <v>NO APLICA</v>
      </c>
      <c r="E3" s="350" t="str">
        <f>CONCATENATE(IF(D4="NO CUMPLE",CONCATENATE(E4," / "),""),IF(D5="NO CUMPLE",CONCATENATE(E5," / "),""),IF(D6="NO CUMPLE",CONCATENATE(E6," / "),""))</f>
        <v/>
      </c>
      <c r="F3" s="338" t="s">
        <v>355</v>
      </c>
      <c r="G3" s="3">
        <f>IF(D3="CUMPLE",1,IF(D3="NO CUMPLE CONDICIÓN",2,3))</f>
        <v>3</v>
      </c>
    </row>
    <row r="4" spans="1:7" s="9" customFormat="1" ht="50.25" customHeight="1">
      <c r="A4" s="43" t="s">
        <v>356</v>
      </c>
      <c r="B4" s="202" t="s">
        <v>357</v>
      </c>
      <c r="C4" s="84" t="s">
        <v>358</v>
      </c>
      <c r="D4" s="104"/>
      <c r="E4" s="215"/>
      <c r="F4" s="339" t="s">
        <v>359</v>
      </c>
    </row>
    <row r="5" spans="1:7" s="9" customFormat="1" ht="56.25" customHeight="1">
      <c r="A5" s="43" t="s">
        <v>356</v>
      </c>
      <c r="B5" s="202" t="s">
        <v>360</v>
      </c>
      <c r="C5" s="203" t="s">
        <v>361</v>
      </c>
      <c r="D5" s="104"/>
      <c r="E5" s="215"/>
      <c r="F5" s="339" t="s">
        <v>359</v>
      </c>
    </row>
    <row r="6" spans="1:7" s="9" customFormat="1" ht="261.75" thickBot="1">
      <c r="A6" s="43" t="s">
        <v>356</v>
      </c>
      <c r="B6" s="202" t="s">
        <v>362</v>
      </c>
      <c r="C6" s="203" t="s">
        <v>363</v>
      </c>
      <c r="D6" s="104"/>
      <c r="E6" s="215"/>
      <c r="F6" s="340" t="s">
        <v>364</v>
      </c>
    </row>
    <row r="7" spans="1:7" s="9" customFormat="1" ht="72">
      <c r="A7" s="147"/>
      <c r="B7" s="204" t="s">
        <v>365</v>
      </c>
      <c r="C7" s="205" t="s">
        <v>366</v>
      </c>
      <c r="D7" s="79" t="str">
        <f>IF(COUNTIF(D9:D14,"NO CUMPLE")&gt;0,"NO CUMPLE CONDICIÓN",IF(COUNTIF(D9:D14,"CUMPLE")=0,"NO APLICA","CUMPLE"))</f>
        <v>NO APLICA</v>
      </c>
      <c r="E7" s="354" t="str">
        <f>CONCATENATE(IF(D9="NO CUMPLE",CONCATENATE(E9," / "),""),IF(D10="NO CUMPLE",CONCATENATE(E10," / "),""),IF(D11="NO CUMPLE",CONCATENATE(E11," / "),""),IF(D12="NO CUMPLE",CONCATENATE(E12," / "),""),IF(D13="NO CUMPLE",CONCATENATE(E13," / "),""),IF(D14="NO CUMPLE",CONCATENATE(E14," / "),""))</f>
        <v/>
      </c>
      <c r="F7" s="341" t="s">
        <v>367</v>
      </c>
      <c r="G7" s="3">
        <f>IF(D7="CUMPLE",1,IF(D7="NO CUMPLE CONDICIÓN",2,3))</f>
        <v>3</v>
      </c>
    </row>
    <row r="8" spans="1:7" s="9" customFormat="1" ht="42.75">
      <c r="A8" s="148"/>
      <c r="B8" s="344"/>
      <c r="C8" s="206" t="s">
        <v>368</v>
      </c>
      <c r="D8" s="312"/>
      <c r="E8" s="345"/>
      <c r="F8" s="342" t="s">
        <v>369</v>
      </c>
    </row>
    <row r="9" spans="1:7" s="9" customFormat="1" ht="252" customHeight="1">
      <c r="A9" s="43" t="s">
        <v>356</v>
      </c>
      <c r="B9" s="202" t="s">
        <v>370</v>
      </c>
      <c r="C9" s="203" t="s">
        <v>2467</v>
      </c>
      <c r="D9" s="104"/>
      <c r="E9" s="215"/>
      <c r="F9" s="343" t="s">
        <v>371</v>
      </c>
    </row>
    <row r="10" spans="1:7" s="9" customFormat="1" ht="256.5">
      <c r="A10" s="43" t="s">
        <v>356</v>
      </c>
      <c r="B10" s="202" t="s">
        <v>372</v>
      </c>
      <c r="C10" s="203" t="s">
        <v>2465</v>
      </c>
      <c r="D10" s="104"/>
      <c r="E10" s="215"/>
      <c r="F10" s="343" t="s">
        <v>373</v>
      </c>
    </row>
    <row r="11" spans="1:7" s="9" customFormat="1" ht="128.25">
      <c r="A11" s="43" t="s">
        <v>356</v>
      </c>
      <c r="B11" s="202" t="s">
        <v>374</v>
      </c>
      <c r="C11" s="203" t="s">
        <v>375</v>
      </c>
      <c r="D11" s="104"/>
      <c r="E11" s="215"/>
      <c r="F11" s="343" t="s">
        <v>373</v>
      </c>
    </row>
    <row r="12" spans="1:7" s="9" customFormat="1" ht="171">
      <c r="A12" s="43" t="s">
        <v>356</v>
      </c>
      <c r="B12" s="202" t="s">
        <v>376</v>
      </c>
      <c r="C12" s="207" t="s">
        <v>377</v>
      </c>
      <c r="D12" s="104"/>
      <c r="E12" s="215"/>
      <c r="F12" s="340" t="s">
        <v>378</v>
      </c>
    </row>
    <row r="13" spans="1:7" s="9" customFormat="1" ht="144">
      <c r="A13" s="43" t="s">
        <v>356</v>
      </c>
      <c r="B13" s="202" t="s">
        <v>379</v>
      </c>
      <c r="C13" s="207" t="s">
        <v>2468</v>
      </c>
      <c r="D13" s="104"/>
      <c r="E13" s="215"/>
      <c r="F13" s="340" t="s">
        <v>380</v>
      </c>
    </row>
    <row r="14" spans="1:7" s="9" customFormat="1" ht="108.75" thickBot="1">
      <c r="A14" s="43" t="s">
        <v>356</v>
      </c>
      <c r="B14" s="311" t="s">
        <v>381</v>
      </c>
      <c r="C14" s="346" t="s">
        <v>2466</v>
      </c>
      <c r="D14" s="408"/>
      <c r="E14" s="220"/>
      <c r="F14" s="340" t="s">
        <v>382</v>
      </c>
    </row>
    <row r="15" spans="1:7">
      <c r="A15" s="149"/>
      <c r="B15" s="2"/>
    </row>
    <row r="16" spans="1:7" hidden="1">
      <c r="B16" s="2"/>
      <c r="C16" s="90" t="s">
        <v>316</v>
      </c>
      <c r="D16" s="3">
        <f>COUNTIF(G3:G14,1)</f>
        <v>0</v>
      </c>
    </row>
    <row r="17" spans="2:4" hidden="1">
      <c r="B17" s="2"/>
      <c r="C17" s="90" t="s">
        <v>317</v>
      </c>
      <c r="D17" s="3">
        <f>COUNTIF(G3:G14,2)</f>
        <v>0</v>
      </c>
    </row>
    <row r="18" spans="2:4" hidden="1">
      <c r="B18" s="2"/>
      <c r="C18" s="90" t="s">
        <v>318</v>
      </c>
      <c r="D18" s="3">
        <f>COUNTIF(G3:G14,3)</f>
        <v>2</v>
      </c>
    </row>
    <row r="19" spans="2:4">
      <c r="B19" s="2"/>
    </row>
    <row r="20" spans="2:4">
      <c r="B20" s="2"/>
    </row>
    <row r="21" spans="2:4">
      <c r="B21" s="2"/>
    </row>
    <row r="22" spans="2:4">
      <c r="B22" s="2"/>
    </row>
    <row r="23" spans="2:4">
      <c r="B23" s="179"/>
    </row>
    <row r="24" spans="2:4">
      <c r="B24" s="179"/>
    </row>
    <row r="25" spans="2:4">
      <c r="B25" s="179"/>
    </row>
    <row r="26" spans="2:4">
      <c r="B26" s="179"/>
    </row>
    <row r="27" spans="2:4">
      <c r="B27" s="179"/>
    </row>
    <row r="28" spans="2:4">
      <c r="B28" s="179"/>
    </row>
    <row r="29" spans="2:4">
      <c r="B29" s="179"/>
    </row>
    <row r="30" spans="2:4">
      <c r="B30" s="179"/>
    </row>
    <row r="31" spans="2:4">
      <c r="B31" s="179"/>
    </row>
    <row r="32" spans="2:4">
      <c r="B32" s="179"/>
    </row>
    <row r="33" spans="2:2">
      <c r="B33" s="179"/>
    </row>
    <row r="34" spans="2:2">
      <c r="B34" s="179"/>
    </row>
    <row r="35" spans="2:2">
      <c r="B35" s="179"/>
    </row>
    <row r="36" spans="2:2">
      <c r="B36" s="179"/>
    </row>
    <row r="37" spans="2:2">
      <c r="B37" s="179"/>
    </row>
    <row r="38" spans="2:2">
      <c r="B38" s="179"/>
    </row>
    <row r="39" spans="2:2">
      <c r="B39" s="179"/>
    </row>
    <row r="40" spans="2:2">
      <c r="B40" s="179"/>
    </row>
    <row r="41" spans="2:2">
      <c r="B41" s="179"/>
    </row>
    <row r="42" spans="2:2">
      <c r="B42" s="179"/>
    </row>
    <row r="43" spans="2:2">
      <c r="B43" s="179"/>
    </row>
    <row r="44" spans="2:2">
      <c r="B44" s="179"/>
    </row>
    <row r="45" spans="2:2">
      <c r="B45" s="179"/>
    </row>
    <row r="46" spans="2:2">
      <c r="B46" s="179"/>
    </row>
    <row r="47" spans="2:2">
      <c r="B47" s="179"/>
    </row>
    <row r="48" spans="2:2">
      <c r="B48" s="179"/>
    </row>
  </sheetData>
  <sheetProtection algorithmName="SHA-512" hashValue="NB0pVISWApo1BMM9JYURXAUMZmAsYHviqii0L+eSbsrL4LBD9hUdRdMcO8OzjztsVIAOiZwTHsbRN9k2V4vBzQ==" saltValue="ZWx5O1xjSUrJXGzA7BVvLg==" spinCount="100000" sheet="1" objects="1" scenarios="1" formatRows="0"/>
  <mergeCells count="1">
    <mergeCell ref="B1:E1"/>
  </mergeCells>
  <phoneticPr fontId="14" type="noConversion"/>
  <conditionalFormatting sqref="D3">
    <cfRule type="cellIs" dxfId="51" priority="3" operator="equal">
      <formula>"NO CUMPLE CONDICIÓN"</formula>
    </cfRule>
    <cfRule type="cellIs" dxfId="50" priority="4" operator="equal">
      <formula>"No Cumple"</formula>
    </cfRule>
  </conditionalFormatting>
  <conditionalFormatting sqref="D7">
    <cfRule type="cellIs" dxfId="49" priority="1" operator="equal">
      <formula>"NO CUMPLE CONDICIÓN"</formula>
    </cfRule>
    <cfRule type="cellIs" dxfId="48" priority="2" operator="equal">
      <formula>"No Cumple"</formula>
    </cfRule>
  </conditionalFormatting>
  <dataValidations count="1">
    <dataValidation type="list" allowBlank="1" showInputMessage="1" showErrorMessage="1" sqref="D4:D6 D9:D14" xr:uid="{F40795AE-9ACB-4472-9EB1-B314936C74EC}">
      <formula1>"CUMPLE,NO CUMPLE"</formula1>
    </dataValidation>
  </dataValidations>
  <hyperlinks>
    <hyperlink ref="A1" location="PORTADA!A1" display="Portada" xr:uid="{FBFD91AB-3FFF-4964-8F49-94C99B5B6499}"/>
  </hyperlinks>
  <printOptions horizontalCentered="1"/>
  <pageMargins left="0.31496062992125984" right="0.31496062992125984" top="1.3385826771653544" bottom="0.74803149606299213" header="0.31496062992125984" footer="0.31496062992125984"/>
  <pageSetup scale="78" fitToHeight="0" orientation="landscape" r:id="rId1"/>
  <headerFooter>
    <oddHeader>&amp;L&amp;G&amp;CPROCESO DE INSPECCIÓN, VIGILANCIA Y CONTROL
FORMATO INSTRUMENTO IV
APOYO POST INSTITUCIONAL SRPA&amp;RIN90.IVC
Versión 1
07/07/2026
Clasificación de la Información
CLASIFICADA</oddHeader>
    <oddFooter>&amp;C&amp;G</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D7F78-A47A-414D-9B27-DB86B98CAEC5}">
  <sheetPr>
    <tabColor theme="5" tint="0.79998168889431442"/>
    <pageSetUpPr fitToPage="1"/>
  </sheetPr>
  <dimension ref="A1:R127"/>
  <sheetViews>
    <sheetView topLeftCell="A117" zoomScaleNormal="100" workbookViewId="0">
      <selection activeCell="A12" sqref="A12"/>
    </sheetView>
  </sheetViews>
  <sheetFormatPr baseColWidth="10" defaultColWidth="11.42578125" defaultRowHeight="15"/>
  <cols>
    <col min="1" max="1" width="8.42578125" customWidth="1"/>
    <col min="3" max="3" width="73" customWidth="1"/>
    <col min="4" max="4" width="15.85546875" customWidth="1"/>
    <col min="5" max="5" width="73.42578125" customWidth="1"/>
    <col min="6" max="6" width="53.7109375" customWidth="1"/>
    <col min="7" max="7" width="11.42578125" hidden="1" customWidth="1"/>
  </cols>
  <sheetData>
    <row r="1" spans="1:18" s="7" customFormat="1" ht="21" customHeight="1" thickBot="1">
      <c r="A1" s="64" t="s">
        <v>164</v>
      </c>
      <c r="B1" s="462" t="s">
        <v>384</v>
      </c>
      <c r="C1" s="463"/>
      <c r="D1" s="463"/>
      <c r="E1" s="464"/>
      <c r="F1" s="17"/>
      <c r="G1" s="6"/>
    </row>
    <row r="2" spans="1:18" s="11" customFormat="1" ht="48" thickBot="1">
      <c r="B2" s="221" t="s">
        <v>385</v>
      </c>
      <c r="C2" s="222" t="s">
        <v>386</v>
      </c>
      <c r="D2" s="222" t="s">
        <v>387</v>
      </c>
      <c r="E2" s="223" t="s">
        <v>352</v>
      </c>
      <c r="F2" s="187" t="s">
        <v>388</v>
      </c>
      <c r="H2" s="12"/>
      <c r="J2" s="12"/>
      <c r="L2" s="12"/>
      <c r="N2" s="12"/>
      <c r="P2" s="12"/>
      <c r="R2" s="12"/>
    </row>
    <row r="3" spans="1:18" s="11" customFormat="1" ht="36">
      <c r="B3" s="224" t="s">
        <v>389</v>
      </c>
      <c r="C3" s="225" t="s">
        <v>688</v>
      </c>
      <c r="D3" s="226" t="str">
        <f>IF(COUNTIF(D5:D7,"NO CUMPLE")&gt;0,"NO CUMPLE CONDICIÓN",IF(COUNTIF(D5:D7,"CUMPLE")=0,"NO APLICA","CUMPLE"))</f>
        <v>NO APLICA</v>
      </c>
      <c r="E3" s="227" t="str">
        <f>CONCATENATE(IF(D5="NO CUMPLE",CONCATENATE(E5," / "),""),IF(D6="NO CUMPLE",CONCATENATE(E6," / "),""),IF(D7="NO CUMPLE",CONCATENATE(E7," / "),""))</f>
        <v/>
      </c>
      <c r="F3" s="191" t="s">
        <v>390</v>
      </c>
      <c r="G3" s="3">
        <f>IF(D3="CUMPLE",1,IF(D3="NO CUMPLE CONDICIÓN",2,3))</f>
        <v>3</v>
      </c>
      <c r="H3" s="12"/>
      <c r="J3" s="12"/>
      <c r="L3" s="12"/>
      <c r="N3" s="12"/>
      <c r="P3" s="12"/>
      <c r="R3" s="12"/>
    </row>
    <row r="4" spans="1:18" s="11" customFormat="1" ht="25.5" customHeight="1">
      <c r="A4" s="46"/>
      <c r="B4" s="228"/>
      <c r="C4" s="13" t="s">
        <v>689</v>
      </c>
      <c r="D4" s="229"/>
      <c r="E4" s="230"/>
      <c r="F4" s="231"/>
      <c r="H4" s="12"/>
      <c r="J4" s="12"/>
      <c r="L4" s="12"/>
      <c r="N4" s="12"/>
      <c r="P4" s="12"/>
      <c r="R4" s="12"/>
    </row>
    <row r="5" spans="1:18" ht="38.25" customHeight="1">
      <c r="A5" s="43" t="s">
        <v>356</v>
      </c>
      <c r="B5" s="192" t="s">
        <v>690</v>
      </c>
      <c r="C5" s="232" t="s">
        <v>392</v>
      </c>
      <c r="D5" s="214"/>
      <c r="E5" s="193"/>
      <c r="F5" s="194" t="s">
        <v>390</v>
      </c>
    </row>
    <row r="6" spans="1:18" ht="63">
      <c r="A6" s="43" t="s">
        <v>356</v>
      </c>
      <c r="B6" s="192" t="s">
        <v>691</v>
      </c>
      <c r="C6" s="232" t="s">
        <v>393</v>
      </c>
      <c r="D6" s="214"/>
      <c r="E6" s="233"/>
      <c r="F6" s="194" t="s">
        <v>394</v>
      </c>
    </row>
    <row r="7" spans="1:18" ht="35.25" customHeight="1">
      <c r="A7" s="43" t="s">
        <v>356</v>
      </c>
      <c r="B7" s="192" t="s">
        <v>391</v>
      </c>
      <c r="C7" s="232" t="s">
        <v>395</v>
      </c>
      <c r="D7" s="214"/>
      <c r="E7" s="233"/>
      <c r="F7" s="194" t="s">
        <v>394</v>
      </c>
    </row>
    <row r="8" spans="1:18" ht="27">
      <c r="B8" s="188" t="s">
        <v>396</v>
      </c>
      <c r="C8" s="4" t="s">
        <v>692</v>
      </c>
      <c r="D8" s="226" t="str">
        <f>IF(COUNTIF(D10:D16,"NO CUMPLE")&gt;0,"NO CUMPLE CONDICIÓN",IF(COUNTIF(D10:D16,"CUMPLE")=0,"NO APLICA","CUMPLE"))</f>
        <v>NO APLICA</v>
      </c>
      <c r="E8" s="227" t="str">
        <f>CONCATENATE(IF(D10="NO CUMPLE",CONCATENATE(E10," / "),""),IF(D11="NO CUMPLE",CONCATENATE(E11," / "),""),IF(D12="NO CUMPLE",CONCATENATE(E12," / "),""),IF(D13="NO CUMPLE",CONCATENATE(E13," / "),""),IF(D14="NO CUMPLE",CONCATENATE(E14," / "),""),IF(D15="NO CUMPLE",CONCATENATE(E15," / "),""),IF(D16="NO CUMPLE",CONCATENATE(E16," / "),""))</f>
        <v/>
      </c>
      <c r="F8" s="191" t="s">
        <v>397</v>
      </c>
      <c r="G8" s="3">
        <f>IF(D8="CUMPLE",1,IF(D8="NO CUMPLE CONDICIÓN",2,3))</f>
        <v>3</v>
      </c>
    </row>
    <row r="9" spans="1:18" ht="30">
      <c r="A9" s="46"/>
      <c r="B9" s="228"/>
      <c r="C9" s="13" t="s">
        <v>398</v>
      </c>
      <c r="D9" s="229"/>
      <c r="E9" s="230"/>
      <c r="F9" s="231"/>
    </row>
    <row r="10" spans="1:18" ht="47.25">
      <c r="A10" s="43" t="s">
        <v>356</v>
      </c>
      <c r="B10" s="196" t="s">
        <v>399</v>
      </c>
      <c r="C10" s="232" t="s">
        <v>400</v>
      </c>
      <c r="D10" s="214"/>
      <c r="E10" s="233"/>
      <c r="F10" s="194" t="s">
        <v>397</v>
      </c>
    </row>
    <row r="11" spans="1:18" ht="47.25">
      <c r="A11" s="43" t="s">
        <v>356</v>
      </c>
      <c r="B11" s="196" t="s">
        <v>401</v>
      </c>
      <c r="C11" s="232" t="s">
        <v>402</v>
      </c>
      <c r="D11" s="214"/>
      <c r="E11" s="233"/>
      <c r="F11" s="194" t="s">
        <v>397</v>
      </c>
    </row>
    <row r="12" spans="1:18" ht="63">
      <c r="A12" s="43" t="s">
        <v>356</v>
      </c>
      <c r="B12" s="196" t="s">
        <v>403</v>
      </c>
      <c r="C12" s="232" t="s">
        <v>404</v>
      </c>
      <c r="D12" s="214"/>
      <c r="E12" s="233"/>
      <c r="F12" s="194" t="s">
        <v>397</v>
      </c>
    </row>
    <row r="13" spans="1:18" ht="47.25">
      <c r="A13" s="43" t="s">
        <v>356</v>
      </c>
      <c r="B13" s="196" t="s">
        <v>405</v>
      </c>
      <c r="C13" s="232" t="s">
        <v>406</v>
      </c>
      <c r="D13" s="214"/>
      <c r="E13" s="233"/>
      <c r="F13" s="194" t="s">
        <v>397</v>
      </c>
    </row>
    <row r="14" spans="1:18" ht="47.25">
      <c r="A14" s="43" t="s">
        <v>356</v>
      </c>
      <c r="B14" s="196" t="s">
        <v>407</v>
      </c>
      <c r="C14" s="232" t="s">
        <v>408</v>
      </c>
      <c r="D14" s="214"/>
      <c r="E14" s="233"/>
      <c r="F14" s="194" t="s">
        <v>409</v>
      </c>
    </row>
    <row r="15" spans="1:18" ht="31.5">
      <c r="A15" s="43" t="s">
        <v>356</v>
      </c>
      <c r="B15" s="196" t="s">
        <v>410</v>
      </c>
      <c r="C15" s="232" t="s">
        <v>411</v>
      </c>
      <c r="D15" s="214"/>
      <c r="E15" s="233"/>
      <c r="F15" s="194" t="s">
        <v>412</v>
      </c>
    </row>
    <row r="16" spans="1:18" ht="21" customHeight="1">
      <c r="A16" s="43" t="s">
        <v>356</v>
      </c>
      <c r="B16" s="196" t="s">
        <v>413</v>
      </c>
      <c r="C16" s="232" t="s">
        <v>414</v>
      </c>
      <c r="D16" s="214"/>
      <c r="E16" s="233"/>
      <c r="F16" s="194" t="s">
        <v>412</v>
      </c>
    </row>
    <row r="17" spans="1:7" ht="29.25" customHeight="1">
      <c r="B17" s="188" t="s">
        <v>415</v>
      </c>
      <c r="C17" s="4" t="s">
        <v>693</v>
      </c>
      <c r="D17" s="226" t="str">
        <f>IF(COUNTIF(D19:D23,"NO CUMPLE")&gt;0,"NO CUMPLE CONDICIÓN",IF(COUNTIF(D19:D23,"CUMPLE")=0,"NO APLICA","CUMPLE"))</f>
        <v>NO APLICA</v>
      </c>
      <c r="E17" s="227" t="str">
        <f>CONCATENATE(IF(D19="NO CUMPLE",CONCATENATE(E19," / "),""),IF(D20="NO CUMPLE",CONCATENATE(E20," / "),""),IF(D21="NO CUMPLE",CONCATENATE(E21," / "),""),IF(D22="NO CUMPLE",CONCATENATE(E22," / "),""),IF(D23="NO CUMPLE",CONCATENATE(E23," / "),""))</f>
        <v/>
      </c>
      <c r="F17" s="191" t="s">
        <v>412</v>
      </c>
      <c r="G17" s="3">
        <f>IF(D17="CUMPLE",1,IF(D17="NO CUMPLE CONDICIÓN",2,3))</f>
        <v>3</v>
      </c>
    </row>
    <row r="18" spans="1:7" ht="30">
      <c r="A18" s="46"/>
      <c r="B18" s="228"/>
      <c r="C18" s="13" t="s">
        <v>398</v>
      </c>
      <c r="D18" s="229"/>
      <c r="E18" s="230"/>
      <c r="F18" s="231"/>
    </row>
    <row r="19" spans="1:7" ht="47.25">
      <c r="A19" s="43" t="s">
        <v>356</v>
      </c>
      <c r="B19" s="196" t="s">
        <v>416</v>
      </c>
      <c r="C19" s="232" t="s">
        <v>722</v>
      </c>
      <c r="D19" s="214"/>
      <c r="E19" s="233"/>
      <c r="F19" s="194" t="s">
        <v>723</v>
      </c>
    </row>
    <row r="20" spans="1:7" ht="47.25">
      <c r="A20" s="43" t="s">
        <v>356</v>
      </c>
      <c r="B20" s="196" t="s">
        <v>417</v>
      </c>
      <c r="C20" s="232" t="s">
        <v>418</v>
      </c>
      <c r="D20" s="214"/>
      <c r="E20" s="233"/>
      <c r="F20" s="194" t="s">
        <v>724</v>
      </c>
    </row>
    <row r="21" spans="1:7" ht="63">
      <c r="A21" s="43" t="s">
        <v>356</v>
      </c>
      <c r="B21" s="196" t="s">
        <v>419</v>
      </c>
      <c r="C21" s="232" t="s">
        <v>420</v>
      </c>
      <c r="D21" s="214"/>
      <c r="E21" s="233"/>
      <c r="F21" s="194" t="s">
        <v>724</v>
      </c>
    </row>
    <row r="22" spans="1:7" ht="47.25">
      <c r="A22" s="43" t="s">
        <v>356</v>
      </c>
      <c r="B22" s="196" t="s">
        <v>421</v>
      </c>
      <c r="C22" s="232" t="s">
        <v>422</v>
      </c>
      <c r="D22" s="214"/>
      <c r="E22" s="233"/>
      <c r="F22" s="194" t="s">
        <v>724</v>
      </c>
    </row>
    <row r="23" spans="1:7" ht="69" customHeight="1">
      <c r="A23" s="43" t="s">
        <v>356</v>
      </c>
      <c r="B23" s="196" t="s">
        <v>423</v>
      </c>
      <c r="C23" s="232" t="s">
        <v>424</v>
      </c>
      <c r="D23" s="214"/>
      <c r="E23" s="233"/>
      <c r="F23" s="194" t="s">
        <v>725</v>
      </c>
    </row>
    <row r="24" spans="1:7" ht="27" customHeight="1">
      <c r="B24" s="188" t="s">
        <v>425</v>
      </c>
      <c r="C24" s="4" t="s">
        <v>693</v>
      </c>
      <c r="D24" s="226" t="str">
        <f>IF(COUNTIF(D26:D29,"NO CUMPLE")&gt;0,"NO CUMPLE CONDICIÓN",IF(COUNTIF(D26:D29,"CUMPLE")=0,"NO APLICA","CUMPLE"))</f>
        <v>NO APLICA</v>
      </c>
      <c r="E24" s="227" t="str">
        <f>CONCATENATE(IF(D26="NO CUMPLE",CONCATENATE(E26," / "),""),IF(D27="NO CUMPLE",CONCATENATE(E27," / "),""),IF(D28="NO CUMPLE",CONCATENATE(E28," / "),""),IF(D29="NO CUMPLE",CONCATENATE(E29," / "),""))</f>
        <v/>
      </c>
      <c r="F24" s="191" t="s">
        <v>426</v>
      </c>
      <c r="G24" s="3">
        <f>IF(D24="CUMPLE",1,IF(D24="NO CUMPLE CONDICIÓN",2,3))</f>
        <v>3</v>
      </c>
    </row>
    <row r="25" spans="1:7" ht="30">
      <c r="A25" s="43" t="s">
        <v>356</v>
      </c>
      <c r="B25" s="228"/>
      <c r="C25" s="13" t="s">
        <v>398</v>
      </c>
      <c r="D25" s="229"/>
      <c r="E25" s="230"/>
      <c r="F25" s="231"/>
    </row>
    <row r="26" spans="1:7" ht="31.5">
      <c r="A26" s="43" t="s">
        <v>356</v>
      </c>
      <c r="B26" s="196" t="s">
        <v>427</v>
      </c>
      <c r="C26" s="232" t="s">
        <v>726</v>
      </c>
      <c r="D26" s="214"/>
      <c r="E26" s="233"/>
      <c r="F26" s="194" t="s">
        <v>426</v>
      </c>
    </row>
    <row r="27" spans="1:7" ht="47.25">
      <c r="A27" s="43" t="s">
        <v>356</v>
      </c>
      <c r="B27" s="196" t="s">
        <v>694</v>
      </c>
      <c r="C27" s="232" t="s">
        <v>429</v>
      </c>
      <c r="D27" s="214"/>
      <c r="E27" s="233"/>
      <c r="F27" s="194" t="s">
        <v>426</v>
      </c>
    </row>
    <row r="28" spans="1:7" ht="31.5">
      <c r="A28" s="43" t="s">
        <v>356</v>
      </c>
      <c r="B28" s="196" t="s">
        <v>428</v>
      </c>
      <c r="C28" s="232" t="s">
        <v>431</v>
      </c>
      <c r="D28" s="214"/>
      <c r="E28" s="233"/>
      <c r="F28" s="194" t="s">
        <v>432</v>
      </c>
    </row>
    <row r="29" spans="1:7" ht="31.5">
      <c r="A29" s="43" t="s">
        <v>356</v>
      </c>
      <c r="B29" s="196" t="s">
        <v>430</v>
      </c>
      <c r="C29" s="232" t="s">
        <v>433</v>
      </c>
      <c r="D29" s="214"/>
      <c r="E29" s="233"/>
      <c r="F29" s="194" t="s">
        <v>432</v>
      </c>
    </row>
    <row r="30" spans="1:7" ht="21.75" customHeight="1">
      <c r="B30" s="188" t="s">
        <v>434</v>
      </c>
      <c r="C30" s="4" t="s">
        <v>695</v>
      </c>
      <c r="D30" s="226" t="str">
        <f>IF(COUNTIF(D32:D35,"NO CUMPLE")&gt;0,"NO CUMPLE CONDICIÓN",IF(COUNTIF(D32:D35,"CUMPLE")=0,"NO APLICA","CUMPLE"))</f>
        <v>NO APLICA</v>
      </c>
      <c r="E30" s="227" t="str">
        <f>CONCATENATE(IF(D32="NO CUMPLE",CONCATENATE(E32," / "),""),IF(D33="NO CUMPLE",CONCATENATE(E33," / "),""),IF(D34="NO CUMPLE",CONCATENATE(E34," / "),""),IF(D35="NO CUMPLE",CONCATENATE(E35," / "),""))</f>
        <v/>
      </c>
      <c r="F30" s="191" t="s">
        <v>435</v>
      </c>
      <c r="G30" s="3">
        <f>IF(D30="CUMPLE",1,IF(D30="NO CUMPLE CONDICIÓN",2,3))</f>
        <v>3</v>
      </c>
    </row>
    <row r="31" spans="1:7" ht="30">
      <c r="A31" s="46"/>
      <c r="B31" s="228"/>
      <c r="C31" s="13" t="s">
        <v>398</v>
      </c>
      <c r="D31" s="229"/>
      <c r="E31" s="230"/>
      <c r="F31" s="231"/>
    </row>
    <row r="32" spans="1:7" ht="31.5">
      <c r="A32" s="43" t="s">
        <v>356</v>
      </c>
      <c r="B32" s="196" t="s">
        <v>436</v>
      </c>
      <c r="C32" s="232" t="s">
        <v>437</v>
      </c>
      <c r="D32" s="214"/>
      <c r="E32" s="233"/>
      <c r="F32" s="194" t="s">
        <v>435</v>
      </c>
    </row>
    <row r="33" spans="1:18" ht="47.25">
      <c r="A33" s="43" t="s">
        <v>356</v>
      </c>
      <c r="B33" s="196" t="s">
        <v>438</v>
      </c>
      <c r="C33" s="232" t="s">
        <v>439</v>
      </c>
      <c r="D33" s="214"/>
      <c r="E33" s="233"/>
      <c r="F33" s="194" t="s">
        <v>435</v>
      </c>
    </row>
    <row r="34" spans="1:18" ht="31.5">
      <c r="A34" s="43" t="s">
        <v>356</v>
      </c>
      <c r="B34" s="196" t="s">
        <v>440</v>
      </c>
      <c r="C34" s="232" t="s">
        <v>441</v>
      </c>
      <c r="D34" s="214"/>
      <c r="E34" s="233"/>
      <c r="F34" s="194" t="s">
        <v>435</v>
      </c>
    </row>
    <row r="35" spans="1:18" ht="47.25">
      <c r="A35" s="43" t="s">
        <v>356</v>
      </c>
      <c r="B35" s="196" t="s">
        <v>442</v>
      </c>
      <c r="C35" s="232" t="s">
        <v>443</v>
      </c>
      <c r="D35" s="214"/>
      <c r="E35" s="233"/>
      <c r="F35" s="194" t="s">
        <v>435</v>
      </c>
    </row>
    <row r="36" spans="1:18" s="11" customFormat="1" ht="54.75" customHeight="1">
      <c r="B36" s="188" t="s">
        <v>444</v>
      </c>
      <c r="C36" s="234" t="s">
        <v>727</v>
      </c>
      <c r="D36" s="226" t="str">
        <f>IF(COUNTIF(D38:D47,"NO CUMPLE")&gt;0,"NO CUMPLE CONDICIÓN",IF(COUNTIF(D38:D47,"CUMPLE")=0,"NO APLICA","CUMPLE"))</f>
        <v>NO APLICA</v>
      </c>
      <c r="E36" s="227" t="str">
        <f>CONCATENATE(IF(D38="NO CUMPLE",CONCATENATE(E38," / "),""),IF(D39="NO CUMPLE",CONCATENATE(E39," / "),""),IF(D40="NO CUMPLE",CONCATENATE(E40," / "),""),IF(D41="NO CUMPLE",CONCATENATE(E41," / "),""),IF(D42="NO CUMPLE",CONCATENATE(E42," / "),""),IF(D43="NO CUMPLE",CONCATENATE(E43," / "),""),IF(D44="NO CUMPLE",CONCATENATE(E44," / "),""),IF(D45="NO CUMPLE",CONCATENATE(E45," / "),""),IF(D46="NO CUMPLE",CONCATENATE(E46," / "),""),IF(D47="NO CUMPLE",CONCATENATE(E47," / "),""))</f>
        <v/>
      </c>
      <c r="F36" s="235" t="s">
        <v>728</v>
      </c>
      <c r="G36" s="3">
        <f>IF(D36="CUMPLE",1,IF(D36="NO CUMPLE CONDICIÓN",2,3))</f>
        <v>3</v>
      </c>
      <c r="H36" s="12"/>
      <c r="J36" s="12"/>
      <c r="L36" s="12"/>
      <c r="N36" s="12"/>
      <c r="P36" s="12"/>
      <c r="R36" s="12"/>
    </row>
    <row r="37" spans="1:18" ht="38.25" customHeight="1">
      <c r="A37" s="46"/>
      <c r="B37" s="228"/>
      <c r="C37" s="13" t="s">
        <v>398</v>
      </c>
      <c r="D37" s="229"/>
      <c r="E37" s="230"/>
      <c r="F37" s="231"/>
    </row>
    <row r="38" spans="1:18" ht="114" customHeight="1">
      <c r="A38" s="43" t="s">
        <v>356</v>
      </c>
      <c r="B38" s="192" t="s">
        <v>445</v>
      </c>
      <c r="C38" s="236" t="s">
        <v>729</v>
      </c>
      <c r="D38" s="214"/>
      <c r="E38" s="233"/>
      <c r="F38" s="238" t="s">
        <v>730</v>
      </c>
    </row>
    <row r="39" spans="1:18" ht="75">
      <c r="A39" s="43" t="s">
        <v>356</v>
      </c>
      <c r="B39" s="192" t="s">
        <v>446</v>
      </c>
      <c r="C39" s="236" t="s">
        <v>731</v>
      </c>
      <c r="D39" s="214"/>
      <c r="E39" s="233"/>
      <c r="F39" s="238" t="s">
        <v>732</v>
      </c>
    </row>
    <row r="40" spans="1:18" ht="45">
      <c r="A40" s="43" t="s">
        <v>356</v>
      </c>
      <c r="B40" s="192" t="s">
        <v>447</v>
      </c>
      <c r="C40" s="236" t="s">
        <v>733</v>
      </c>
      <c r="D40" s="214"/>
      <c r="E40" s="233"/>
      <c r="F40" s="238" t="s">
        <v>734</v>
      </c>
    </row>
    <row r="41" spans="1:18" ht="45">
      <c r="A41" s="43" t="s">
        <v>356</v>
      </c>
      <c r="B41" s="192" t="s">
        <v>448</v>
      </c>
      <c r="C41" s="236" t="s">
        <v>735</v>
      </c>
      <c r="D41" s="214"/>
      <c r="E41" s="233"/>
      <c r="F41" s="238" t="s">
        <v>736</v>
      </c>
    </row>
    <row r="42" spans="1:18" ht="45">
      <c r="A42" s="43" t="s">
        <v>356</v>
      </c>
      <c r="B42" s="192" t="s">
        <v>737</v>
      </c>
      <c r="C42" s="236" t="s">
        <v>738</v>
      </c>
      <c r="D42" s="214"/>
      <c r="E42" s="233"/>
      <c r="F42" s="238" t="s">
        <v>739</v>
      </c>
    </row>
    <row r="43" spans="1:18" ht="65.25" customHeight="1">
      <c r="A43" s="43" t="s">
        <v>356</v>
      </c>
      <c r="B43" s="192" t="s">
        <v>740</v>
      </c>
      <c r="C43" s="236" t="s">
        <v>741</v>
      </c>
      <c r="D43" s="214"/>
      <c r="E43" s="233"/>
      <c r="F43" s="238" t="s">
        <v>742</v>
      </c>
    </row>
    <row r="44" spans="1:18" ht="45">
      <c r="A44" s="43" t="s">
        <v>356</v>
      </c>
      <c r="B44" s="192" t="s">
        <v>743</v>
      </c>
      <c r="C44" s="236" t="s">
        <v>744</v>
      </c>
      <c r="D44" s="214"/>
      <c r="E44" s="233"/>
      <c r="F44" s="238" t="s">
        <v>734</v>
      </c>
    </row>
    <row r="45" spans="1:18" ht="90.75" customHeight="1">
      <c r="A45" s="43" t="s">
        <v>356</v>
      </c>
      <c r="B45" s="192" t="s">
        <v>745</v>
      </c>
      <c r="C45" s="236" t="s">
        <v>746</v>
      </c>
      <c r="D45" s="214"/>
      <c r="E45" s="233"/>
      <c r="F45" s="238" t="s">
        <v>734</v>
      </c>
    </row>
    <row r="46" spans="1:18" ht="45">
      <c r="A46" s="43" t="s">
        <v>356</v>
      </c>
      <c r="B46" s="192" t="s">
        <v>747</v>
      </c>
      <c r="C46" s="236" t="s">
        <v>748</v>
      </c>
      <c r="D46" s="214"/>
      <c r="E46" s="233"/>
      <c r="F46" s="238" t="s">
        <v>749</v>
      </c>
    </row>
    <row r="47" spans="1:18" ht="54.75" customHeight="1">
      <c r="A47" s="43" t="s">
        <v>356</v>
      </c>
      <c r="B47" s="192" t="s">
        <v>750</v>
      </c>
      <c r="C47" s="236" t="s">
        <v>751</v>
      </c>
      <c r="D47" s="214"/>
      <c r="E47" s="233"/>
      <c r="F47" s="238" t="s">
        <v>734</v>
      </c>
    </row>
    <row r="48" spans="1:18" ht="30" customHeight="1">
      <c r="A48" s="43" t="s">
        <v>356</v>
      </c>
      <c r="B48" s="188" t="s">
        <v>449</v>
      </c>
      <c r="C48" s="234" t="s">
        <v>752</v>
      </c>
      <c r="D48" s="226" t="str">
        <f>IF(COUNTIF(D50:D59,"NO CUMPLE")&gt;0,"NO CUMPLE CONDICIÓN",IF(COUNTIF(D50:D59,"CUMPLE")=0,"NO APLICA","CUMPLE"))</f>
        <v>NO APLICA</v>
      </c>
      <c r="E48" s="227" t="str">
        <f>CONCATENATE(IF(D50="NO CUMPLE",CONCATENATE(E50," / "),""),IF(D51="NO CUMPLE",CONCATENATE(E51," / "),""),IF(D52="NO CUMPLE",CONCATENATE(E52," / "),""),IF(D53="NO CUMPLE",CONCATENATE(E53," / "),""),IF(D54="NO CUMPLE",CONCATENATE(E54," / "),""),IF(D55="NO CUMPLE",CONCATENATE(E55," / "),""),IF(D56="NO CUMPLE",CONCATENATE(E56," / "),""),IF(D57="NO CUMPLE",CONCATENATE(E57," / "),""),IF(D58="NO CUMPLE",CONCATENATE(E58," / "),""),IF(D59="NO CUMPLE",CONCATENATE(E59," / "),""))</f>
        <v/>
      </c>
      <c r="F48" s="239" t="s">
        <v>753</v>
      </c>
      <c r="G48" s="3">
        <f>IF(D48="CUMPLE",1,IF(D48="NO CUMPLE CONDICIÓN",2,3))</f>
        <v>3</v>
      </c>
    </row>
    <row r="49" spans="1:7" ht="30">
      <c r="A49" s="46"/>
      <c r="B49" s="228"/>
      <c r="C49" s="13" t="s">
        <v>398</v>
      </c>
      <c r="D49" s="229"/>
      <c r="E49" s="230"/>
      <c r="F49" s="231"/>
    </row>
    <row r="50" spans="1:7" ht="66.75" customHeight="1">
      <c r="A50" s="43" t="s">
        <v>356</v>
      </c>
      <c r="B50" s="192" t="s">
        <v>450</v>
      </c>
      <c r="C50" s="236" t="s">
        <v>754</v>
      </c>
      <c r="D50" s="214"/>
      <c r="E50" s="233"/>
      <c r="F50" s="239" t="s">
        <v>753</v>
      </c>
    </row>
    <row r="51" spans="1:7" ht="69.75" customHeight="1">
      <c r="A51" s="43" t="s">
        <v>356</v>
      </c>
      <c r="B51" s="192" t="s">
        <v>451</v>
      </c>
      <c r="C51" s="236" t="s">
        <v>755</v>
      </c>
      <c r="D51" s="214"/>
      <c r="E51" s="233"/>
      <c r="F51" s="239" t="s">
        <v>756</v>
      </c>
    </row>
    <row r="52" spans="1:7" ht="57" customHeight="1">
      <c r="A52" s="43" t="s">
        <v>356</v>
      </c>
      <c r="B52" s="192" t="s">
        <v>757</v>
      </c>
      <c r="C52" s="236" t="s">
        <v>758</v>
      </c>
      <c r="D52" s="214"/>
      <c r="E52" s="233"/>
      <c r="F52" s="239" t="s">
        <v>759</v>
      </c>
    </row>
    <row r="53" spans="1:7" ht="54.75" customHeight="1">
      <c r="A53" s="43" t="s">
        <v>356</v>
      </c>
      <c r="B53" s="192" t="s">
        <v>760</v>
      </c>
      <c r="C53" s="236" t="s">
        <v>761</v>
      </c>
      <c r="D53" s="214"/>
      <c r="E53" s="233"/>
      <c r="F53" s="239" t="s">
        <v>762</v>
      </c>
    </row>
    <row r="54" spans="1:7" ht="45">
      <c r="A54" s="43" t="s">
        <v>356</v>
      </c>
      <c r="B54" s="192" t="s">
        <v>763</v>
      </c>
      <c r="C54" s="236" t="s">
        <v>764</v>
      </c>
      <c r="D54" s="214"/>
      <c r="E54" s="233"/>
      <c r="F54" s="239" t="s">
        <v>765</v>
      </c>
    </row>
    <row r="55" spans="1:7" ht="58.5" customHeight="1">
      <c r="A55" s="43" t="s">
        <v>356</v>
      </c>
      <c r="B55" s="192" t="s">
        <v>766</v>
      </c>
      <c r="C55" s="236" t="s">
        <v>767</v>
      </c>
      <c r="D55" s="214"/>
      <c r="E55" s="233"/>
      <c r="F55" s="239" t="s">
        <v>768</v>
      </c>
    </row>
    <row r="56" spans="1:7" ht="53.25" customHeight="1">
      <c r="A56" s="43" t="s">
        <v>356</v>
      </c>
      <c r="B56" s="192" t="s">
        <v>769</v>
      </c>
      <c r="C56" s="236" t="s">
        <v>770</v>
      </c>
      <c r="D56" s="214"/>
      <c r="E56" s="233"/>
      <c r="F56" s="239" t="s">
        <v>771</v>
      </c>
    </row>
    <row r="57" spans="1:7" ht="54.75" customHeight="1">
      <c r="A57" s="43" t="s">
        <v>356</v>
      </c>
      <c r="B57" s="192" t="s">
        <v>772</v>
      </c>
      <c r="C57" s="236" t="s">
        <v>773</v>
      </c>
      <c r="D57" s="214"/>
      <c r="E57" s="233"/>
      <c r="F57" s="239" t="s">
        <v>774</v>
      </c>
    </row>
    <row r="58" spans="1:7" ht="55.5" customHeight="1">
      <c r="A58" s="43" t="s">
        <v>356</v>
      </c>
      <c r="B58" s="192" t="s">
        <v>775</v>
      </c>
      <c r="C58" s="236" t="s">
        <v>776</v>
      </c>
      <c r="D58" s="214"/>
      <c r="E58" s="233"/>
      <c r="F58" s="239" t="s">
        <v>777</v>
      </c>
    </row>
    <row r="59" spans="1:7" ht="90" customHeight="1">
      <c r="A59" s="43" t="s">
        <v>356</v>
      </c>
      <c r="B59" s="192" t="s">
        <v>778</v>
      </c>
      <c r="C59" s="236" t="s">
        <v>779</v>
      </c>
      <c r="D59" s="214"/>
      <c r="E59" s="233"/>
      <c r="F59" s="239" t="s">
        <v>780</v>
      </c>
    </row>
    <row r="60" spans="1:7" ht="51" customHeight="1">
      <c r="A60" s="43" t="s">
        <v>356</v>
      </c>
      <c r="B60" s="188" t="s">
        <v>452</v>
      </c>
      <c r="C60" s="234" t="s">
        <v>781</v>
      </c>
      <c r="D60" s="226" t="str">
        <f>IF(COUNTIF(D63:D71,"NO CUMPLE")&gt;0,"NO CUMPLE CONDICIÓN",IF(COUNTIF(D63:D71,"CUMPLE")=0,"NO APLICA","CUMPLE"))</f>
        <v>NO APLICA</v>
      </c>
      <c r="E60" s="227" t="str">
        <f>CONCATENATE(IF(D63="NO CUMPLE",CONCATENATE(E63," / "),""),IF(D64="NO CUMPLE",CONCATENATE(E64," / "),""),IF(D65="NO CUMPLE",CONCATENATE(E65," / "),""),IF(D66="NO CUMPLE",CONCATENATE(E66," / "),""),IF(D67="NO CUMPLE",CONCATENATE(E67," / "),""),IF(D68="NO CUMPLE",CONCATENATE(E68," / "),""),IF(D69="NO CUMPLE",CONCATENATE(E69," / "),""),IF(D70="NO CUMPLE",CONCATENATE(E70," / "),""),IF(D71="NO CUMPLE",CONCATENATE(E71," / "),""))</f>
        <v/>
      </c>
      <c r="F60" s="240" t="s">
        <v>782</v>
      </c>
      <c r="G60" s="3">
        <f>IF(D60="CUMPLE",1,IF(D60="NO CUMPLE CONDICIÓN",2,3))</f>
        <v>3</v>
      </c>
    </row>
    <row r="61" spans="1:7" ht="54" customHeight="1">
      <c r="A61" s="43" t="s">
        <v>356</v>
      </c>
      <c r="B61" s="188" t="s">
        <v>452</v>
      </c>
      <c r="C61" s="234" t="s">
        <v>781</v>
      </c>
      <c r="D61" s="226" t="str">
        <f>IF(COUNTIF(D72:D80,"NO CUMPLE")&gt;0,"NO CUMPLE CONDICIÓN",IF(COUNTIF(D72:D80,"CUMPLE")=0,"NO APLICA","CUMPLE"))</f>
        <v>NO APLICA</v>
      </c>
      <c r="E61" s="227" t="str">
        <f>CONCATENATE(IF(D72="NO CUMPLE",CONCATENATE(E72," / "),""),IF(D73="NO CUMPLE",CONCATENATE(E73," / "),""),IF(D74="NO CUMPLE",CONCATENATE(E74," / "),""),IF(D75="NO CUMPLE",CONCATENATE(E75," / "),""),IF(D76="NO CUMPLE",CONCATENATE(E76," / "),""),IF(D77="NO CUMPLE",CONCATENATE(E77," / "),""),IF(D78="NO CUMPLE",CONCATENATE(E78," / "),""),IF(D79="NO CUMPLE",CONCATENATE(E79," / "),""),IF(D80="NO CUMPLE",CONCATENATE(E80," / "),""))</f>
        <v/>
      </c>
      <c r="F61" s="240" t="s">
        <v>782</v>
      </c>
      <c r="G61" s="3">
        <f>IF(D61="CUMPLE",1,IF(D61="NO CUMPLE CONDICIÓN",2,3))</f>
        <v>3</v>
      </c>
    </row>
    <row r="62" spans="1:7" ht="30">
      <c r="A62" s="46"/>
      <c r="B62" s="228"/>
      <c r="C62" s="13" t="s">
        <v>398</v>
      </c>
      <c r="D62" s="229"/>
      <c r="E62" s="230"/>
      <c r="F62" s="231"/>
    </row>
    <row r="63" spans="1:7" ht="52.5" customHeight="1">
      <c r="A63" s="43" t="s">
        <v>356</v>
      </c>
      <c r="B63" s="192" t="s">
        <v>453</v>
      </c>
      <c r="C63" s="236" t="s">
        <v>783</v>
      </c>
      <c r="D63" s="214"/>
      <c r="E63" s="233"/>
      <c r="F63" s="238" t="s">
        <v>782</v>
      </c>
    </row>
    <row r="64" spans="1:7" ht="46.5" customHeight="1">
      <c r="A64" s="43" t="s">
        <v>356</v>
      </c>
      <c r="B64" s="192" t="s">
        <v>454</v>
      </c>
      <c r="C64" s="236" t="s">
        <v>784</v>
      </c>
      <c r="D64" s="214"/>
      <c r="E64" s="233"/>
      <c r="F64" s="238" t="s">
        <v>785</v>
      </c>
    </row>
    <row r="65" spans="1:6" ht="54" customHeight="1">
      <c r="A65" s="43" t="s">
        <v>356</v>
      </c>
      <c r="B65" s="192" t="s">
        <v>455</v>
      </c>
      <c r="C65" s="236" t="s">
        <v>786</v>
      </c>
      <c r="D65" s="214"/>
      <c r="E65" s="233"/>
      <c r="F65" s="238" t="s">
        <v>787</v>
      </c>
    </row>
    <row r="66" spans="1:6" ht="34.5" customHeight="1">
      <c r="A66" s="43" t="s">
        <v>356</v>
      </c>
      <c r="B66" s="192" t="s">
        <v>456</v>
      </c>
      <c r="C66" s="236" t="s">
        <v>788</v>
      </c>
      <c r="D66" s="214"/>
      <c r="E66" s="233"/>
      <c r="F66" s="238" t="s">
        <v>789</v>
      </c>
    </row>
    <row r="67" spans="1:6" ht="45">
      <c r="A67" s="43" t="s">
        <v>356</v>
      </c>
      <c r="B67" s="192" t="s">
        <v>457</v>
      </c>
      <c r="C67" s="236" t="s">
        <v>790</v>
      </c>
      <c r="D67" s="214"/>
      <c r="E67" s="233"/>
      <c r="F67" s="238" t="s">
        <v>791</v>
      </c>
    </row>
    <row r="68" spans="1:6" ht="45">
      <c r="A68" s="43" t="s">
        <v>356</v>
      </c>
      <c r="B68" s="192" t="s">
        <v>458</v>
      </c>
      <c r="C68" s="236" t="s">
        <v>792</v>
      </c>
      <c r="D68" s="214"/>
      <c r="E68" s="233"/>
      <c r="F68" s="238" t="s">
        <v>793</v>
      </c>
    </row>
    <row r="69" spans="1:6" ht="45">
      <c r="A69" s="43" t="s">
        <v>356</v>
      </c>
      <c r="B69" s="192" t="s">
        <v>459</v>
      </c>
      <c r="C69" s="236" t="s">
        <v>794</v>
      </c>
      <c r="D69" s="214"/>
      <c r="E69" s="233"/>
      <c r="F69" s="238" t="s">
        <v>795</v>
      </c>
    </row>
    <row r="70" spans="1:6" ht="57" customHeight="1">
      <c r="A70" s="43" t="s">
        <v>356</v>
      </c>
      <c r="B70" s="192" t="s">
        <v>460</v>
      </c>
      <c r="C70" s="236" t="s">
        <v>796</v>
      </c>
      <c r="D70" s="214"/>
      <c r="E70" s="233"/>
      <c r="F70" s="238" t="s">
        <v>797</v>
      </c>
    </row>
    <row r="71" spans="1:6" ht="48.75" customHeight="1">
      <c r="A71" s="43" t="s">
        <v>356</v>
      </c>
      <c r="B71" s="192" t="s">
        <v>461</v>
      </c>
      <c r="C71" s="236" t="s">
        <v>798</v>
      </c>
      <c r="D71" s="214"/>
      <c r="E71" s="233"/>
      <c r="F71" s="238" t="s">
        <v>799</v>
      </c>
    </row>
    <row r="72" spans="1:6" ht="60">
      <c r="A72" s="43" t="s">
        <v>356</v>
      </c>
      <c r="B72" s="192" t="s">
        <v>462</v>
      </c>
      <c r="C72" s="236" t="s">
        <v>800</v>
      </c>
      <c r="D72" s="214"/>
      <c r="E72" s="233"/>
      <c r="F72" s="238" t="s">
        <v>801</v>
      </c>
    </row>
    <row r="73" spans="1:6" ht="45">
      <c r="A73" s="43" t="s">
        <v>356</v>
      </c>
      <c r="B73" s="192" t="s">
        <v>463</v>
      </c>
      <c r="C73" s="236" t="s">
        <v>802</v>
      </c>
      <c r="D73" s="214"/>
      <c r="E73" s="233"/>
      <c r="F73" s="238" t="s">
        <v>803</v>
      </c>
    </row>
    <row r="74" spans="1:6" ht="60">
      <c r="A74" s="43" t="s">
        <v>356</v>
      </c>
      <c r="B74" s="192" t="s">
        <v>464</v>
      </c>
      <c r="C74" s="236" t="s">
        <v>804</v>
      </c>
      <c r="D74" s="214"/>
      <c r="E74" s="233"/>
      <c r="F74" s="238" t="s">
        <v>805</v>
      </c>
    </row>
    <row r="75" spans="1:6" ht="45">
      <c r="A75" s="43" t="s">
        <v>356</v>
      </c>
      <c r="B75" s="192" t="s">
        <v>465</v>
      </c>
      <c r="C75" s="236" t="s">
        <v>806</v>
      </c>
      <c r="D75" s="214"/>
      <c r="E75" s="233"/>
      <c r="F75" s="238" t="s">
        <v>807</v>
      </c>
    </row>
    <row r="76" spans="1:6" ht="42.75" customHeight="1">
      <c r="A76" s="43" t="s">
        <v>356</v>
      </c>
      <c r="B76" s="192" t="s">
        <v>808</v>
      </c>
      <c r="C76" s="236" t="s">
        <v>809</v>
      </c>
      <c r="D76" s="214"/>
      <c r="E76" s="233"/>
      <c r="F76" s="238" t="s">
        <v>810</v>
      </c>
    </row>
    <row r="77" spans="1:6" ht="39" customHeight="1">
      <c r="A77" s="43" t="s">
        <v>356</v>
      </c>
      <c r="B77" s="192" t="s">
        <v>811</v>
      </c>
      <c r="C77" s="236" t="s">
        <v>812</v>
      </c>
      <c r="D77" s="214"/>
      <c r="E77" s="233"/>
      <c r="F77" s="238" t="s">
        <v>813</v>
      </c>
    </row>
    <row r="78" spans="1:6" ht="59.25" customHeight="1">
      <c r="A78" s="43" t="s">
        <v>356</v>
      </c>
      <c r="B78" s="192" t="s">
        <v>814</v>
      </c>
      <c r="C78" s="236" t="s">
        <v>815</v>
      </c>
      <c r="D78" s="214"/>
      <c r="E78" s="233"/>
      <c r="F78" s="238" t="s">
        <v>816</v>
      </c>
    </row>
    <row r="79" spans="1:6" ht="268.5" customHeight="1">
      <c r="A79" s="43" t="s">
        <v>356</v>
      </c>
      <c r="B79" s="192" t="s">
        <v>817</v>
      </c>
      <c r="C79" s="236" t="s">
        <v>818</v>
      </c>
      <c r="D79" s="214"/>
      <c r="E79" s="233"/>
      <c r="F79" s="238" t="s">
        <v>819</v>
      </c>
    </row>
    <row r="80" spans="1:6" ht="55.5" customHeight="1">
      <c r="A80" s="43" t="s">
        <v>356</v>
      </c>
      <c r="B80" s="192" t="s">
        <v>820</v>
      </c>
      <c r="C80" s="236" t="s">
        <v>821</v>
      </c>
      <c r="D80" s="214"/>
      <c r="E80" s="233"/>
      <c r="F80" s="238" t="s">
        <v>822</v>
      </c>
    </row>
    <row r="81" spans="1:7" ht="64.5" customHeight="1">
      <c r="A81" s="43" t="s">
        <v>356</v>
      </c>
      <c r="B81" s="188" t="s">
        <v>466</v>
      </c>
      <c r="C81" s="234" t="s">
        <v>823</v>
      </c>
      <c r="D81" s="226" t="str">
        <f>IF(COUNTIF(D84:D90,"NO CUMPLE")&gt;0,"NO CUMPLE CONDICIÓN",IF(COUNTIF(D84:D90,"CUMPLE")=0,"NO APLICA","CUMPLE"))</f>
        <v>NO APLICA</v>
      </c>
      <c r="E81" s="227" t="str">
        <f>CONCATENATE(IF(D84="NO CUMPLE",CONCATENATE(E84," / "),""),IF(D85="NO CUMPLE",CONCATENATE(E85," / "),""),IF(D86="NO CUMPLE",CONCATENATE(E86," / "),""),IF(D87="NO CUMPLE",CONCATENATE(E87," / "),""),IF(D88="NO CUMPLE",CONCATENATE(E88," / "),""),IF(D89="NO CUMPLE",CONCATENATE(E89," / "),""),IF(D90="NO CUMPLE",CONCATENATE(E90," / "),""))</f>
        <v/>
      </c>
      <c r="F81" s="235" t="s">
        <v>824</v>
      </c>
      <c r="G81" s="3">
        <f>IF(D81="CUMPLE",1,IF(D81="NO CUMPLE CONDICIÓN",2,3))</f>
        <v>3</v>
      </c>
    </row>
    <row r="82" spans="1:7" ht="64.5" customHeight="1">
      <c r="A82" s="43"/>
      <c r="B82" s="188" t="s">
        <v>466</v>
      </c>
      <c r="C82" s="234" t="s">
        <v>823</v>
      </c>
      <c r="D82" s="226" t="str">
        <f>IF(COUNTIF(D91:D97,"NO CUMPLE")&gt;0,"NO CUMPLE CONDICIÓN",IF(COUNTIF(D91:D97,"CUMPLE")=0,"NO APLICA","CUMPLE"))</f>
        <v>NO APLICA</v>
      </c>
      <c r="E82" s="227" t="str">
        <f>CONCATENATE(IF(D91="NO CUMPLE",CONCATENATE(E91," / "),""),IF(D92="NO CUMPLE",CONCATENATE(E92," / "),""),IF(D93="NO CUMPLE",CONCATENATE(E93," / "),""),IF(D94="NO CUMPLE",CONCATENATE(E94," / "),""),IF(D95="NO CUMPLE",CONCATENATE(E95," / "),""),IF(D96="NO CUMPLE",CONCATENATE(E96," / "),""),IF(D97="NO CUMPLE",CONCATENATE(E97," / "),""))</f>
        <v/>
      </c>
      <c r="F82" s="235" t="s">
        <v>824</v>
      </c>
      <c r="G82" s="3">
        <f>IF(D82="CUMPLE",1,IF(D82="NO CUMPLE CONDICIÓN",2,3))</f>
        <v>3</v>
      </c>
    </row>
    <row r="83" spans="1:7" ht="75" customHeight="1">
      <c r="A83" s="46"/>
      <c r="B83" s="228"/>
      <c r="C83" s="13" t="s">
        <v>398</v>
      </c>
      <c r="D83" s="229"/>
      <c r="E83" s="230"/>
      <c r="F83" s="231"/>
    </row>
    <row r="84" spans="1:7" ht="59.25" customHeight="1">
      <c r="A84" s="43" t="s">
        <v>356</v>
      </c>
      <c r="B84" s="192" t="s">
        <v>467</v>
      </c>
      <c r="C84" s="236" t="s">
        <v>825</v>
      </c>
      <c r="D84" s="72"/>
      <c r="E84" s="233"/>
      <c r="F84" s="241" t="s">
        <v>826</v>
      </c>
    </row>
    <row r="85" spans="1:7" ht="90">
      <c r="A85" s="43" t="s">
        <v>356</v>
      </c>
      <c r="B85" s="192" t="s">
        <v>468</v>
      </c>
      <c r="C85" s="236" t="s">
        <v>827</v>
      </c>
      <c r="D85" s="72"/>
      <c r="E85" s="233"/>
      <c r="F85" s="241" t="s">
        <v>828</v>
      </c>
    </row>
    <row r="86" spans="1:7" ht="45">
      <c r="A86" s="43" t="s">
        <v>356</v>
      </c>
      <c r="B86" s="192" t="s">
        <v>469</v>
      </c>
      <c r="C86" s="236" t="s">
        <v>829</v>
      </c>
      <c r="D86" s="72"/>
      <c r="E86" s="233"/>
      <c r="F86" s="241" t="s">
        <v>830</v>
      </c>
    </row>
    <row r="87" spans="1:7" ht="45">
      <c r="A87" s="43" t="s">
        <v>356</v>
      </c>
      <c r="B87" s="192" t="s">
        <v>470</v>
      </c>
      <c r="C87" s="236" t="s">
        <v>831</v>
      </c>
      <c r="D87" s="72"/>
      <c r="E87" s="233"/>
      <c r="F87" s="241" t="s">
        <v>832</v>
      </c>
    </row>
    <row r="88" spans="1:7" ht="45">
      <c r="A88" s="43" t="s">
        <v>356</v>
      </c>
      <c r="B88" s="192" t="s">
        <v>833</v>
      </c>
      <c r="C88" s="236" t="s">
        <v>834</v>
      </c>
      <c r="D88" s="72"/>
      <c r="E88" s="233"/>
      <c r="F88" s="241" t="s">
        <v>835</v>
      </c>
    </row>
    <row r="89" spans="1:7" ht="45">
      <c r="A89" s="43" t="s">
        <v>356</v>
      </c>
      <c r="B89" s="192" t="s">
        <v>836</v>
      </c>
      <c r="C89" s="236" t="s">
        <v>837</v>
      </c>
      <c r="D89" s="72"/>
      <c r="E89" s="233"/>
      <c r="F89" s="241" t="s">
        <v>838</v>
      </c>
    </row>
    <row r="90" spans="1:7" ht="45">
      <c r="A90" s="43" t="s">
        <v>356</v>
      </c>
      <c r="B90" s="192" t="s">
        <v>839</v>
      </c>
      <c r="C90" s="236" t="s">
        <v>840</v>
      </c>
      <c r="D90" s="72"/>
      <c r="E90" s="233"/>
      <c r="F90" s="241" t="s">
        <v>841</v>
      </c>
    </row>
    <row r="91" spans="1:7" ht="45">
      <c r="A91" s="43" t="s">
        <v>356</v>
      </c>
      <c r="B91" s="192" t="s">
        <v>842</v>
      </c>
      <c r="C91" s="236" t="s">
        <v>843</v>
      </c>
      <c r="D91" s="72"/>
      <c r="E91" s="233"/>
      <c r="F91" s="241" t="s">
        <v>844</v>
      </c>
    </row>
    <row r="92" spans="1:7" ht="45">
      <c r="A92" s="43" t="s">
        <v>356</v>
      </c>
      <c r="B92" s="192" t="s">
        <v>845</v>
      </c>
      <c r="C92" s="236" t="s">
        <v>846</v>
      </c>
      <c r="D92" s="72"/>
      <c r="E92" s="233"/>
      <c r="F92" s="241" t="s">
        <v>847</v>
      </c>
    </row>
    <row r="93" spans="1:7" ht="45">
      <c r="A93" s="43" t="s">
        <v>356</v>
      </c>
      <c r="B93" s="192" t="s">
        <v>848</v>
      </c>
      <c r="C93" s="236" t="s">
        <v>849</v>
      </c>
      <c r="D93" s="72"/>
      <c r="E93" s="233"/>
      <c r="F93" s="241" t="s">
        <v>850</v>
      </c>
    </row>
    <row r="94" spans="1:7" ht="64.5" customHeight="1">
      <c r="A94" s="43" t="s">
        <v>356</v>
      </c>
      <c r="B94" s="192" t="s">
        <v>851</v>
      </c>
      <c r="C94" s="236" t="s">
        <v>852</v>
      </c>
      <c r="D94" s="72"/>
      <c r="E94" s="233"/>
      <c r="F94" s="241" t="s">
        <v>853</v>
      </c>
    </row>
    <row r="95" spans="1:7" ht="135">
      <c r="A95" s="43" t="s">
        <v>356</v>
      </c>
      <c r="B95" s="192" t="s">
        <v>854</v>
      </c>
      <c r="C95" s="236" t="s">
        <v>855</v>
      </c>
      <c r="D95" s="72"/>
      <c r="E95" s="233"/>
      <c r="F95" s="241" t="s">
        <v>856</v>
      </c>
    </row>
    <row r="96" spans="1:7" ht="375">
      <c r="A96" s="43" t="s">
        <v>356</v>
      </c>
      <c r="B96" s="192" t="s">
        <v>857</v>
      </c>
      <c r="C96" s="236" t="s">
        <v>858</v>
      </c>
      <c r="D96" s="72"/>
      <c r="E96" s="233"/>
      <c r="F96" s="241" t="s">
        <v>859</v>
      </c>
    </row>
    <row r="97" spans="1:7" ht="105">
      <c r="A97" s="43" t="s">
        <v>356</v>
      </c>
      <c r="B97" s="192" t="s">
        <v>860</v>
      </c>
      <c r="C97" s="236" t="s">
        <v>861</v>
      </c>
      <c r="D97" s="72"/>
      <c r="E97" s="233"/>
      <c r="F97" s="241" t="s">
        <v>862</v>
      </c>
    </row>
    <row r="98" spans="1:7" ht="41.25" customHeight="1">
      <c r="A98" s="43" t="s">
        <v>356</v>
      </c>
      <c r="B98" s="188" t="s">
        <v>471</v>
      </c>
      <c r="C98" s="242" t="s">
        <v>696</v>
      </c>
      <c r="D98" s="226" t="str">
        <f>IF(COUNTIF(D101:D109,"NO CUMPLE")&gt;0,"NO CUMPLE CONDICIÓN",IF(COUNTIF(D101:D109,"CUMPLE")=0,"NO APLICA","CUMPLE"))</f>
        <v>NO APLICA</v>
      </c>
      <c r="E98" s="227" t="str">
        <f>CONCATENATE(IF(D101="NO CUMPLE",CONCATENATE(E101," / "),""),IF(D102="NO CUMPLE",CONCATENATE(E102," / "),""),IF(D103="NO CUMPLE",CONCATENATE(E103," / "),""),IF(D104="NO CUMPLE",CONCATENATE(E104," / "),""),IF(D105="NO CUMPLE",CONCATENATE(E105," / "),""),IF(D106="NO CUMPLE",CONCATENATE(E106," / "),""),IF(D107="NO CUMPLE",CONCATENATE(E107," / "),""),IF(D108="NO CUMPLE",CONCATENATE(E108," / "),""),IF(D109="NO CUMPLE",CONCATENATE(E109," / "),""))</f>
        <v/>
      </c>
      <c r="F98" s="243" t="s">
        <v>863</v>
      </c>
      <c r="G98" s="3">
        <f>IF(D98="CUMPLE",1,IF(D98="NO CUMPLE CONDICIÓN",2,3))</f>
        <v>3</v>
      </c>
    </row>
    <row r="99" spans="1:7" ht="41.25" customHeight="1">
      <c r="A99" s="43"/>
      <c r="B99" s="188" t="s">
        <v>471</v>
      </c>
      <c r="C99" s="242" t="s">
        <v>696</v>
      </c>
      <c r="D99" s="226" t="str">
        <f>IF(COUNTIF(D110:D118,"NO CUMPLE")&gt;0,"NO CUMPLE CONDICIÓN",IF(COUNTIF(D110:D118,"CUMPLE")=0,"NO APLICA","CUMPLE"))</f>
        <v>NO APLICA</v>
      </c>
      <c r="E99" s="227" t="str">
        <f>CONCATENATE(IF(D110="NO CUMPLE",CONCATENATE(E110," / "),""),IF(D111="NO CUMPLE",CONCATENATE(E111," / "),""),IF(D112="NO CUMPLE",CONCATENATE(E112," / "),""),IF(D113="NO CUMPLE",CONCATENATE(E113," / "),""),IF(D114="NO CUMPLE",CONCATENATE(E114," / "),""),IF(D115="NO CUMPLE",CONCATENATE(E115," / "),""),IF(D116="NO CUMPLE",CONCATENATE(E116," / "),""),IF(D117="NO CUMPLE",CONCATENATE(E117," / "),""),IF(D118="NO CUMPLE",CONCATENATE(E118," / "),""))</f>
        <v/>
      </c>
      <c r="F99" s="243" t="s">
        <v>863</v>
      </c>
      <c r="G99" s="3">
        <f t="shared" ref="G99" si="0">IF(D99="CUMPLE",1,IF(D99="NO CUMPLE CONDICIÓN",2,3))</f>
        <v>3</v>
      </c>
    </row>
    <row r="100" spans="1:7" ht="39" customHeight="1">
      <c r="A100" s="46"/>
      <c r="B100" s="195"/>
      <c r="C100" s="144" t="s">
        <v>398</v>
      </c>
      <c r="D100" s="244"/>
      <c r="E100" s="245"/>
      <c r="F100" s="246" t="s">
        <v>863</v>
      </c>
      <c r="G100" s="3"/>
    </row>
    <row r="101" spans="1:7" ht="56.25" customHeight="1">
      <c r="A101" s="43" t="s">
        <v>356</v>
      </c>
      <c r="B101" s="192" t="s">
        <v>472</v>
      </c>
      <c r="C101" s="236" t="s">
        <v>864</v>
      </c>
      <c r="D101" s="72"/>
      <c r="E101" s="233"/>
      <c r="F101" s="247" t="s">
        <v>863</v>
      </c>
    </row>
    <row r="102" spans="1:7" ht="51" customHeight="1">
      <c r="A102" s="43" t="s">
        <v>356</v>
      </c>
      <c r="B102" s="192" t="s">
        <v>865</v>
      </c>
      <c r="C102" s="236" t="s">
        <v>866</v>
      </c>
      <c r="D102" s="72"/>
      <c r="E102" s="233"/>
      <c r="F102" s="247" t="s">
        <v>867</v>
      </c>
    </row>
    <row r="103" spans="1:7" ht="48" customHeight="1">
      <c r="A103" s="43" t="s">
        <v>356</v>
      </c>
      <c r="B103" s="192" t="s">
        <v>868</v>
      </c>
      <c r="C103" s="236" t="s">
        <v>869</v>
      </c>
      <c r="D103" s="72"/>
      <c r="E103" s="233"/>
      <c r="F103" s="247" t="s">
        <v>870</v>
      </c>
    </row>
    <row r="104" spans="1:7" ht="54.75" customHeight="1">
      <c r="A104" s="43" t="s">
        <v>356</v>
      </c>
      <c r="B104" s="192" t="s">
        <v>871</v>
      </c>
      <c r="C104" s="236" t="s">
        <v>872</v>
      </c>
      <c r="D104" s="72"/>
      <c r="E104" s="233"/>
      <c r="F104" s="247" t="s">
        <v>873</v>
      </c>
    </row>
    <row r="105" spans="1:7" ht="39" customHeight="1">
      <c r="A105" s="43" t="s">
        <v>356</v>
      </c>
      <c r="B105" s="192" t="s">
        <v>874</v>
      </c>
      <c r="C105" s="236" t="s">
        <v>875</v>
      </c>
      <c r="D105" s="72"/>
      <c r="E105" s="233"/>
      <c r="F105" s="247" t="s">
        <v>876</v>
      </c>
    </row>
    <row r="106" spans="1:7" ht="54.75" customHeight="1">
      <c r="A106" s="43" t="s">
        <v>356</v>
      </c>
      <c r="B106" s="192" t="s">
        <v>877</v>
      </c>
      <c r="C106" s="236" t="s">
        <v>878</v>
      </c>
      <c r="D106" s="72"/>
      <c r="E106" s="233"/>
      <c r="F106" s="247" t="s">
        <v>879</v>
      </c>
    </row>
    <row r="107" spans="1:7" ht="45" customHeight="1">
      <c r="A107" s="43" t="s">
        <v>356</v>
      </c>
      <c r="B107" s="192" t="s">
        <v>880</v>
      </c>
      <c r="C107" s="236" t="s">
        <v>881</v>
      </c>
      <c r="D107" s="72"/>
      <c r="E107" s="233"/>
      <c r="F107" s="247" t="s">
        <v>882</v>
      </c>
    </row>
    <row r="108" spans="1:7" ht="58.5" customHeight="1">
      <c r="A108" s="43" t="s">
        <v>356</v>
      </c>
      <c r="B108" s="192" t="s">
        <v>883</v>
      </c>
      <c r="C108" s="236" t="s">
        <v>884</v>
      </c>
      <c r="D108" s="72"/>
      <c r="E108" s="233"/>
      <c r="F108" s="247" t="s">
        <v>885</v>
      </c>
    </row>
    <row r="109" spans="1:7" ht="63" customHeight="1">
      <c r="A109" s="43" t="s">
        <v>356</v>
      </c>
      <c r="B109" s="192" t="s">
        <v>886</v>
      </c>
      <c r="C109" s="236" t="s">
        <v>887</v>
      </c>
      <c r="D109" s="72"/>
      <c r="E109" s="233"/>
      <c r="F109" s="247" t="s">
        <v>888</v>
      </c>
    </row>
    <row r="110" spans="1:7" ht="54" customHeight="1">
      <c r="A110" s="43" t="s">
        <v>356</v>
      </c>
      <c r="B110" s="192" t="s">
        <v>889</v>
      </c>
      <c r="C110" s="236" t="s">
        <v>890</v>
      </c>
      <c r="D110" s="72"/>
      <c r="E110" s="233"/>
      <c r="F110" s="247" t="s">
        <v>891</v>
      </c>
    </row>
    <row r="111" spans="1:7" ht="39" customHeight="1">
      <c r="A111" s="43" t="s">
        <v>356</v>
      </c>
      <c r="B111" s="192" t="s">
        <v>892</v>
      </c>
      <c r="C111" s="236" t="s">
        <v>893</v>
      </c>
      <c r="D111" s="72"/>
      <c r="E111" s="233"/>
      <c r="F111" s="247" t="s">
        <v>894</v>
      </c>
    </row>
    <row r="112" spans="1:7" ht="39" customHeight="1">
      <c r="A112" s="43" t="s">
        <v>356</v>
      </c>
      <c r="B112" s="192" t="s">
        <v>895</v>
      </c>
      <c r="C112" s="236" t="s">
        <v>896</v>
      </c>
      <c r="D112" s="72"/>
      <c r="E112" s="233"/>
      <c r="F112" s="247" t="s">
        <v>897</v>
      </c>
    </row>
    <row r="113" spans="1:7" ht="69" customHeight="1">
      <c r="A113" s="43" t="s">
        <v>356</v>
      </c>
      <c r="B113" s="192" t="s">
        <v>898</v>
      </c>
      <c r="C113" s="236" t="s">
        <v>899</v>
      </c>
      <c r="D113" s="72"/>
      <c r="E113" s="233"/>
      <c r="F113" s="247" t="s">
        <v>900</v>
      </c>
    </row>
    <row r="114" spans="1:7" ht="39" customHeight="1">
      <c r="A114" s="43" t="s">
        <v>356</v>
      </c>
      <c r="B114" s="192" t="s">
        <v>901</v>
      </c>
      <c r="C114" s="236" t="s">
        <v>902</v>
      </c>
      <c r="D114" s="72"/>
      <c r="E114" s="233"/>
      <c r="F114" s="247" t="s">
        <v>903</v>
      </c>
    </row>
    <row r="115" spans="1:7" ht="39" customHeight="1">
      <c r="A115" s="43" t="s">
        <v>356</v>
      </c>
      <c r="B115" s="192" t="s">
        <v>904</v>
      </c>
      <c r="C115" s="236" t="s">
        <v>905</v>
      </c>
      <c r="D115" s="72"/>
      <c r="E115" s="233"/>
      <c r="F115" s="247" t="s">
        <v>906</v>
      </c>
    </row>
    <row r="116" spans="1:7" ht="39" customHeight="1">
      <c r="A116" s="43" t="s">
        <v>356</v>
      </c>
      <c r="B116" s="192" t="s">
        <v>907</v>
      </c>
      <c r="C116" s="236" t="s">
        <v>908</v>
      </c>
      <c r="D116" s="72"/>
      <c r="E116" s="233"/>
      <c r="F116" s="247" t="s">
        <v>909</v>
      </c>
    </row>
    <row r="117" spans="1:7" ht="67.5" customHeight="1">
      <c r="A117" s="43" t="s">
        <v>356</v>
      </c>
      <c r="B117" s="192" t="s">
        <v>910</v>
      </c>
      <c r="C117" s="236" t="s">
        <v>911</v>
      </c>
      <c r="D117" s="72"/>
      <c r="E117" s="233"/>
      <c r="F117" s="247" t="s">
        <v>912</v>
      </c>
    </row>
    <row r="118" spans="1:7" ht="75" customHeight="1">
      <c r="A118" s="43" t="s">
        <v>356</v>
      </c>
      <c r="B118" s="192" t="s">
        <v>913</v>
      </c>
      <c r="C118" s="236" t="s">
        <v>914</v>
      </c>
      <c r="D118" s="72"/>
      <c r="E118" s="233"/>
      <c r="F118" s="247" t="s">
        <v>915</v>
      </c>
    </row>
    <row r="119" spans="1:7" ht="58.5" customHeight="1">
      <c r="A119" s="43" t="s">
        <v>356</v>
      </c>
      <c r="B119" s="188" t="s">
        <v>473</v>
      </c>
      <c r="C119" s="234" t="s">
        <v>916</v>
      </c>
      <c r="D119" s="226" t="str">
        <f>IF(COUNTIF(D120:D123,"NO CUMPLE")&gt;0,"NO CUMPLE CONDICIÓN",IF(COUNTIF(D120:D123,"CUMPLE")=0,"NO APLICA","CUMPLE"))</f>
        <v>NO APLICA</v>
      </c>
      <c r="E119" s="227" t="str">
        <f>CONCATENATE(IF(D120="NO CUMPLE",CONCATENATE(E120," / "),""),IF(D121="NO CUMPLE",CONCATENATE(E121," / "),""),IF(D122="NO CUMPLE",CONCATENATE(E122," / "),""),IF(D123="NO CUMPLE",CONCATENATE(E123," / "),""))</f>
        <v/>
      </c>
      <c r="F119" s="247" t="s">
        <v>917</v>
      </c>
      <c r="G119" s="3">
        <f>IF(D119="CUMPLE",1,IF(D119="NO CUMPLE CONDICIÓN",2,3))</f>
        <v>3</v>
      </c>
    </row>
    <row r="120" spans="1:7" ht="78" customHeight="1">
      <c r="A120" s="43" t="s">
        <v>356</v>
      </c>
      <c r="B120" s="192" t="s">
        <v>474</v>
      </c>
      <c r="C120" s="236" t="s">
        <v>918</v>
      </c>
      <c r="D120" s="72"/>
      <c r="E120" s="215"/>
      <c r="F120" s="247" t="s">
        <v>917</v>
      </c>
      <c r="G120" s="3"/>
    </row>
    <row r="121" spans="1:7" ht="54" customHeight="1">
      <c r="A121" s="43" t="s">
        <v>356</v>
      </c>
      <c r="B121" s="192" t="s">
        <v>919</v>
      </c>
      <c r="C121" s="236" t="s">
        <v>920</v>
      </c>
      <c r="D121" s="72"/>
      <c r="E121" s="215"/>
      <c r="F121" s="247" t="s">
        <v>921</v>
      </c>
      <c r="G121" s="3"/>
    </row>
    <row r="122" spans="1:7" ht="52.5" customHeight="1">
      <c r="A122" s="43" t="s">
        <v>356</v>
      </c>
      <c r="B122" s="192" t="s">
        <v>922</v>
      </c>
      <c r="C122" s="236" t="s">
        <v>923</v>
      </c>
      <c r="D122" s="72"/>
      <c r="E122" s="215"/>
      <c r="F122" s="247" t="s">
        <v>924</v>
      </c>
      <c r="G122" s="3"/>
    </row>
    <row r="123" spans="1:7" ht="54.75" customHeight="1" thickBot="1">
      <c r="A123" s="43" t="s">
        <v>356</v>
      </c>
      <c r="B123" s="248" t="s">
        <v>925</v>
      </c>
      <c r="C123" s="249" t="s">
        <v>926</v>
      </c>
      <c r="D123" s="400"/>
      <c r="E123" s="220"/>
      <c r="F123" s="247" t="s">
        <v>927</v>
      </c>
      <c r="G123" s="3"/>
    </row>
    <row r="124" spans="1:7">
      <c r="B124" s="3"/>
      <c r="F124" s="51"/>
    </row>
    <row r="125" spans="1:7" hidden="1">
      <c r="B125" s="3"/>
      <c r="C125" s="90" t="s">
        <v>316</v>
      </c>
      <c r="D125" s="3">
        <f>COUNTIF(G3:G123,1)</f>
        <v>0</v>
      </c>
      <c r="F125" s="51"/>
    </row>
    <row r="126" spans="1:7" hidden="1">
      <c r="B126" s="3"/>
      <c r="C126" s="90" t="s">
        <v>317</v>
      </c>
      <c r="D126" s="3">
        <f>COUNTIF(G3:G123,2)</f>
        <v>0</v>
      </c>
      <c r="F126" s="51"/>
    </row>
    <row r="127" spans="1:7" hidden="1">
      <c r="C127" s="90" t="s">
        <v>318</v>
      </c>
      <c r="D127" s="3">
        <f>COUNTIF(G3:G123,3)</f>
        <v>14</v>
      </c>
    </row>
  </sheetData>
  <sheetProtection algorithmName="SHA-512" hashValue="XK1jhIC2YOyHqtIKYSHJyyPuSvz1q5AutHU9L1R+R+bNVuv88jHANcrZKn2guXu8Ndnfnd/H9khEXQQBstBfwA==" saltValue="OPRlFf6aU7JJPgmBRitHeg==" spinCount="100000" sheet="1" objects="1" scenarios="1" formatRows="0"/>
  <mergeCells count="1">
    <mergeCell ref="B1:E1"/>
  </mergeCells>
  <conditionalFormatting sqref="D3">
    <cfRule type="cellIs" dxfId="47" priority="29" operator="equal">
      <formula>"NO CUMPLE CONDICIÓN"</formula>
    </cfRule>
    <cfRule type="cellIs" dxfId="46" priority="30" operator="equal">
      <formula>"No Cumple"</formula>
    </cfRule>
  </conditionalFormatting>
  <conditionalFormatting sqref="D8">
    <cfRule type="cellIs" dxfId="45" priority="27" operator="equal">
      <formula>"NO CUMPLE CONDICIÓN"</formula>
    </cfRule>
    <cfRule type="cellIs" dxfId="44" priority="28" operator="equal">
      <formula>"No Cumple"</formula>
    </cfRule>
  </conditionalFormatting>
  <conditionalFormatting sqref="D17">
    <cfRule type="cellIs" dxfId="43" priority="25" operator="equal">
      <formula>"NO CUMPLE CONDICIÓN"</formula>
    </cfRule>
    <cfRule type="cellIs" dxfId="42" priority="26" operator="equal">
      <formula>"No Cumple"</formula>
    </cfRule>
  </conditionalFormatting>
  <conditionalFormatting sqref="D24">
    <cfRule type="cellIs" dxfId="41" priority="23" operator="equal">
      <formula>"NO CUMPLE CONDICIÓN"</formula>
    </cfRule>
    <cfRule type="cellIs" dxfId="40" priority="24" operator="equal">
      <formula>"No Cumple"</formula>
    </cfRule>
  </conditionalFormatting>
  <conditionalFormatting sqref="D30">
    <cfRule type="cellIs" dxfId="39" priority="21" operator="equal">
      <formula>"NO CUMPLE CONDICIÓN"</formula>
    </cfRule>
    <cfRule type="cellIs" dxfId="38" priority="22" operator="equal">
      <formula>"No Cumple"</formula>
    </cfRule>
  </conditionalFormatting>
  <conditionalFormatting sqref="D36">
    <cfRule type="cellIs" dxfId="37" priority="17" operator="equal">
      <formula>"NO CUMPLE CONDICIÓN"</formula>
    </cfRule>
    <cfRule type="cellIs" dxfId="36" priority="18" operator="equal">
      <formula>"No Cumple"</formula>
    </cfRule>
  </conditionalFormatting>
  <conditionalFormatting sqref="D48">
    <cfRule type="cellIs" dxfId="35" priority="15" operator="equal">
      <formula>"NO CUMPLE CONDICIÓN"</formula>
    </cfRule>
    <cfRule type="cellIs" dxfId="34" priority="16" operator="equal">
      <formula>"No Cumple"</formula>
    </cfRule>
  </conditionalFormatting>
  <conditionalFormatting sqref="D60:D61">
    <cfRule type="cellIs" dxfId="33" priority="11" operator="equal">
      <formula>"NO CUMPLE CONDICIÓN"</formula>
    </cfRule>
    <cfRule type="cellIs" dxfId="32" priority="12" operator="equal">
      <formula>"No Cumple"</formula>
    </cfRule>
  </conditionalFormatting>
  <conditionalFormatting sqref="D81:D82">
    <cfRule type="cellIs" dxfId="31" priority="7" operator="equal">
      <formula>"NO CUMPLE CONDICIÓN"</formula>
    </cfRule>
    <cfRule type="cellIs" dxfId="30" priority="8" operator="equal">
      <formula>"No Cumple"</formula>
    </cfRule>
  </conditionalFormatting>
  <conditionalFormatting sqref="D98:D99">
    <cfRule type="cellIs" dxfId="29" priority="3" operator="equal">
      <formula>"NO CUMPLE CONDICIÓN"</formula>
    </cfRule>
    <cfRule type="cellIs" dxfId="28" priority="4" operator="equal">
      <formula>"No Cumple"</formula>
    </cfRule>
  </conditionalFormatting>
  <conditionalFormatting sqref="D119">
    <cfRule type="cellIs" dxfId="27" priority="1" operator="equal">
      <formula>"NO CUMPLE CONDICIÓN"</formula>
    </cfRule>
    <cfRule type="cellIs" dxfId="26" priority="2" operator="equal">
      <formula>"No Cumple"</formula>
    </cfRule>
  </conditionalFormatting>
  <dataValidations count="1">
    <dataValidation type="list" allowBlank="1" showInputMessage="1" showErrorMessage="1" sqref="D5:D7 D10:D16 D19:D23 D26:D29 D32:D35 D100:D118 D84:D97 D38:D47 D50:D59 D63:D80 D120:D122 D123" xr:uid="{D410A8E1-588D-411D-805E-C5B251F229B2}">
      <formula1>"CUMPLE,NO CUMPLE"</formula1>
    </dataValidation>
  </dataValidations>
  <hyperlinks>
    <hyperlink ref="A1" location="PORTADA!A1" display="Portada" xr:uid="{353D9742-568D-4D95-91C9-6896651DFC86}"/>
  </hyperlinks>
  <printOptions horizontalCentered="1"/>
  <pageMargins left="0.31496062992125984" right="0.31496062992125984" top="1.3385826771653544" bottom="0.74803149606299213" header="0.31496062992125984" footer="0.31496062992125984"/>
  <pageSetup scale="76" fitToHeight="0" orientation="landscape" r:id="rId1"/>
  <headerFooter>
    <oddHeader>&amp;L&amp;G&amp;CPROCESO DE INSPECCIÓN, VIGILANCIA Y CONTROL
FORMATO INSTRUMENTO IV
APOYO POST INSTITUCIONAL SRPA&amp;RIN90.IVC
Versión 1
07/07/2026
Clasificación de la Información
CLASIFICADA</oddHeader>
    <oddFooter>&amp;C&amp;G</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5" tint="0.79998168889431442"/>
    <pageSetUpPr fitToPage="1"/>
  </sheetPr>
  <dimension ref="A1:R35"/>
  <sheetViews>
    <sheetView topLeftCell="A25" zoomScaleNormal="100" workbookViewId="0">
      <selection activeCell="A12" sqref="A12"/>
    </sheetView>
  </sheetViews>
  <sheetFormatPr baseColWidth="10" defaultColWidth="11.42578125" defaultRowHeight="15"/>
  <cols>
    <col min="1" max="1" width="8.42578125" customWidth="1"/>
    <col min="3" max="3" width="67.7109375" customWidth="1"/>
    <col min="4" max="4" width="21.28515625" customWidth="1"/>
    <col min="5" max="5" width="72.42578125" customWidth="1"/>
    <col min="6" max="6" width="43.28515625" customWidth="1"/>
    <col min="7" max="7" width="0" hidden="1" customWidth="1"/>
  </cols>
  <sheetData>
    <row r="1" spans="1:18" s="7" customFormat="1" ht="21" customHeight="1" thickBot="1">
      <c r="A1" s="64" t="s">
        <v>164</v>
      </c>
      <c r="B1" s="462" t="s">
        <v>475</v>
      </c>
      <c r="C1" s="463"/>
      <c r="D1" s="463"/>
      <c r="E1" s="464"/>
      <c r="F1" s="17"/>
      <c r="G1" s="6"/>
    </row>
    <row r="2" spans="1:18" s="11" customFormat="1" ht="63">
      <c r="B2" s="367" t="s">
        <v>385</v>
      </c>
      <c r="C2" s="39" t="s">
        <v>386</v>
      </c>
      <c r="D2" s="39" t="s">
        <v>2469</v>
      </c>
      <c r="E2" s="368" t="s">
        <v>352</v>
      </c>
      <c r="F2" s="187" t="s">
        <v>388</v>
      </c>
      <c r="H2" s="12"/>
      <c r="J2" s="12"/>
      <c r="L2" s="12"/>
      <c r="N2" s="12"/>
      <c r="P2" s="12"/>
      <c r="R2" s="12"/>
    </row>
    <row r="3" spans="1:18" s="9" customFormat="1" ht="50.25" customHeight="1">
      <c r="A3" s="47"/>
      <c r="B3" s="45" t="s">
        <v>476</v>
      </c>
      <c r="C3" s="4" t="s">
        <v>477</v>
      </c>
      <c r="D3" s="226" t="str">
        <f>IF(COUNTIF(D6:D14,"NO CUMPLE")&gt;0,"NO CUMPLE CONDICIÓN",IF(COUNTIF(D6:D14,"CUMPLE")=0,"NO APLICA","CUMPLE"))</f>
        <v>NO APLICA</v>
      </c>
      <c r="E3" s="356" t="str">
        <f>CONCATENATE(IF(D6="NO CUMPLE",CONCATENATE(E6," / "),""),IF(D7="NO CUMPLE",CONCATENATE(E7," / "),""),IF(D9="NO CUMPLE",CONCATENATE(E9," / "),""),IF(D10="NO CUMPLE",CONCATENATE(E10," / "),""),IF(D11="NO CUMPLE",CONCATENATE(E11," / "),""),IF(D12="NO CUMPLE",CONCATENATE(E12," / "),""),IF(D13="NO CUMPLE",CONCATENATE(E13," / "),""),IF(D14="NO CUMPLE",CONCATENATE(E14," / "),""))</f>
        <v/>
      </c>
      <c r="F3" s="361" t="s">
        <v>478</v>
      </c>
      <c r="G3" s="3">
        <f>IF(D3="CUMPLE",1,IF(D3="NO CUMPLE CONDICIÓN",2,3))</f>
        <v>3</v>
      </c>
    </row>
    <row r="4" spans="1:18" s="9" customFormat="1" ht="50.25" customHeight="1">
      <c r="A4" s="47"/>
      <c r="B4" s="45" t="s">
        <v>476</v>
      </c>
      <c r="C4" s="4" t="s">
        <v>477</v>
      </c>
      <c r="D4" s="226" t="str">
        <f>IF(COUNTIF(D15:D22,"NO CUMPLE")&gt;0,"NO CUMPLE CONDICIÓN",IF(COUNTIF(D15:D22,"CUMPLE")=0,"NO APLICA","CUMPLE"))</f>
        <v>NO APLICA</v>
      </c>
      <c r="E4" s="356" t="str">
        <f>CONCATENATE(IF(D15="NO CUMPLE",CONCATENATE(E15," / "),""),IF(D16="NO CUMPLE",CONCATENATE(E16," / "),""),IF(D17="NO CUMPLE",CONCATENATE(E17," / "),""),IF(D18="NO CUMPLE",CONCATENATE(E18," / "),""),IF(D19="NO CUMPLE",CONCATENATE(E19," / "),""),IF(D20="NO CUMPLE",CONCATENATE(E20," / "),""),IF(D21="NO CUMPLE",CONCATENATE(E21," / "),""),IF(D22="NO CUMPLE",CONCATENATE(E22," / "),""))</f>
        <v/>
      </c>
      <c r="F4" s="361" t="s">
        <v>478</v>
      </c>
      <c r="G4" s="3">
        <f>IF(D4="CUMPLE",1,IF(D4="NO CUMPLE CONDICIÓN",2,3))</f>
        <v>3</v>
      </c>
    </row>
    <row r="5" spans="1:18" s="9" customFormat="1" ht="50.25" customHeight="1">
      <c r="A5" s="47"/>
      <c r="B5" s="45" t="s">
        <v>476</v>
      </c>
      <c r="C5" s="4" t="s">
        <v>477</v>
      </c>
      <c r="D5" s="226" t="str">
        <f>IF(COUNTIF(D23:D31,"NO CUMPLE")&gt;0,"NO CUMPLE CONDICIÓN",IF(COUNTIF(D23:D31,"CUMPLE")=0,"NO APLICA","CUMPLE"))</f>
        <v>NO APLICA</v>
      </c>
      <c r="E5" s="356" t="str">
        <f>CONCATENATE(IF(D23="NO CUMPLE",CONCATENATE(E23," / "),""),IF(D24="NO CUMPLE",CONCATENATE(E24," / "),""),IF(D25="NO CUMPLE",CONCATENATE(E25," / "),""),IF(D26="NO CUMPLE",CONCATENATE(E26," / "),""),IF(D27="NO CUMPLE",CONCATENATE(E27," / "),""),IF(D28="NO CUMPLE",CONCATENATE(E28," / "),""),IF(D29="NO CUMPLE",CONCATENATE(E29," / "),""),IF(D30="NO CUMPLE",CONCATENATE(E30," / "),""),IF(D31="NO CUMPLE",CONCATENATE(E31," / "),""))</f>
        <v/>
      </c>
      <c r="F5" s="361" t="s">
        <v>478</v>
      </c>
      <c r="G5" s="3">
        <f>IF(D5="CUMPLE",1,IF(D5="NO CUMPLE CONDICIÓN",2,3))</f>
        <v>3</v>
      </c>
    </row>
    <row r="6" spans="1:18" s="9" customFormat="1" ht="75">
      <c r="A6" s="43" t="s">
        <v>356</v>
      </c>
      <c r="B6" s="44" t="s">
        <v>479</v>
      </c>
      <c r="C6" s="1" t="s">
        <v>480</v>
      </c>
      <c r="D6" s="214"/>
      <c r="E6" s="357"/>
      <c r="F6" s="362" t="s">
        <v>478</v>
      </c>
    </row>
    <row r="7" spans="1:18" s="59" customFormat="1" ht="75">
      <c r="A7" s="60" t="s">
        <v>383</v>
      </c>
      <c r="B7" s="44" t="s">
        <v>481</v>
      </c>
      <c r="C7" s="42" t="s">
        <v>482</v>
      </c>
      <c r="D7" s="214"/>
      <c r="E7" s="358"/>
      <c r="F7" s="362" t="s">
        <v>478</v>
      </c>
      <c r="G7" s="57"/>
      <c r="H7" s="58"/>
    </row>
    <row r="8" spans="1:18" s="9" customFormat="1" ht="45">
      <c r="A8" s="46"/>
      <c r="B8" s="50"/>
      <c r="C8" s="13" t="s">
        <v>483</v>
      </c>
      <c r="D8" s="61"/>
      <c r="E8" s="369"/>
      <c r="F8" s="363" t="s">
        <v>369</v>
      </c>
    </row>
    <row r="9" spans="1:18" s="9" customFormat="1" ht="63">
      <c r="A9" s="43" t="s">
        <v>356</v>
      </c>
      <c r="B9" s="44" t="s">
        <v>484</v>
      </c>
      <c r="C9" s="5" t="s">
        <v>485</v>
      </c>
      <c r="D9" s="214"/>
      <c r="E9" s="357"/>
      <c r="F9" s="364" t="s">
        <v>486</v>
      </c>
    </row>
    <row r="10" spans="1:18" s="9" customFormat="1" ht="63">
      <c r="A10" s="43" t="s">
        <v>356</v>
      </c>
      <c r="B10" s="44" t="s">
        <v>487</v>
      </c>
      <c r="C10" s="8" t="s">
        <v>488</v>
      </c>
      <c r="D10" s="214"/>
      <c r="E10" s="357"/>
      <c r="F10" s="364" t="s">
        <v>486</v>
      </c>
    </row>
    <row r="11" spans="1:18" s="9" customFormat="1" ht="63">
      <c r="A11" s="43" t="s">
        <v>356</v>
      </c>
      <c r="B11" s="44" t="s">
        <v>489</v>
      </c>
      <c r="C11" s="8" t="s">
        <v>490</v>
      </c>
      <c r="D11" s="214"/>
      <c r="E11" s="357"/>
      <c r="F11" s="339" t="s">
        <v>486</v>
      </c>
    </row>
    <row r="12" spans="1:18" s="9" customFormat="1" ht="63">
      <c r="A12" s="43" t="s">
        <v>356</v>
      </c>
      <c r="B12" s="44" t="s">
        <v>491</v>
      </c>
      <c r="C12" s="5" t="s">
        <v>492</v>
      </c>
      <c r="D12" s="214"/>
      <c r="E12" s="357"/>
      <c r="F12" s="339" t="s">
        <v>486</v>
      </c>
    </row>
    <row r="13" spans="1:18" s="9" customFormat="1" ht="63">
      <c r="A13" s="43" t="s">
        <v>356</v>
      </c>
      <c r="B13" s="44" t="s">
        <v>493</v>
      </c>
      <c r="C13" s="5" t="s">
        <v>494</v>
      </c>
      <c r="D13" s="214"/>
      <c r="E13" s="357"/>
      <c r="F13" s="339" t="s">
        <v>486</v>
      </c>
    </row>
    <row r="14" spans="1:18" s="9" customFormat="1" ht="63">
      <c r="A14" s="48" t="s">
        <v>322</v>
      </c>
      <c r="B14" s="44" t="s">
        <v>495</v>
      </c>
      <c r="C14" s="5" t="s">
        <v>496</v>
      </c>
      <c r="D14" s="214"/>
      <c r="E14" s="357"/>
      <c r="F14" s="339" t="s">
        <v>486</v>
      </c>
    </row>
    <row r="15" spans="1:18" s="9" customFormat="1" ht="54">
      <c r="A15" s="48" t="s">
        <v>322</v>
      </c>
      <c r="B15" s="44" t="s">
        <v>497</v>
      </c>
      <c r="C15" s="5" t="s">
        <v>498</v>
      </c>
      <c r="D15" s="214"/>
      <c r="E15" s="357"/>
      <c r="F15" s="339" t="s">
        <v>499</v>
      </c>
    </row>
    <row r="16" spans="1:18" s="9" customFormat="1" ht="54">
      <c r="A16" s="48" t="s">
        <v>322</v>
      </c>
      <c r="B16" s="44" t="s">
        <v>500</v>
      </c>
      <c r="C16" s="5" t="s">
        <v>501</v>
      </c>
      <c r="D16" s="214"/>
      <c r="E16" s="357"/>
      <c r="F16" s="339" t="s">
        <v>502</v>
      </c>
    </row>
    <row r="17" spans="1:6" s="9" customFormat="1" ht="33" customHeight="1">
      <c r="A17" s="48" t="s">
        <v>322</v>
      </c>
      <c r="B17" s="44" t="s">
        <v>503</v>
      </c>
      <c r="C17" s="5" t="s">
        <v>504</v>
      </c>
      <c r="D17" s="214"/>
      <c r="E17" s="357"/>
      <c r="F17" s="339" t="s">
        <v>502</v>
      </c>
    </row>
    <row r="18" spans="1:6" s="9" customFormat="1" ht="54">
      <c r="A18" s="48" t="s">
        <v>322</v>
      </c>
      <c r="B18" s="44" t="s">
        <v>505</v>
      </c>
      <c r="C18" s="5" t="s">
        <v>506</v>
      </c>
      <c r="D18" s="214"/>
      <c r="E18" s="357"/>
      <c r="F18" s="339" t="s">
        <v>502</v>
      </c>
    </row>
    <row r="19" spans="1:6" s="9" customFormat="1" ht="54">
      <c r="A19" s="43" t="s">
        <v>356</v>
      </c>
      <c r="B19" s="44" t="s">
        <v>507</v>
      </c>
      <c r="C19" s="5" t="s">
        <v>508</v>
      </c>
      <c r="D19" s="214"/>
      <c r="E19" s="357"/>
      <c r="F19" s="339" t="s">
        <v>502</v>
      </c>
    </row>
    <row r="20" spans="1:6" s="9" customFormat="1" ht="33" customHeight="1">
      <c r="A20" s="49" t="s">
        <v>175</v>
      </c>
      <c r="B20" s="44" t="s">
        <v>509</v>
      </c>
      <c r="C20" s="1" t="s">
        <v>510</v>
      </c>
      <c r="D20" s="214"/>
      <c r="E20" s="357"/>
      <c r="F20" s="339" t="s">
        <v>486</v>
      </c>
    </row>
    <row r="21" spans="1:6" s="9" customFormat="1" ht="33" customHeight="1">
      <c r="A21" s="43" t="s">
        <v>356</v>
      </c>
      <c r="B21" s="44" t="s">
        <v>511</v>
      </c>
      <c r="C21" s="5" t="s">
        <v>512</v>
      </c>
      <c r="D21" s="214"/>
      <c r="E21" s="357"/>
      <c r="F21" s="339" t="s">
        <v>486</v>
      </c>
    </row>
    <row r="22" spans="1:6" s="9" customFormat="1" ht="33" customHeight="1">
      <c r="A22" s="43" t="s">
        <v>356</v>
      </c>
      <c r="B22" s="44" t="s">
        <v>513</v>
      </c>
      <c r="C22" s="5" t="s">
        <v>514</v>
      </c>
      <c r="D22" s="214"/>
      <c r="E22" s="357"/>
      <c r="F22" s="339" t="s">
        <v>486</v>
      </c>
    </row>
    <row r="23" spans="1:6" s="9" customFormat="1" ht="33" customHeight="1">
      <c r="A23" s="43" t="s">
        <v>356</v>
      </c>
      <c r="B23" s="44" t="s">
        <v>515</v>
      </c>
      <c r="C23" s="5" t="s">
        <v>516</v>
      </c>
      <c r="D23" s="214"/>
      <c r="E23" s="357"/>
      <c r="F23" s="339" t="s">
        <v>486</v>
      </c>
    </row>
    <row r="24" spans="1:6" s="9" customFormat="1" ht="33" customHeight="1">
      <c r="A24" s="43" t="s">
        <v>356</v>
      </c>
      <c r="B24" s="44" t="s">
        <v>517</v>
      </c>
      <c r="C24" s="5" t="s">
        <v>518</v>
      </c>
      <c r="D24" s="214"/>
      <c r="E24" s="357"/>
      <c r="F24" s="339" t="s">
        <v>486</v>
      </c>
    </row>
    <row r="25" spans="1:6" s="9" customFormat="1" ht="63">
      <c r="A25" s="43" t="s">
        <v>356</v>
      </c>
      <c r="B25" s="44" t="s">
        <v>519</v>
      </c>
      <c r="C25" s="1" t="s">
        <v>520</v>
      </c>
      <c r="D25" s="214"/>
      <c r="E25" s="357"/>
      <c r="F25" s="339" t="s">
        <v>486</v>
      </c>
    </row>
    <row r="26" spans="1:6" s="9" customFormat="1" ht="75">
      <c r="A26" s="43" t="s">
        <v>356</v>
      </c>
      <c r="B26" s="44" t="s">
        <v>521</v>
      </c>
      <c r="C26" s="5" t="s">
        <v>522</v>
      </c>
      <c r="D26" s="214"/>
      <c r="E26" s="357"/>
      <c r="F26" s="339" t="s">
        <v>486</v>
      </c>
    </row>
    <row r="27" spans="1:6" s="9" customFormat="1" ht="63">
      <c r="A27" s="43" t="s">
        <v>356</v>
      </c>
      <c r="B27" s="44" t="s">
        <v>523</v>
      </c>
      <c r="C27" s="5" t="s">
        <v>524</v>
      </c>
      <c r="D27" s="214"/>
      <c r="E27" s="357"/>
      <c r="F27" s="339" t="s">
        <v>486</v>
      </c>
    </row>
    <row r="28" spans="1:6" s="9" customFormat="1" ht="63">
      <c r="A28" s="43" t="s">
        <v>356</v>
      </c>
      <c r="B28" s="44" t="s">
        <v>525</v>
      </c>
      <c r="C28" s="5" t="s">
        <v>526</v>
      </c>
      <c r="D28" s="214"/>
      <c r="E28" s="357"/>
      <c r="F28" s="339" t="s">
        <v>486</v>
      </c>
    </row>
    <row r="29" spans="1:6" s="9" customFormat="1" ht="63">
      <c r="A29" s="43" t="s">
        <v>356</v>
      </c>
      <c r="B29" s="44" t="s">
        <v>527</v>
      </c>
      <c r="C29" s="5" t="s">
        <v>528</v>
      </c>
      <c r="D29" s="214"/>
      <c r="E29" s="357"/>
      <c r="F29" s="339" t="s">
        <v>486</v>
      </c>
    </row>
    <row r="30" spans="1:6" s="9" customFormat="1" ht="63">
      <c r="A30" s="43" t="s">
        <v>356</v>
      </c>
      <c r="B30" s="62" t="s">
        <v>529</v>
      </c>
      <c r="C30" s="63" t="s">
        <v>530</v>
      </c>
      <c r="D30" s="214"/>
      <c r="E30" s="357"/>
      <c r="F30" s="365" t="s">
        <v>486</v>
      </c>
    </row>
    <row r="31" spans="1:6" ht="47.45" customHeight="1" thickBot="1">
      <c r="A31" s="360" t="s">
        <v>175</v>
      </c>
      <c r="B31" s="313" t="s">
        <v>531</v>
      </c>
      <c r="C31" s="370" t="s">
        <v>532</v>
      </c>
      <c r="D31" s="219"/>
      <c r="E31" s="359"/>
      <c r="F31" s="366" t="s">
        <v>486</v>
      </c>
    </row>
    <row r="32" spans="1:6">
      <c r="B32" s="3"/>
      <c r="F32" s="51"/>
    </row>
    <row r="33" spans="3:4" hidden="1">
      <c r="C33" s="90" t="s">
        <v>316</v>
      </c>
      <c r="D33" s="3">
        <f>COUNTIF(G3:G31,1)</f>
        <v>0</v>
      </c>
    </row>
    <row r="34" spans="3:4" hidden="1">
      <c r="C34" s="90" t="s">
        <v>317</v>
      </c>
      <c r="D34" s="3">
        <f>COUNTIF(G3:G31,2)</f>
        <v>0</v>
      </c>
    </row>
    <row r="35" spans="3:4" hidden="1">
      <c r="C35" s="90" t="s">
        <v>318</v>
      </c>
      <c r="D35" s="3">
        <f>COUNTIF(G3:G31,3)</f>
        <v>3</v>
      </c>
    </row>
  </sheetData>
  <sheetProtection algorithmName="SHA-512" hashValue="wktwrFH6WW43P60n0L8wlOZtoZzS7D1k0m+AFtGDZpnnpPAQLZ55CtuItHZZacO2ixqfbY9bovtz1VeFQ+QbpQ==" saltValue="ORaNJ+TFiReU3jZPGRrx+g==" spinCount="100000" sheet="1" objects="1" scenarios="1" formatRows="0"/>
  <mergeCells count="1">
    <mergeCell ref="B1:E1"/>
  </mergeCells>
  <phoneticPr fontId="14" type="noConversion"/>
  <conditionalFormatting sqref="D3:D5">
    <cfRule type="cellIs" dxfId="25" priority="1" operator="equal">
      <formula>"NO CUMPLE CONDICIÓN"</formula>
    </cfRule>
    <cfRule type="cellIs" dxfId="24" priority="2" operator="equal">
      <formula>"No Cumple"</formula>
    </cfRule>
  </conditionalFormatting>
  <dataValidations count="1">
    <dataValidation type="list" allowBlank="1" showInputMessage="1" showErrorMessage="1" sqref="D6:D7 D9:D31" xr:uid="{2173CF90-9826-4337-AD4F-DE5B67A29CA2}">
      <formula1>"CUMPLE,NO CUMPLE"</formula1>
    </dataValidation>
  </dataValidations>
  <hyperlinks>
    <hyperlink ref="A1" location="PORTADA!A1" display="Portada" xr:uid="{5B56DA50-61FA-4C99-884A-006B268454F6}"/>
  </hyperlinks>
  <printOptions horizontalCentered="1"/>
  <pageMargins left="0.31496062992125984" right="0.31496062992125984" top="1.3385826771653544" bottom="0.74803149606299213" header="0.31496062992125984" footer="0.31496062992125984"/>
  <pageSetup scale="76" fitToHeight="0" orientation="landscape" r:id="rId1"/>
  <headerFooter>
    <oddHeader>&amp;L&amp;G&amp;CPROCESO DE INSPECCIÓN, VIGILANCIA Y CONTROL
FORMATO INSTRUMENTO IV
APOYO POST INSTITUCIONAL SRPA&amp;RIN90.IVC
Versión 1
07/07/2026
Clasificación de la Información
CLASIFICADA</oddHeader>
    <oddFooter>&amp;C&amp;G</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C6DD9213F30674BBDD6919246128177" ma:contentTypeVersion="16" ma:contentTypeDescription="Crear nuevo documento." ma:contentTypeScope="" ma:versionID="5a6776b1a7152ee21e3f2527244004c0">
  <xsd:schema xmlns:xsd="http://www.w3.org/2001/XMLSchema" xmlns:xs="http://www.w3.org/2001/XMLSchema" xmlns:p="http://schemas.microsoft.com/office/2006/metadata/properties" xmlns:ns3="32375f16-3242-4694-93c3-a80fa36c0567" xmlns:ns4="bc706bbe-e7d5-40dc-a1fd-3a6d9935bf01" targetNamespace="http://schemas.microsoft.com/office/2006/metadata/properties" ma:root="true" ma:fieldsID="995be008108e45c875057854f4b985cf" ns3:_="" ns4:_="">
    <xsd:import namespace="32375f16-3242-4694-93c3-a80fa36c0567"/>
    <xsd:import namespace="bc706bbe-e7d5-40dc-a1fd-3a6d9935bf01"/>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4:SharedWithUsers" minOccurs="0"/>
                <xsd:element ref="ns4:SharedWithDetails" minOccurs="0"/>
                <xsd:element ref="ns4:SharingHintHash" minOccurs="0"/>
                <xsd:element ref="ns3:MediaServiceOCR" minOccurs="0"/>
                <xsd:element ref="ns3:MediaLengthInSeconds" minOccurs="0"/>
                <xsd:element ref="ns3:_activity" minOccurs="0"/>
                <xsd:element ref="ns3:MediaServiceObjectDetectorVersions" minOccurs="0"/>
                <xsd:element ref="ns3:MediaServiceSearchProperties" minOccurs="0"/>
                <xsd:element ref="ns3:MediaServiceSystemTag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375f16-3242-4694-93c3-a80fa36c056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element name="_activity" ma:index="19" nillable="true" ma:displayName="_activity" ma:hidden="true" ma:internalName="_activity">
      <xsd:simpleType>
        <xsd:restriction base="dms:Note"/>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SystemTags" ma:index="22" nillable="true" ma:displayName="MediaServiceSystemTags" ma:hidden="true" ma:internalName="MediaServiceSystemTags" ma:readOnly="true">
      <xsd:simpleType>
        <xsd:restriction base="dms:Note"/>
      </xsd:simpleType>
    </xsd:element>
    <xsd:element name="MediaServiceLocation" ma:index="23"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706bbe-e7d5-40dc-a1fd-3a6d9935bf01"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SharingHintHash" ma:index="16"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32375f16-3242-4694-93c3-a80fa36c056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358CC43-CA4B-41BB-8895-186066E789E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2375f16-3242-4694-93c3-a80fa36c0567"/>
    <ds:schemaRef ds:uri="bc706bbe-e7d5-40dc-a1fd-3a6d9935bf0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A337B51-A6D0-4A3A-BDD7-4F6246D92650}">
  <ds:schemaRefs>
    <ds:schemaRef ds:uri="http://schemas.microsoft.com/office/2006/metadata/properties"/>
    <ds:schemaRef ds:uri="http://schemas.microsoft.com/office/infopath/2007/PartnerControls"/>
    <ds:schemaRef ds:uri="32375f16-3242-4694-93c3-a80fa36c0567"/>
  </ds:schemaRefs>
</ds:datastoreItem>
</file>

<file path=customXml/itemProps3.xml><?xml version="1.0" encoding="utf-8"?>
<ds:datastoreItem xmlns:ds="http://schemas.openxmlformats.org/officeDocument/2006/customXml" ds:itemID="{75CA544D-E15A-4794-A626-C5413CAE3859}">
  <ds:schemaRefs>
    <ds:schemaRef ds:uri="http://schemas.microsoft.com/sharepoint/v3/contenttype/forms"/>
  </ds:schemaRefs>
</ds:datastoreItem>
</file>

<file path=docMetadata/LabelInfo.xml><?xml version="1.0" encoding="utf-8"?>
<clbl:labelList xmlns:clbl="http://schemas.microsoft.com/office/2020/mipLabelMetadata">
  <clbl:label id="{3d92a5f3-bc7a-4a79-8c5e-5e483f7789bf}" enabled="0" method="" siteId="{3d92a5f3-bc7a-4a79-8c5e-5e483f7789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20</vt:i4>
      </vt:variant>
      <vt:variant>
        <vt:lpstr>Rangos con nombre</vt:lpstr>
      </vt:variant>
      <vt:variant>
        <vt:i4>18</vt:i4>
      </vt:variant>
    </vt:vector>
  </HeadingPairs>
  <TitlesOfParts>
    <vt:vector size="38" baseType="lpstr">
      <vt:lpstr>LISTAS</vt:lpstr>
      <vt:lpstr>PORTADA</vt:lpstr>
      <vt:lpstr>INSTRUCTIVO </vt:lpstr>
      <vt:lpstr>1. Información General</vt:lpstr>
      <vt:lpstr>2.Ambientes Adecuados y Seguros</vt:lpstr>
      <vt:lpstr>3. Alimentacion y Nutrición</vt:lpstr>
      <vt:lpstr>4. Mod. Atención</vt:lpstr>
      <vt:lpstr>5. Situaciones especiales</vt:lpstr>
      <vt:lpstr>6. Código Ético</vt:lpstr>
      <vt:lpstr>7. Talento Humano</vt:lpstr>
      <vt:lpstr>8. Financiero</vt:lpstr>
      <vt:lpstr>9. Dotación</vt:lpstr>
      <vt:lpstr>Tabla . Amb Adec y Seg - Áreas</vt:lpstr>
      <vt:lpstr>Tabla 2. Talento Humano</vt:lpstr>
      <vt:lpstr>Tabla 3. Evid. No_Cumplimiento</vt:lpstr>
      <vt:lpstr>Tabla 4. Registro Talento Human</vt:lpstr>
      <vt:lpstr>TEMP</vt:lpstr>
      <vt:lpstr>Condiciones NO cumplimiento</vt:lpstr>
      <vt:lpstr>Acta_Cierre</vt:lpstr>
      <vt:lpstr>Oculto </vt:lpstr>
      <vt:lpstr>'1. Información General'!Área_de_impresión</vt:lpstr>
      <vt:lpstr>'2.Ambientes Adecuados y Seguros'!Área_de_impresión</vt:lpstr>
      <vt:lpstr>'3. Alimentacion y Nutrición'!Área_de_impresión</vt:lpstr>
      <vt:lpstr>'4. Mod. Atención'!Área_de_impresión</vt:lpstr>
      <vt:lpstr>'5. Situaciones especiales'!Área_de_impresión</vt:lpstr>
      <vt:lpstr>'6. Código Ético'!Área_de_impresión</vt:lpstr>
      <vt:lpstr>'7. Talento Humano'!Área_de_impresión</vt:lpstr>
      <vt:lpstr>'8. Financiero'!Área_de_impresión</vt:lpstr>
      <vt:lpstr>'9. Dotación'!Área_de_impresión</vt:lpstr>
      <vt:lpstr>Acta_Cierre!Área_de_impresión</vt:lpstr>
      <vt:lpstr>'Condiciones NO cumplimiento'!Área_de_impresión</vt:lpstr>
      <vt:lpstr>'INSTRUCTIVO '!Área_de_impresión</vt:lpstr>
      <vt:lpstr>PORTADA!Área_de_impresión</vt:lpstr>
      <vt:lpstr>'Tabla . Amb Adec y Seg - Áreas'!Área_de_impresión</vt:lpstr>
      <vt:lpstr>'Tabla 2. Talento Humano'!Área_de_impresión</vt:lpstr>
      <vt:lpstr>'Tabla 3. Evid. No_Cumplimiento'!Área_de_impresión</vt:lpstr>
      <vt:lpstr>'Tabla 4. Registro Talento Human'!Área_de_impresión</vt:lpstr>
      <vt:lpstr>'Condiciones NO cumplimiento'!Títulos_a_imprimir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Yomar Elena Frascica Escobar</dc:creator>
  <cp:keywords/>
  <dc:description/>
  <cp:lastModifiedBy>Cesar Augusto Rodriguez Chaparro</cp:lastModifiedBy>
  <cp:revision/>
  <cp:lastPrinted>2026-07-07T15:02:39Z</cp:lastPrinted>
  <dcterms:created xsi:type="dcterms:W3CDTF">2025-07-31T20:20:51Z</dcterms:created>
  <dcterms:modified xsi:type="dcterms:W3CDTF">2026-07-07T15:03:18Z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0x0101006C6DD9213F30674BBDD6919246128177</vt:lpwstr>
  </property>
  <property fmtid="{D5CDD505-2E9C-101B-9397-08002B2CF9AE}" pid="3" name="MediaServiceImageTags">
    <vt:lpwstr/>
  </property>
</Properties>
</file>