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Angie.Reyes\Documents\BNOPI final\"/>
    </mc:Choice>
  </mc:AlternateContent>
  <xr:revisionPtr revIDLastSave="0" documentId="8_{3ED4BE3E-1879-4F1F-A4F3-91487AD0D30F}" xr6:coauthVersionLast="40" xr6:coauthVersionMax="40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Rangos" sheetId="50" state="hidden" r:id="rId1"/>
    <sheet name="2" sheetId="56" r:id="rId2"/>
    <sheet name="2 (2)" sheetId="57" r:id="rId3"/>
  </sheets>
  <definedNames>
    <definedName name="_xlnm.Print_Area" localSheetId="1">'2'!$A$1:$E$30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9" i="57" l="1"/>
  <c r="C35" i="57"/>
  <c r="B35" i="57"/>
  <c r="C32" i="57"/>
  <c r="C31" i="57"/>
  <c r="D30" i="57"/>
  <c r="C28" i="57"/>
  <c r="D27" i="57"/>
  <c r="C26" i="57"/>
  <c r="C25" i="57"/>
  <c r="D24" i="57"/>
  <c r="C23" i="57"/>
  <c r="C22" i="57"/>
  <c r="C20" i="57"/>
  <c r="C19" i="57"/>
  <c r="D18" i="57"/>
  <c r="C20" i="56"/>
  <c r="B52" i="56"/>
  <c r="C19" i="56"/>
  <c r="B51" i="56"/>
  <c r="A29" i="56"/>
  <c r="D21" i="57"/>
  <c r="D33" i="57"/>
  <c r="B30" i="56"/>
  <c r="D30" i="56"/>
  <c r="C30" i="56"/>
  <c r="D20" i="56"/>
  <c r="D19" i="56"/>
</calcChain>
</file>

<file path=xl/sharedStrings.xml><?xml version="1.0" encoding="utf-8"?>
<sst xmlns="http://schemas.openxmlformats.org/spreadsheetml/2006/main" count="264" uniqueCount="73">
  <si>
    <t>INSTITUTO COLOMBIANO DE BIENESTAR FAMILIAR - ICBF</t>
  </si>
  <si>
    <t>CECILIA DE LA FUENTE DE LLERAS</t>
  </si>
  <si>
    <t>DIRECCION DE CONTRATACIÓN</t>
  </si>
  <si>
    <t>SEDE NACIONAL</t>
  </si>
  <si>
    <t xml:space="preserve">PROPONENTE: </t>
  </si>
  <si>
    <t>NUMERO DE NIT</t>
  </si>
  <si>
    <t xml:space="preserve">REGIONAL </t>
  </si>
  <si>
    <t>ACTIVO CORRIENTE</t>
  </si>
  <si>
    <t xml:space="preserve">ACTIVO TOTAL </t>
  </si>
  <si>
    <t xml:space="preserve">PASIVO CORRIENTE </t>
  </si>
  <si>
    <t>PASIVO TOTAL</t>
  </si>
  <si>
    <t>INDICADORES FINANCIEROS DEL PROPONENTE</t>
  </si>
  <si>
    <t>LIQUIDEZ</t>
  </si>
  <si>
    <t>NIVEL DE ENDEUDAMIENTO</t>
  </si>
  <si>
    <t>OBSERVACION:</t>
  </si>
  <si>
    <t>RANGO</t>
  </si>
  <si>
    <t>Liquidez (Veces)
Mayor o igual a</t>
  </si>
  <si>
    <t>Endeudamiento
Menor o igual a</t>
  </si>
  <si>
    <t>CAPACIDAD PARA LA CUAL SE HABILITA</t>
  </si>
  <si>
    <t>MAYOR O IGUAL A</t>
  </si>
  <si>
    <t>MENOR O IGUAL</t>
  </si>
  <si>
    <t>Mayor o igual a 62,078 SMMLV</t>
  </si>
  <si>
    <t>Liquidez</t>
  </si>
  <si>
    <t>Endeud</t>
  </si>
  <si>
    <t>Inferior</t>
  </si>
  <si>
    <t>Superior</t>
  </si>
  <si>
    <t>Menor o igual a 1.552 SMMLV</t>
  </si>
  <si>
    <t>Mayor a 1.552 SMMLV</t>
  </si>
  <si>
    <t>Menor o igual a 4.656 SMMLV</t>
  </si>
  <si>
    <t>Mayor a 4.656 SMMLV</t>
  </si>
  <si>
    <t>Menor o igual a 7.760 SMMLV</t>
  </si>
  <si>
    <t>Mayor a 7.760 SMMLV</t>
  </si>
  <si>
    <t>Menor o igual a 15.520 SMMLV</t>
  </si>
  <si>
    <t>Mayor a 15.520 SMMLV</t>
  </si>
  <si>
    <t>Menor o igual a 23.279 SMMLV</t>
  </si>
  <si>
    <t>Mayor a 23.279 SMMLV</t>
  </si>
  <si>
    <t>Menor o igual a 31.039 SMMLV</t>
  </si>
  <si>
    <t>Mayor a 31.039 SMMLV</t>
  </si>
  <si>
    <t>Menor o igual a 46.559 SMMLV</t>
  </si>
  <si>
    <t>Mayor a 46.559 SMMLV</t>
  </si>
  <si>
    <t>Menor o igual a 62.078 SMMLV</t>
  </si>
  <si>
    <t>NA</t>
  </si>
  <si>
    <t>Rango por Indicador</t>
  </si>
  <si>
    <t>Mayor a 62,078 SMMLV</t>
  </si>
  <si>
    <t>Limite  (SMMLV)</t>
  </si>
  <si>
    <t>Menor o Igual a 1.552 SMMLV</t>
  </si>
  <si>
    <t>ANTIOQUIA</t>
  </si>
  <si>
    <t>PRESENTO LOS DOCUMENTOS SOLICITADOS POR ICBF Y CUMPLE CON INDICADORES SOLICITADOS</t>
  </si>
  <si>
    <t>FUNDACION XXXXXX</t>
  </si>
  <si>
    <t>XXXXXXXXX</t>
  </si>
  <si>
    <t>Capacidad Financiera año 2018</t>
  </si>
  <si>
    <t>Mayor a 62.078 SMMLV</t>
  </si>
  <si>
    <t>PASIVO CORRIENTE</t>
  </si>
  <si>
    <t>TOTAL PASIVO</t>
  </si>
  <si>
    <t xml:space="preserve">PATRIMONIO </t>
  </si>
  <si>
    <t>UTILIDAD OPERACIONAL</t>
  </si>
  <si>
    <t xml:space="preserve"> </t>
  </si>
  <si>
    <t>GASTOS DE INTERESES</t>
  </si>
  <si>
    <t>ACTIVO CTE</t>
  </si>
  <si>
    <t>PASIVO CTE</t>
  </si>
  <si>
    <t>ENDEUDAMIENTO</t>
  </si>
  <si>
    <t>ACTIVO TOTAL</t>
  </si>
  <si>
    <t>RAZON DE COBERTURA DE INTERESES</t>
  </si>
  <si>
    <t>RENTABILIDAD DEL PATRIMONIO</t>
  </si>
  <si>
    <t>PATRIMONIO</t>
  </si>
  <si>
    <t>RENTABILIDAD DEL ACTIVO</t>
  </si>
  <si>
    <t>CAPITAL DE TRABAJO</t>
  </si>
  <si>
    <t>ESTADOS FINANCIEROS A DICIEMBRE 31 DE 2018</t>
  </si>
  <si>
    <t xml:space="preserve">OBSERVACION </t>
  </si>
  <si>
    <t xml:space="preserve">ACTIVO CORRIENTE -PASIVO CORRIENTE </t>
  </si>
  <si>
    <t>ACTUALIZACIÓN BANCO NACIONAL DE OFERENTES No. XX de 2019</t>
  </si>
  <si>
    <t>ESTADOS FINANCIEROS AÑO 2018</t>
  </si>
  <si>
    <t xml:space="preserve"> FORMATO 3 HABILITACION BANCO NACIONAL DE OFERENTES No.IP- 003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</si>
</sst>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&quot;$&quot;#,##0;\-&quot;$&quot;#,##0"/>
    <numFmt numFmtId="165" formatCode="_-&quot;$&quot;* #,##0.00_-;\-&quot;$&quot;* #,##0.00_-;_-&quot;$&quot;* &quot;-&quot;??_-;_-@_-"/>
    <numFmt numFmtId="166" formatCode="&quot;$&quot;#,##0"/>
    <numFmt numFmtId="167" formatCode="0.0"/>
    <numFmt numFmtId="168" formatCode="[$$-240A]\ #,##0.00"/>
    <numFmt numFmtId="169" formatCode="#,##0.0"/>
    <numFmt numFmtId="170" formatCode="_-* #,##0_-;\-* #,##0_-;_-* &quot;-&quot;??_-;_-@_-"/>
    <numFmt numFmtId="171" formatCode="&quot;$&quot;#,##0.00"/>
    <numFmt numFmtId="172" formatCode="&quot;$&quot;\ #,##0.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9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rgb="FF00B050"/>
      <name val="Arial"/>
      <family val="2"/>
    </font>
    <font>
      <sz val="9"/>
      <name val="Arial"/>
      <family val="2"/>
    </font>
    <font>
      <b/>
      <sz val="11"/>
      <color rgb="FF00B050"/>
      <name val="Arial"/>
      <family val="2"/>
    </font>
    <font>
      <b/>
      <sz val="10"/>
      <color indexed="8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b/>
      <sz val="9"/>
      <color theme="0"/>
      <name val="Arial Narrow"/>
      <family val="2"/>
    </font>
    <font>
      <sz val="11"/>
      <name val="Arial"/>
      <family val="2"/>
    </font>
    <font>
      <b/>
      <sz val="9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0070C0"/>
      <name val="Arial Narrow"/>
      <family val="2"/>
    </font>
    <font>
      <b/>
      <sz val="11"/>
      <color indexed="3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0" fontId="1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70">
    <xf numFmtId="0" fontId="0" fillId="0" borderId="0" xfId="0"/>
    <xf numFmtId="0" fontId="3" fillId="0" borderId="0" xfId="0" applyFont="1" applyFill="1" applyProtection="1">
      <protection locked="0"/>
    </xf>
    <xf numFmtId="0" fontId="4" fillId="0" borderId="5" xfId="0" applyFont="1" applyFill="1" applyBorder="1" applyAlignment="1" applyProtection="1">
      <alignment vertical="center" wrapText="1"/>
      <protection locked="0"/>
    </xf>
    <xf numFmtId="0" fontId="3" fillId="0" borderId="4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5" fillId="0" borderId="6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 applyProtection="1">
      <alignment vertical="center"/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164" fontId="8" fillId="0" borderId="2" xfId="1" applyNumberFormat="1" applyFont="1" applyFill="1" applyBorder="1" applyAlignment="1" applyProtection="1">
      <alignment horizontal="center" vertical="center"/>
      <protection locked="0"/>
    </xf>
    <xf numFmtId="166" fontId="7" fillId="0" borderId="3" xfId="0" applyNumberFormat="1" applyFont="1" applyFill="1" applyBorder="1" applyAlignment="1" applyProtection="1">
      <protection locked="0"/>
    </xf>
    <xf numFmtId="0" fontId="7" fillId="0" borderId="4" xfId="0" applyFont="1" applyFill="1" applyBorder="1" applyAlignment="1" applyProtection="1">
      <alignment horizontal="left" vertical="center"/>
      <protection locked="0"/>
    </xf>
    <xf numFmtId="164" fontId="8" fillId="0" borderId="0" xfId="1" applyNumberFormat="1" applyFont="1" applyFill="1" applyBorder="1" applyAlignment="1" applyProtection="1">
      <alignment horizontal="center" vertical="center"/>
      <protection locked="0"/>
    </xf>
    <xf numFmtId="166" fontId="7" fillId="0" borderId="5" xfId="0" applyNumberFormat="1" applyFont="1" applyFill="1" applyBorder="1" applyAlignment="1" applyProtection="1">
      <protection locked="0"/>
    </xf>
    <xf numFmtId="3" fontId="9" fillId="0" borderId="0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Protection="1">
      <protection locked="0"/>
    </xf>
    <xf numFmtId="168" fontId="10" fillId="0" borderId="3" xfId="0" applyNumberFormat="1" applyFont="1" applyFill="1" applyBorder="1" applyAlignment="1" applyProtection="1">
      <alignment horizontal="center"/>
    </xf>
    <xf numFmtId="0" fontId="5" fillId="0" borderId="9" xfId="0" applyFont="1" applyFill="1" applyBorder="1" applyProtection="1">
      <protection locked="0"/>
    </xf>
    <xf numFmtId="0" fontId="6" fillId="0" borderId="0" xfId="0" applyFont="1" applyFill="1" applyBorder="1" applyAlignment="1" applyProtection="1">
      <alignment horizontal="right"/>
      <protection locked="0"/>
    </xf>
    <xf numFmtId="0" fontId="5" fillId="0" borderId="0" xfId="0" applyFont="1" applyFill="1" applyBorder="1" applyProtection="1">
      <protection locked="0"/>
    </xf>
    <xf numFmtId="0" fontId="7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left" wrapText="1"/>
      <protection locked="0"/>
    </xf>
    <xf numFmtId="0" fontId="3" fillId="0" borderId="9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left" wrapText="1"/>
      <protection locked="0"/>
    </xf>
    <xf numFmtId="0" fontId="3" fillId="0" borderId="11" xfId="0" applyFont="1" applyFill="1" applyBorder="1" applyProtection="1">
      <protection locked="0"/>
    </xf>
    <xf numFmtId="0" fontId="3" fillId="0" borderId="0" xfId="0" applyFont="1" applyFill="1" applyProtection="1"/>
    <xf numFmtId="168" fontId="11" fillId="0" borderId="11" xfId="0" applyNumberFormat="1" applyFont="1" applyFill="1" applyBorder="1" applyAlignment="1" applyProtection="1">
      <alignment horizontal="center"/>
    </xf>
    <xf numFmtId="0" fontId="12" fillId="0" borderId="0" xfId="0" applyFont="1"/>
    <xf numFmtId="0" fontId="0" fillId="0" borderId="0" xfId="0"/>
    <xf numFmtId="0" fontId="14" fillId="0" borderId="12" xfId="0" applyFont="1" applyBorder="1" applyAlignment="1">
      <alignment horizontal="left" vertical="center" wrapText="1"/>
    </xf>
    <xf numFmtId="43" fontId="14" fillId="0" borderId="12" xfId="6" applyFont="1" applyBorder="1" applyAlignment="1">
      <alignment horizontal="center" vertical="center" wrapText="1"/>
    </xf>
    <xf numFmtId="49" fontId="14" fillId="0" borderId="12" xfId="0" applyNumberFormat="1" applyFont="1" applyFill="1" applyBorder="1" applyAlignment="1">
      <alignment horizontal="center" vertical="center" wrapText="1"/>
    </xf>
    <xf numFmtId="9" fontId="14" fillId="0" borderId="12" xfId="3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43" fontId="16" fillId="0" borderId="12" xfId="6" applyFont="1" applyFill="1" applyBorder="1" applyAlignment="1">
      <alignment horizontal="center" vertical="center" wrapText="1"/>
    </xf>
    <xf numFmtId="9" fontId="3" fillId="0" borderId="0" xfId="0" applyNumberFormat="1" applyFont="1" applyFill="1" applyProtection="1">
      <protection locked="0"/>
    </xf>
    <xf numFmtId="0" fontId="15" fillId="0" borderId="12" xfId="0" applyFont="1" applyBorder="1" applyAlignment="1">
      <alignment vertical="center" wrapText="1"/>
    </xf>
    <xf numFmtId="0" fontId="17" fillId="2" borderId="13" xfId="0" applyFont="1" applyFill="1" applyBorder="1" applyAlignment="1" applyProtection="1">
      <alignment horizontal="center" vertical="center"/>
      <protection locked="0"/>
    </xf>
    <xf numFmtId="165" fontId="5" fillId="2" borderId="14" xfId="2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/>
    </xf>
    <xf numFmtId="169" fontId="18" fillId="2" borderId="18" xfId="0" applyNumberFormat="1" applyFont="1" applyFill="1" applyBorder="1" applyAlignment="1" applyProtection="1">
      <alignment horizontal="center" vertical="center"/>
    </xf>
    <xf numFmtId="9" fontId="18" fillId="2" borderId="18" xfId="3" applyFont="1" applyFill="1" applyBorder="1" applyAlignment="1" applyProtection="1">
      <alignment horizontal="center"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horizontal="center"/>
      <protection locked="0"/>
    </xf>
    <xf numFmtId="0" fontId="17" fillId="2" borderId="14" xfId="0" applyFont="1" applyFill="1" applyBorder="1" applyAlignment="1" applyProtection="1">
      <alignment vertical="center"/>
    </xf>
    <xf numFmtId="0" fontId="17" fillId="2" borderId="15" xfId="0" applyFont="1" applyFill="1" applyBorder="1" applyAlignment="1" applyProtection="1">
      <alignment vertical="center"/>
    </xf>
    <xf numFmtId="167" fontId="5" fillId="0" borderId="2" xfId="0" applyNumberFormat="1" applyFont="1" applyFill="1" applyBorder="1" applyAlignment="1" applyProtection="1">
      <alignment horizontal="center"/>
    </xf>
    <xf numFmtId="9" fontId="5" fillId="0" borderId="10" xfId="3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164" fontId="7" fillId="0" borderId="5" xfId="3" applyNumberFormat="1" applyFont="1" applyFill="1" applyBorder="1" applyAlignment="1" applyProtection="1">
      <protection locked="0"/>
    </xf>
    <xf numFmtId="164" fontId="8" fillId="0" borderId="0" xfId="1" applyNumberFormat="1" applyFont="1" applyFill="1" applyBorder="1" applyAlignment="1" applyProtection="1">
      <protection locked="0"/>
    </xf>
    <xf numFmtId="164" fontId="3" fillId="0" borderId="0" xfId="0" applyNumberFormat="1" applyFont="1" applyFill="1" applyProtection="1"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Border="1" applyAlignment="1">
      <alignment vertical="center" wrapText="1"/>
    </xf>
    <xf numFmtId="43" fontId="14" fillId="0" borderId="12" xfId="1" applyFont="1" applyBorder="1" applyAlignment="1">
      <alignment horizontal="center" vertical="center" wrapText="1"/>
    </xf>
    <xf numFmtId="43" fontId="16" fillId="0" borderId="12" xfId="1" applyFont="1" applyFill="1" applyBorder="1" applyAlignment="1">
      <alignment horizontal="center" vertical="center" wrapText="1"/>
    </xf>
    <xf numFmtId="170" fontId="14" fillId="0" borderId="12" xfId="1" applyNumberFormat="1" applyFont="1" applyBorder="1" applyAlignment="1">
      <alignment horizontal="center" vertical="center" wrapText="1"/>
    </xf>
    <xf numFmtId="0" fontId="23" fillId="0" borderId="0" xfId="0" applyFont="1" applyFill="1" applyProtection="1">
      <protection locked="0"/>
    </xf>
    <xf numFmtId="0" fontId="10" fillId="0" borderId="9" xfId="0" applyFont="1" applyFill="1" applyBorder="1" applyAlignment="1" applyProtection="1">
      <alignment horizontal="left" vertical="center"/>
      <protection locked="0"/>
    </xf>
    <xf numFmtId="0" fontId="10" fillId="0" borderId="6" xfId="0" applyFont="1" applyFill="1" applyBorder="1" applyAlignment="1" applyProtection="1">
      <alignment vertical="center"/>
      <protection locked="0"/>
    </xf>
    <xf numFmtId="0" fontId="23" fillId="0" borderId="0" xfId="0" applyFont="1" applyFill="1" applyBorder="1" applyProtection="1">
      <protection locked="0"/>
    </xf>
    <xf numFmtId="0" fontId="23" fillId="2" borderId="2" xfId="0" applyFont="1" applyFill="1" applyBorder="1"/>
    <xf numFmtId="171" fontId="23" fillId="2" borderId="2" xfId="0" applyNumberFormat="1" applyFont="1" applyFill="1" applyBorder="1"/>
    <xf numFmtId="0" fontId="11" fillId="2" borderId="3" xfId="0" applyFont="1" applyFill="1" applyBorder="1" applyAlignment="1">
      <alignment horizontal="center" vertical="center" wrapText="1"/>
    </xf>
    <xf numFmtId="0" fontId="23" fillId="2" borderId="0" xfId="0" applyFont="1" applyFill="1" applyBorder="1"/>
    <xf numFmtId="171" fontId="23" fillId="2" borderId="0" xfId="0" applyNumberFormat="1" applyFont="1" applyFill="1" applyBorder="1"/>
    <xf numFmtId="0" fontId="11" fillId="2" borderId="5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left"/>
    </xf>
    <xf numFmtId="0" fontId="24" fillId="2" borderId="0" xfId="0" applyFont="1" applyFill="1" applyBorder="1"/>
    <xf numFmtId="171" fontId="24" fillId="2" borderId="0" xfId="0" applyNumberFormat="1" applyFont="1" applyFill="1" applyBorder="1"/>
    <xf numFmtId="4" fontId="11" fillId="2" borderId="23" xfId="0" applyNumberFormat="1" applyFont="1" applyFill="1" applyBorder="1"/>
    <xf numFmtId="0" fontId="23" fillId="2" borderId="4" xfId="0" applyFont="1" applyFill="1" applyBorder="1"/>
    <xf numFmtId="0" fontId="24" fillId="2" borderId="24" xfId="0" applyFont="1" applyFill="1" applyBorder="1"/>
    <xf numFmtId="171" fontId="23" fillId="2" borderId="24" xfId="0" applyNumberFormat="1" applyFont="1" applyFill="1" applyBorder="1"/>
    <xf numFmtId="171" fontId="23" fillId="2" borderId="5" xfId="0" applyNumberFormat="1" applyFont="1" applyFill="1" applyBorder="1"/>
    <xf numFmtId="10" fontId="11" fillId="2" borderId="23" xfId="0" applyNumberFormat="1" applyFont="1" applyFill="1" applyBorder="1"/>
    <xf numFmtId="172" fontId="11" fillId="2" borderId="23" xfId="0" applyNumberFormat="1" applyFont="1" applyFill="1" applyBorder="1"/>
    <xf numFmtId="0" fontId="25" fillId="2" borderId="4" xfId="0" applyFont="1" applyFill="1" applyBorder="1" applyAlignment="1">
      <alignment horizontal="left"/>
    </xf>
    <xf numFmtId="4" fontId="11" fillId="2" borderId="5" xfId="0" applyNumberFormat="1" applyFont="1" applyFill="1" applyBorder="1"/>
    <xf numFmtId="10" fontId="11" fillId="2" borderId="8" xfId="14" applyNumberFormat="1" applyFont="1" applyFill="1" applyBorder="1"/>
    <xf numFmtId="0" fontId="26" fillId="2" borderId="4" xfId="4" applyFont="1" applyFill="1" applyBorder="1" applyAlignment="1">
      <alignment horizontal="left"/>
    </xf>
    <xf numFmtId="4" fontId="11" fillId="2" borderId="5" xfId="4" applyNumberFormat="1" applyFont="1" applyFill="1" applyBorder="1"/>
    <xf numFmtId="10" fontId="11" fillId="2" borderId="23" xfId="14" applyNumberFormat="1" applyFont="1" applyFill="1" applyBorder="1"/>
    <xf numFmtId="0" fontId="23" fillId="0" borderId="4" xfId="0" applyFont="1" applyBorder="1"/>
    <xf numFmtId="0" fontId="23" fillId="0" borderId="5" xfId="0" applyFont="1" applyBorder="1"/>
    <xf numFmtId="0" fontId="23" fillId="0" borderId="9" xfId="0" applyFont="1" applyBorder="1"/>
    <xf numFmtId="0" fontId="24" fillId="2" borderId="10" xfId="0" applyFont="1" applyFill="1" applyBorder="1"/>
    <xf numFmtId="171" fontId="23" fillId="2" borderId="10" xfId="0" applyNumberFormat="1" applyFont="1" applyFill="1" applyBorder="1"/>
    <xf numFmtId="0" fontId="23" fillId="0" borderId="11" xfId="0" applyFont="1" applyBorder="1"/>
    <xf numFmtId="172" fontId="11" fillId="0" borderId="15" xfId="0" applyNumberFormat="1" applyFont="1" applyBorder="1"/>
    <xf numFmtId="0" fontId="23" fillId="0" borderId="25" xfId="0" applyFont="1" applyBorder="1"/>
    <xf numFmtId="0" fontId="23" fillId="0" borderId="17" xfId="0" applyFont="1" applyBorder="1"/>
    <xf numFmtId="171" fontId="23" fillId="0" borderId="18" xfId="0" applyNumberFormat="1" applyFont="1" applyBorder="1"/>
    <xf numFmtId="172" fontId="23" fillId="0" borderId="19" xfId="0" applyNumberFormat="1" applyFont="1" applyBorder="1"/>
    <xf numFmtId="0" fontId="23" fillId="0" borderId="26" xfId="0" applyFont="1" applyFill="1" applyBorder="1" applyAlignment="1" applyProtection="1">
      <alignment vertical="center"/>
      <protection locked="0"/>
    </xf>
    <xf numFmtId="0" fontId="15" fillId="0" borderId="12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17" fillId="2" borderId="20" xfId="0" applyFont="1" applyFill="1" applyBorder="1" applyAlignment="1" applyProtection="1">
      <alignment horizontal="center" vertical="center" wrapText="1"/>
    </xf>
    <xf numFmtId="0" fontId="17" fillId="2" borderId="21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center" vertical="center"/>
    </xf>
    <xf numFmtId="0" fontId="5" fillId="2" borderId="19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21" fillId="0" borderId="7" xfId="0" applyFont="1" applyFill="1" applyBorder="1" applyAlignment="1" applyProtection="1">
      <alignment horizontal="left" vertical="center" wrapText="1"/>
      <protection locked="0"/>
    </xf>
    <xf numFmtId="0" fontId="21" fillId="0" borderId="8" xfId="0" applyFont="1" applyFill="1" applyBorder="1" applyAlignment="1" applyProtection="1">
      <alignment horizontal="left" vertical="center"/>
      <protection locked="0"/>
    </xf>
    <xf numFmtId="0" fontId="22" fillId="0" borderId="6" xfId="0" applyFont="1" applyFill="1" applyBorder="1" applyAlignment="1" applyProtection="1">
      <alignment horizontal="center"/>
      <protection locked="0"/>
    </xf>
    <xf numFmtId="0" fontId="22" fillId="0" borderId="7" xfId="0" applyFont="1" applyFill="1" applyBorder="1" applyAlignment="1" applyProtection="1">
      <alignment horizontal="center"/>
      <protection locked="0"/>
    </xf>
    <xf numFmtId="0" fontId="22" fillId="0" borderId="8" xfId="0" applyFont="1" applyFill="1" applyBorder="1" applyAlignment="1" applyProtection="1">
      <alignment horizontal="center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Fill="1" applyBorder="1" applyAlignment="1" applyProtection="1">
      <alignment horizontal="center" vertical="center" wrapText="1"/>
      <protection locked="0"/>
    </xf>
    <xf numFmtId="0" fontId="10" fillId="0" borderId="29" xfId="0" applyFont="1" applyFill="1" applyBorder="1" applyAlignment="1" applyProtection="1">
      <alignment horizontal="center" vertical="center" wrapText="1"/>
      <protection locked="0"/>
    </xf>
    <xf numFmtId="0" fontId="10" fillId="0" borderId="30" xfId="0" applyFont="1" applyFill="1" applyBorder="1" applyAlignment="1" applyProtection="1">
      <alignment horizontal="center" vertical="center" wrapText="1"/>
      <protection locked="0"/>
    </xf>
    <xf numFmtId="0" fontId="10" fillId="0" borderId="31" xfId="0" applyFont="1" applyFill="1" applyBorder="1" applyAlignment="1" applyProtection="1">
      <alignment horizontal="center" vertical="center" wrapText="1"/>
      <protection locked="0"/>
    </xf>
    <xf numFmtId="0" fontId="10" fillId="0" borderId="26" xfId="0" applyFont="1" applyFill="1" applyBorder="1" applyAlignment="1" applyProtection="1">
      <alignment horizontal="center" vertical="center" wrapText="1"/>
      <protection locked="0"/>
    </xf>
    <xf numFmtId="0" fontId="10" fillId="0" borderId="27" xfId="0" applyFont="1" applyFill="1" applyBorder="1" applyAlignment="1" applyProtection="1">
      <alignment horizontal="center" vertical="center" wrapText="1"/>
      <protection locked="0"/>
    </xf>
    <xf numFmtId="0" fontId="10" fillId="0" borderId="28" xfId="0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23" fillId="0" borderId="27" xfId="0" applyFont="1" applyFill="1" applyBorder="1" applyAlignment="1" applyProtection="1">
      <alignment horizontal="center"/>
      <protection locked="0"/>
    </xf>
    <xf numFmtId="0" fontId="23" fillId="0" borderId="28" xfId="0" applyFont="1" applyFill="1" applyBorder="1" applyAlignment="1" applyProtection="1">
      <alignment horizontal="center"/>
      <protection locked="0"/>
    </xf>
    <xf numFmtId="0" fontId="23" fillId="0" borderId="16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1" fillId="4" borderId="8" xfId="0" applyFont="1" applyFill="1" applyBorder="1" applyAlignment="1">
      <alignment horizontal="center"/>
    </xf>
    <xf numFmtId="0" fontId="11" fillId="4" borderId="32" xfId="4" applyFont="1" applyFill="1" applyBorder="1" applyAlignment="1">
      <alignment horizontal="center"/>
    </xf>
    <xf numFmtId="0" fontId="11" fillId="4" borderId="33" xfId="4" applyFont="1" applyFill="1" applyBorder="1" applyAlignment="1">
      <alignment horizontal="center"/>
    </xf>
    <xf numFmtId="0" fontId="11" fillId="4" borderId="34" xfId="4" applyFont="1" applyFill="1" applyBorder="1" applyAlignment="1">
      <alignment horizontal="center"/>
    </xf>
    <xf numFmtId="0" fontId="11" fillId="4" borderId="12" xfId="4" applyFont="1" applyFill="1" applyBorder="1" applyAlignment="1">
      <alignment horizontal="center"/>
    </xf>
    <xf numFmtId="0" fontId="11" fillId="4" borderId="6" xfId="4" applyFont="1" applyFill="1" applyBorder="1" applyAlignment="1">
      <alignment horizontal="center"/>
    </xf>
    <xf numFmtId="0" fontId="11" fillId="4" borderId="7" xfId="4" applyFont="1" applyFill="1" applyBorder="1" applyAlignment="1">
      <alignment horizontal="center"/>
    </xf>
    <xf numFmtId="0" fontId="11" fillId="4" borderId="8" xfId="4" applyFont="1" applyFill="1" applyBorder="1" applyAlignment="1">
      <alignment horizontal="center"/>
    </xf>
  </cellXfs>
  <cellStyles count="15">
    <cellStyle name="Millares" xfId="1" builtinId="3"/>
    <cellStyle name="Millares 2" xfId="7" xr:uid="{00000000-0005-0000-0000-000001000000}"/>
    <cellStyle name="Millares 2 2" xfId="9" xr:uid="{00000000-0005-0000-0000-000002000000}"/>
    <cellStyle name="Millares 2 2 2" xfId="13" xr:uid="{00000000-0005-0000-0000-000003000000}"/>
    <cellStyle name="Millares 2 3" xfId="11" xr:uid="{00000000-0005-0000-0000-000004000000}"/>
    <cellStyle name="Millares 3" xfId="8" xr:uid="{00000000-0005-0000-0000-000005000000}"/>
    <cellStyle name="Millares 3 2" xfId="12" xr:uid="{00000000-0005-0000-0000-000006000000}"/>
    <cellStyle name="Millares 4" xfId="10" xr:uid="{00000000-0005-0000-0000-000007000000}"/>
    <cellStyle name="Millares 5" xfId="6" xr:uid="{00000000-0005-0000-0000-000008000000}"/>
    <cellStyle name="Moneda" xfId="2" builtinId="4"/>
    <cellStyle name="Normal" xfId="0" builtinId="0"/>
    <cellStyle name="Normal 2" xfId="4" xr:uid="{00000000-0005-0000-0000-00000B000000}"/>
    <cellStyle name="Normal 2 2" xfId="5" xr:uid="{00000000-0005-0000-0000-00000C000000}"/>
    <cellStyle name="Porcentaje" xfId="3" builtinId="5"/>
    <cellStyle name="Porcentaje 2" xfId="14" xr:uid="{00000000-0005-0000-0000-00000E000000}"/>
  </cellStyles>
  <dxfs count="4"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mruColors>
      <color rgb="FF00FF00"/>
      <color rgb="FF006600"/>
      <color rgb="FFFF99FF"/>
      <color rgb="FFFF3300"/>
      <color rgb="FFCCCC00"/>
      <color rgb="FF9999FF"/>
      <color rgb="FFFFCC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263670</xdr:colOff>
      <xdr:row>0</xdr:row>
      <xdr:rowOff>149804</xdr:rowOff>
    </xdr:from>
    <xdr:to>
      <xdr:col>1</xdr:col>
      <xdr:colOff>445603</xdr:colOff>
      <xdr:row>4</xdr:row>
      <xdr:rowOff>47625</xdr:rowOff>
    </xdr:to>
    <xdr:pic>
      <xdr:nvPicPr>
        <xdr:cNvPr id="3" name="1 Imagen" descr="LOGO-ICBF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70" y="149804"/>
          <a:ext cx="686758" cy="6979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16454</xdr:rowOff>
    </xdr:from>
    <xdr:to>
      <xdr:col>0</xdr:col>
      <xdr:colOff>704850</xdr:colOff>
      <xdr:row>4</xdr:row>
      <xdr:rowOff>0</xdr:rowOff>
    </xdr:to>
    <xdr:pic>
      <xdr:nvPicPr>
        <xdr:cNvPr id="2" name="1 Imagen" descr="LOGO-ICBF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6454"/>
          <a:ext cx="647700" cy="7836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53"/>
  <sheetViews>
    <sheetView topLeftCell="A10" workbookViewId="0">
      <selection activeCell="K14" sqref="K14"/>
    </sheetView>
  </sheetViews>
  <sheetFormatPr baseColWidth="10" defaultRowHeight="15" x14ac:dyDescent="0.25"/>
  <sheetData>
    <row r="2" spans="1:11" x14ac:dyDescent="0.25">
      <c r="A2" s="30" t="s">
        <v>22</v>
      </c>
      <c r="B2" s="31" t="s">
        <v>23</v>
      </c>
      <c r="C2" s="29" t="s">
        <v>15</v>
      </c>
      <c r="D2" s="34" t="s">
        <v>24</v>
      </c>
      <c r="E2" s="35" t="s">
        <v>25</v>
      </c>
      <c r="G2" s="29" t="s">
        <v>15</v>
      </c>
      <c r="H2" s="30" t="s">
        <v>22</v>
      </c>
      <c r="I2" s="31" t="s">
        <v>23</v>
      </c>
      <c r="J2" s="34" t="s">
        <v>24</v>
      </c>
      <c r="K2" s="35" t="s">
        <v>25</v>
      </c>
    </row>
    <row r="3" spans="1:11" s="28" customFormat="1" x14ac:dyDescent="0.25">
      <c r="A3" s="30">
        <v>0</v>
      </c>
      <c r="B3" s="32">
        <v>1</v>
      </c>
      <c r="C3" s="29">
        <v>0</v>
      </c>
      <c r="D3" s="34" t="s">
        <v>41</v>
      </c>
      <c r="E3" s="35" t="s">
        <v>41</v>
      </c>
      <c r="G3" s="29">
        <v>0</v>
      </c>
      <c r="H3" s="30">
        <v>0</v>
      </c>
      <c r="I3" s="32">
        <v>1</v>
      </c>
      <c r="J3" s="34" t="s">
        <v>41</v>
      </c>
      <c r="K3" s="35" t="s">
        <v>41</v>
      </c>
    </row>
    <row r="4" spans="1:11" s="28" customFormat="1" x14ac:dyDescent="0.25">
      <c r="A4" s="30">
        <v>0</v>
      </c>
      <c r="B4" s="32">
        <v>0.98</v>
      </c>
      <c r="C4" s="29">
        <v>0</v>
      </c>
      <c r="D4" s="34" t="s">
        <v>41</v>
      </c>
      <c r="E4" s="35" t="s">
        <v>41</v>
      </c>
      <c r="G4" s="29">
        <v>0</v>
      </c>
      <c r="H4" s="30">
        <v>0</v>
      </c>
      <c r="I4" s="32">
        <v>0.98</v>
      </c>
      <c r="J4" s="34" t="s">
        <v>41</v>
      </c>
      <c r="K4" s="35" t="s">
        <v>41</v>
      </c>
    </row>
    <row r="5" spans="1:11" s="28" customFormat="1" x14ac:dyDescent="0.25">
      <c r="A5" s="30">
        <v>0</v>
      </c>
      <c r="B5" s="32">
        <v>0.96</v>
      </c>
      <c r="C5" s="29">
        <v>0</v>
      </c>
      <c r="D5" s="34" t="s">
        <v>41</v>
      </c>
      <c r="E5" s="35" t="s">
        <v>41</v>
      </c>
      <c r="G5" s="29">
        <v>0</v>
      </c>
      <c r="H5" s="30">
        <v>0</v>
      </c>
      <c r="I5" s="32">
        <v>0.96</v>
      </c>
      <c r="J5" s="34" t="s">
        <v>41</v>
      </c>
      <c r="K5" s="35" t="s">
        <v>41</v>
      </c>
    </row>
    <row r="6" spans="1:11" s="28" customFormat="1" x14ac:dyDescent="0.25">
      <c r="A6" s="30">
        <v>0.1</v>
      </c>
      <c r="B6" s="32">
        <v>0.94</v>
      </c>
      <c r="C6" s="29">
        <v>0</v>
      </c>
      <c r="D6" s="34" t="s">
        <v>41</v>
      </c>
      <c r="E6" s="35" t="s">
        <v>41</v>
      </c>
      <c r="G6" s="29">
        <v>0</v>
      </c>
      <c r="H6" s="30">
        <v>0.1</v>
      </c>
      <c r="I6" s="32">
        <v>0.94</v>
      </c>
      <c r="J6" s="34" t="s">
        <v>41</v>
      </c>
      <c r="K6" s="35" t="s">
        <v>41</v>
      </c>
    </row>
    <row r="7" spans="1:11" s="28" customFormat="1" x14ac:dyDescent="0.25">
      <c r="A7" s="30">
        <v>0.2</v>
      </c>
      <c r="B7" s="32">
        <v>0.92</v>
      </c>
      <c r="C7" s="29">
        <v>0</v>
      </c>
      <c r="D7" s="34" t="s">
        <v>41</v>
      </c>
      <c r="E7" s="35" t="s">
        <v>41</v>
      </c>
      <c r="G7" s="29">
        <v>0</v>
      </c>
      <c r="H7" s="30">
        <v>0.2</v>
      </c>
      <c r="I7" s="32">
        <v>0.92</v>
      </c>
      <c r="J7" s="34" t="s">
        <v>41</v>
      </c>
      <c r="K7" s="35" t="s">
        <v>41</v>
      </c>
    </row>
    <row r="8" spans="1:11" s="28" customFormat="1" x14ac:dyDescent="0.25">
      <c r="A8" s="30">
        <v>0.3</v>
      </c>
      <c r="B8" s="32">
        <v>0.9</v>
      </c>
      <c r="C8" s="29">
        <v>0</v>
      </c>
      <c r="D8" s="34" t="s">
        <v>41</v>
      </c>
      <c r="E8" s="35" t="s">
        <v>41</v>
      </c>
      <c r="G8" s="29">
        <v>0</v>
      </c>
      <c r="H8" s="30">
        <v>0.3</v>
      </c>
      <c r="I8" s="32">
        <v>0.9</v>
      </c>
      <c r="J8" s="34" t="s">
        <v>41</v>
      </c>
      <c r="K8" s="35" t="s">
        <v>41</v>
      </c>
    </row>
    <row r="9" spans="1:11" s="28" customFormat="1" x14ac:dyDescent="0.25">
      <c r="A9" s="30">
        <v>0.4</v>
      </c>
      <c r="B9" s="32">
        <v>0.88</v>
      </c>
      <c r="C9" s="29">
        <v>0</v>
      </c>
      <c r="D9" s="34" t="s">
        <v>41</v>
      </c>
      <c r="E9" s="35" t="s">
        <v>41</v>
      </c>
      <c r="G9" s="29">
        <v>0</v>
      </c>
      <c r="H9" s="30">
        <v>0.4</v>
      </c>
      <c r="I9" s="32">
        <v>0.88</v>
      </c>
      <c r="J9" s="34" t="s">
        <v>41</v>
      </c>
      <c r="K9" s="35" t="s">
        <v>41</v>
      </c>
    </row>
    <row r="10" spans="1:11" s="28" customFormat="1" x14ac:dyDescent="0.25">
      <c r="A10" s="30">
        <v>0.5</v>
      </c>
      <c r="B10" s="32">
        <v>0.86</v>
      </c>
      <c r="C10" s="29">
        <v>0</v>
      </c>
      <c r="D10" s="34" t="s">
        <v>41</v>
      </c>
      <c r="E10" s="35" t="s">
        <v>41</v>
      </c>
      <c r="G10" s="29">
        <v>0</v>
      </c>
      <c r="H10" s="30">
        <v>0.5</v>
      </c>
      <c r="I10" s="32">
        <v>0.86</v>
      </c>
      <c r="J10" s="34" t="s">
        <v>41</v>
      </c>
      <c r="K10" s="35" t="s">
        <v>41</v>
      </c>
    </row>
    <row r="11" spans="1:11" s="28" customFormat="1" x14ac:dyDescent="0.25">
      <c r="A11" s="30">
        <v>0.6</v>
      </c>
      <c r="B11" s="32">
        <v>0.84</v>
      </c>
      <c r="C11" s="29">
        <v>0</v>
      </c>
      <c r="D11" s="34" t="s">
        <v>41</v>
      </c>
      <c r="E11" s="35" t="s">
        <v>41</v>
      </c>
      <c r="G11" s="29">
        <v>0</v>
      </c>
      <c r="H11" s="30">
        <v>0.6</v>
      </c>
      <c r="I11" s="32">
        <v>0.84</v>
      </c>
      <c r="J11" s="34" t="s">
        <v>41</v>
      </c>
      <c r="K11" s="35" t="s">
        <v>41</v>
      </c>
    </row>
    <row r="12" spans="1:11" s="28" customFormat="1" x14ac:dyDescent="0.25">
      <c r="A12" s="30">
        <v>0.7</v>
      </c>
      <c r="B12" s="32">
        <v>0.82</v>
      </c>
      <c r="C12" s="29">
        <v>0</v>
      </c>
      <c r="D12" s="34" t="s">
        <v>41</v>
      </c>
      <c r="E12" s="35" t="s">
        <v>41</v>
      </c>
      <c r="G12" s="29">
        <v>0</v>
      </c>
      <c r="H12" s="30">
        <v>0.7</v>
      </c>
      <c r="I12" s="32">
        <v>0.82</v>
      </c>
      <c r="J12" s="34" t="s">
        <v>41</v>
      </c>
      <c r="K12" s="35" t="s">
        <v>41</v>
      </c>
    </row>
    <row r="13" spans="1:11" ht="15" customHeight="1" x14ac:dyDescent="0.25">
      <c r="A13" s="30">
        <v>0.8</v>
      </c>
      <c r="B13" s="32">
        <v>0.8</v>
      </c>
      <c r="C13" s="29">
        <v>1</v>
      </c>
      <c r="D13" s="103" t="s">
        <v>26</v>
      </c>
      <c r="E13" s="103"/>
      <c r="G13" s="29">
        <v>1</v>
      </c>
      <c r="H13" s="30">
        <v>0.8</v>
      </c>
      <c r="I13" s="32">
        <v>0.8</v>
      </c>
      <c r="J13" s="37"/>
      <c r="K13" s="37" t="s">
        <v>45</v>
      </c>
    </row>
    <row r="14" spans="1:11" ht="36" x14ac:dyDescent="0.25">
      <c r="A14" s="30">
        <v>0.9</v>
      </c>
      <c r="B14" s="32">
        <v>0.78</v>
      </c>
      <c r="C14" s="29">
        <v>2</v>
      </c>
      <c r="D14" s="33" t="s">
        <v>27</v>
      </c>
      <c r="E14" s="33" t="s">
        <v>28</v>
      </c>
      <c r="G14" s="29">
        <v>2</v>
      </c>
      <c r="H14" s="30">
        <v>0.9</v>
      </c>
      <c r="I14" s="32">
        <v>0.78</v>
      </c>
      <c r="J14" s="43" t="s">
        <v>27</v>
      </c>
      <c r="K14" s="43" t="s">
        <v>28</v>
      </c>
    </row>
    <row r="15" spans="1:11" ht="36" x14ac:dyDescent="0.25">
      <c r="A15" s="30">
        <v>1</v>
      </c>
      <c r="B15" s="32">
        <v>0.76</v>
      </c>
      <c r="C15" s="29">
        <v>3</v>
      </c>
      <c r="D15" s="33" t="s">
        <v>29</v>
      </c>
      <c r="E15" s="33" t="s">
        <v>30</v>
      </c>
      <c r="G15" s="29">
        <v>3</v>
      </c>
      <c r="H15" s="30">
        <v>1</v>
      </c>
      <c r="I15" s="32">
        <v>0.76</v>
      </c>
      <c r="J15" s="43" t="s">
        <v>29</v>
      </c>
      <c r="K15" s="43" t="s">
        <v>30</v>
      </c>
    </row>
    <row r="16" spans="1:11" ht="36" x14ac:dyDescent="0.25">
      <c r="A16" s="30">
        <v>1</v>
      </c>
      <c r="B16" s="32">
        <v>0.74</v>
      </c>
      <c r="C16" s="29">
        <v>4</v>
      </c>
      <c r="D16" s="33" t="s">
        <v>31</v>
      </c>
      <c r="E16" s="33" t="s">
        <v>32</v>
      </c>
      <c r="G16" s="29">
        <v>4</v>
      </c>
      <c r="H16" s="30">
        <v>1</v>
      </c>
      <c r="I16" s="32">
        <v>0.74</v>
      </c>
      <c r="J16" s="43" t="s">
        <v>31</v>
      </c>
      <c r="K16" s="43" t="s">
        <v>32</v>
      </c>
    </row>
    <row r="17" spans="1:11" ht="36" x14ac:dyDescent="0.25">
      <c r="A17" s="30">
        <v>1.1000000000000001</v>
      </c>
      <c r="B17" s="32">
        <v>0.72</v>
      </c>
      <c r="C17" s="29">
        <v>5</v>
      </c>
      <c r="D17" s="33" t="s">
        <v>33</v>
      </c>
      <c r="E17" s="33" t="s">
        <v>34</v>
      </c>
      <c r="G17" s="29">
        <v>5</v>
      </c>
      <c r="H17" s="30">
        <v>1.1000000000000001</v>
      </c>
      <c r="I17" s="32">
        <v>0.72</v>
      </c>
      <c r="J17" s="43" t="s">
        <v>33</v>
      </c>
      <c r="K17" s="43" t="s">
        <v>34</v>
      </c>
    </row>
    <row r="18" spans="1:11" ht="36" x14ac:dyDescent="0.25">
      <c r="A18" s="30">
        <v>1.1000000000000001</v>
      </c>
      <c r="B18" s="32">
        <v>0.7</v>
      </c>
      <c r="C18" s="29">
        <v>6</v>
      </c>
      <c r="D18" s="33" t="s">
        <v>35</v>
      </c>
      <c r="E18" s="33" t="s">
        <v>36</v>
      </c>
      <c r="G18" s="29">
        <v>6</v>
      </c>
      <c r="H18" s="30">
        <v>1.1000000000000001</v>
      </c>
      <c r="I18" s="32">
        <v>0.7</v>
      </c>
      <c r="J18" s="43" t="s">
        <v>35</v>
      </c>
      <c r="K18" s="43" t="s">
        <v>36</v>
      </c>
    </row>
    <row r="19" spans="1:11" ht="36" x14ac:dyDescent="0.25">
      <c r="A19" s="30">
        <v>1.2</v>
      </c>
      <c r="B19" s="32">
        <v>0.68</v>
      </c>
      <c r="C19" s="29">
        <v>7</v>
      </c>
      <c r="D19" s="33" t="s">
        <v>37</v>
      </c>
      <c r="E19" s="33" t="s">
        <v>38</v>
      </c>
      <c r="G19" s="29">
        <v>7</v>
      </c>
      <c r="H19" s="30">
        <v>1.2</v>
      </c>
      <c r="I19" s="32">
        <v>0.68</v>
      </c>
      <c r="J19" s="43" t="s">
        <v>37</v>
      </c>
      <c r="K19" s="43" t="s">
        <v>38</v>
      </c>
    </row>
    <row r="20" spans="1:11" ht="36" x14ac:dyDescent="0.25">
      <c r="A20" s="30">
        <v>1.3</v>
      </c>
      <c r="B20" s="32">
        <v>0.66</v>
      </c>
      <c r="C20" s="29">
        <v>8</v>
      </c>
      <c r="D20" s="33" t="s">
        <v>39</v>
      </c>
      <c r="E20" s="33" t="s">
        <v>40</v>
      </c>
      <c r="G20" s="29">
        <v>8</v>
      </c>
      <c r="H20" s="30">
        <v>1.3</v>
      </c>
      <c r="I20" s="32">
        <v>0.66</v>
      </c>
      <c r="J20" s="43" t="s">
        <v>39</v>
      </c>
      <c r="K20" s="43" t="s">
        <v>40</v>
      </c>
    </row>
    <row r="21" spans="1:11" ht="15" customHeight="1" x14ac:dyDescent="0.25">
      <c r="A21" s="30">
        <v>1.4</v>
      </c>
      <c r="B21" s="32">
        <v>0.64</v>
      </c>
      <c r="C21" s="29">
        <v>9</v>
      </c>
      <c r="D21" s="33" t="s">
        <v>21</v>
      </c>
      <c r="E21" s="33"/>
      <c r="G21" s="29">
        <v>9</v>
      </c>
      <c r="H21" s="30">
        <v>1.4</v>
      </c>
      <c r="I21" s="32">
        <v>0.64</v>
      </c>
      <c r="J21" s="43" t="s">
        <v>43</v>
      </c>
      <c r="K21" s="45" t="s">
        <v>43</v>
      </c>
    </row>
    <row r="22" spans="1:11" ht="36" x14ac:dyDescent="0.25">
      <c r="A22" s="30">
        <v>1.5</v>
      </c>
      <c r="B22" s="32">
        <v>0.62</v>
      </c>
      <c r="C22" s="29">
        <v>9</v>
      </c>
      <c r="D22" s="33" t="s">
        <v>21</v>
      </c>
      <c r="E22" s="33"/>
      <c r="G22" s="29">
        <v>9</v>
      </c>
      <c r="H22" s="30">
        <v>1.5</v>
      </c>
      <c r="I22" s="32">
        <v>0.62</v>
      </c>
      <c r="J22" s="44" t="s">
        <v>43</v>
      </c>
      <c r="K22" s="45" t="s">
        <v>43</v>
      </c>
    </row>
    <row r="23" spans="1:11" ht="36" x14ac:dyDescent="0.25">
      <c r="A23" s="30">
        <v>1.6</v>
      </c>
      <c r="B23" s="32">
        <v>0.6</v>
      </c>
      <c r="C23" s="29">
        <v>9</v>
      </c>
      <c r="D23" s="33" t="s">
        <v>21</v>
      </c>
      <c r="E23" s="33"/>
      <c r="G23" s="29">
        <v>9</v>
      </c>
      <c r="H23" s="30">
        <v>1.6</v>
      </c>
      <c r="I23" s="32">
        <v>0.6</v>
      </c>
      <c r="J23" s="44" t="s">
        <v>43</v>
      </c>
      <c r="K23" s="45" t="s">
        <v>43</v>
      </c>
    </row>
    <row r="24" spans="1:11" s="28" customFormat="1" ht="36" x14ac:dyDescent="0.25">
      <c r="A24" s="30">
        <v>1.7</v>
      </c>
      <c r="B24" s="32">
        <v>0.57999999999999996</v>
      </c>
      <c r="C24" s="29">
        <v>9</v>
      </c>
      <c r="D24" s="33" t="s">
        <v>21</v>
      </c>
      <c r="E24" s="33"/>
      <c r="G24" s="29">
        <v>9</v>
      </c>
      <c r="H24" s="30">
        <v>1.7</v>
      </c>
      <c r="I24" s="32">
        <v>0.57999999999999996</v>
      </c>
      <c r="J24" s="44" t="s">
        <v>43</v>
      </c>
      <c r="K24" s="45" t="s">
        <v>43</v>
      </c>
    </row>
    <row r="25" spans="1:11" s="28" customFormat="1" ht="36" x14ac:dyDescent="0.25">
      <c r="A25" s="30">
        <v>1.8</v>
      </c>
      <c r="B25" s="32">
        <v>0.56000000000000005</v>
      </c>
      <c r="C25" s="29">
        <v>9</v>
      </c>
      <c r="D25" s="33" t="s">
        <v>21</v>
      </c>
      <c r="E25" s="33"/>
      <c r="G25" s="29">
        <v>9</v>
      </c>
      <c r="H25" s="30">
        <v>1.8</v>
      </c>
      <c r="I25" s="32">
        <v>0.56000000000000005</v>
      </c>
      <c r="J25" s="44" t="s">
        <v>43</v>
      </c>
      <c r="K25" s="45" t="s">
        <v>43</v>
      </c>
    </row>
    <row r="26" spans="1:11" s="28" customFormat="1" ht="36" x14ac:dyDescent="0.25">
      <c r="A26" s="30">
        <v>1.9</v>
      </c>
      <c r="B26" s="32">
        <v>0.54</v>
      </c>
      <c r="C26" s="29">
        <v>9</v>
      </c>
      <c r="D26" s="33" t="s">
        <v>21</v>
      </c>
      <c r="E26" s="33"/>
      <c r="G26" s="29">
        <v>9</v>
      </c>
      <c r="H26" s="30">
        <v>1.9</v>
      </c>
      <c r="I26" s="32">
        <v>0.54</v>
      </c>
      <c r="J26" s="44" t="s">
        <v>43</v>
      </c>
      <c r="K26" s="45" t="s">
        <v>43</v>
      </c>
    </row>
    <row r="27" spans="1:11" s="28" customFormat="1" ht="36" x14ac:dyDescent="0.25">
      <c r="A27" s="30">
        <v>2</v>
      </c>
      <c r="B27" s="32">
        <v>0.52</v>
      </c>
      <c r="C27" s="29">
        <v>9</v>
      </c>
      <c r="D27" s="33" t="s">
        <v>21</v>
      </c>
      <c r="E27" s="33"/>
      <c r="G27" s="29">
        <v>9</v>
      </c>
      <c r="H27" s="30">
        <v>2</v>
      </c>
      <c r="I27" s="32">
        <v>0.52</v>
      </c>
      <c r="J27" s="44" t="s">
        <v>43</v>
      </c>
      <c r="K27" s="45" t="s">
        <v>43</v>
      </c>
    </row>
    <row r="28" spans="1:11" s="28" customFormat="1" ht="36" x14ac:dyDescent="0.25">
      <c r="A28" s="30">
        <v>2.1</v>
      </c>
      <c r="B28" s="32">
        <v>0.5</v>
      </c>
      <c r="C28" s="29">
        <v>9</v>
      </c>
      <c r="D28" s="33" t="s">
        <v>21</v>
      </c>
      <c r="E28" s="33"/>
      <c r="G28" s="29">
        <v>9</v>
      </c>
      <c r="H28" s="30">
        <v>2.1</v>
      </c>
      <c r="I28" s="32">
        <v>0.5</v>
      </c>
      <c r="J28" s="44" t="s">
        <v>43</v>
      </c>
      <c r="K28" s="45" t="s">
        <v>43</v>
      </c>
    </row>
    <row r="29" spans="1:11" s="28" customFormat="1" ht="36" x14ac:dyDescent="0.25">
      <c r="A29" s="30">
        <v>2.2000000000000002</v>
      </c>
      <c r="B29" s="32">
        <v>0.48</v>
      </c>
      <c r="C29" s="29">
        <v>9</v>
      </c>
      <c r="D29" s="33" t="s">
        <v>21</v>
      </c>
      <c r="E29" s="33"/>
      <c r="G29" s="29">
        <v>9</v>
      </c>
      <c r="H29" s="30">
        <v>2.2000000000000002</v>
      </c>
      <c r="I29" s="32">
        <v>0.48</v>
      </c>
      <c r="J29" s="44" t="s">
        <v>43</v>
      </c>
      <c r="K29" s="45" t="s">
        <v>43</v>
      </c>
    </row>
    <row r="30" spans="1:11" s="28" customFormat="1" ht="36" x14ac:dyDescent="0.25">
      <c r="A30" s="30">
        <v>2.2999999999999998</v>
      </c>
      <c r="B30" s="32">
        <v>0.46</v>
      </c>
      <c r="C30" s="29">
        <v>9</v>
      </c>
      <c r="D30" s="33" t="s">
        <v>21</v>
      </c>
      <c r="E30" s="33"/>
      <c r="G30" s="29">
        <v>9</v>
      </c>
      <c r="H30" s="30">
        <v>2.2999999999999998</v>
      </c>
      <c r="I30" s="32">
        <v>0.46</v>
      </c>
      <c r="J30" s="44" t="s">
        <v>43</v>
      </c>
      <c r="K30" s="45" t="s">
        <v>43</v>
      </c>
    </row>
    <row r="31" spans="1:11" s="28" customFormat="1" ht="36" x14ac:dyDescent="0.25">
      <c r="A31" s="30">
        <v>2.4</v>
      </c>
      <c r="B31" s="32">
        <v>0.44</v>
      </c>
      <c r="C31" s="29">
        <v>9</v>
      </c>
      <c r="D31" s="33" t="s">
        <v>21</v>
      </c>
      <c r="E31" s="33"/>
      <c r="G31" s="29">
        <v>9</v>
      </c>
      <c r="H31" s="30">
        <v>2.4</v>
      </c>
      <c r="I31" s="32">
        <v>0.44</v>
      </c>
      <c r="J31" s="44" t="s">
        <v>43</v>
      </c>
      <c r="K31" s="45" t="s">
        <v>43</v>
      </c>
    </row>
    <row r="32" spans="1:11" s="28" customFormat="1" ht="36" x14ac:dyDescent="0.25">
      <c r="A32" s="30">
        <v>2.5</v>
      </c>
      <c r="B32" s="32">
        <v>0.42</v>
      </c>
      <c r="C32" s="29">
        <v>9</v>
      </c>
      <c r="D32" s="33" t="s">
        <v>21</v>
      </c>
      <c r="E32" s="33"/>
      <c r="G32" s="29">
        <v>9</v>
      </c>
      <c r="H32" s="30">
        <v>2.5</v>
      </c>
      <c r="I32" s="32">
        <v>0.42</v>
      </c>
      <c r="J32" s="44" t="s">
        <v>43</v>
      </c>
      <c r="K32" s="45" t="s">
        <v>43</v>
      </c>
    </row>
    <row r="33" spans="1:11" ht="36" x14ac:dyDescent="0.25">
      <c r="A33" s="30">
        <v>2.6</v>
      </c>
      <c r="B33" s="32">
        <v>0.4</v>
      </c>
      <c r="C33" s="29">
        <v>9</v>
      </c>
      <c r="D33" s="33" t="s">
        <v>21</v>
      </c>
      <c r="E33" s="33"/>
      <c r="G33" s="29">
        <v>9</v>
      </c>
      <c r="H33" s="30">
        <v>2.6</v>
      </c>
      <c r="I33" s="32">
        <v>0.4</v>
      </c>
      <c r="J33" s="44" t="s">
        <v>43</v>
      </c>
      <c r="K33" s="45" t="s">
        <v>43</v>
      </c>
    </row>
    <row r="34" spans="1:11" s="28" customFormat="1" ht="36" x14ac:dyDescent="0.25">
      <c r="A34" s="30">
        <v>2.7</v>
      </c>
      <c r="B34" s="32">
        <v>0.38</v>
      </c>
      <c r="C34" s="29">
        <v>9</v>
      </c>
      <c r="D34" s="33" t="s">
        <v>21</v>
      </c>
      <c r="E34" s="33"/>
      <c r="G34" s="29">
        <v>9</v>
      </c>
      <c r="H34" s="30">
        <v>2.7</v>
      </c>
      <c r="I34" s="32">
        <v>0.38</v>
      </c>
      <c r="J34" s="44" t="s">
        <v>43</v>
      </c>
      <c r="K34" s="45" t="s">
        <v>43</v>
      </c>
    </row>
    <row r="35" spans="1:11" s="28" customFormat="1" ht="36" x14ac:dyDescent="0.25">
      <c r="A35" s="30">
        <v>2.8</v>
      </c>
      <c r="B35" s="32">
        <v>0.36</v>
      </c>
      <c r="C35" s="29">
        <v>9</v>
      </c>
      <c r="D35" s="33" t="s">
        <v>21</v>
      </c>
      <c r="E35" s="33"/>
      <c r="G35" s="29">
        <v>9</v>
      </c>
      <c r="H35" s="30">
        <v>2.8</v>
      </c>
      <c r="I35" s="32">
        <v>0.36</v>
      </c>
      <c r="J35" s="44" t="s">
        <v>43</v>
      </c>
      <c r="K35" s="45" t="s">
        <v>43</v>
      </c>
    </row>
    <row r="36" spans="1:11" s="28" customFormat="1" ht="36" x14ac:dyDescent="0.25">
      <c r="A36" s="30">
        <v>2.9</v>
      </c>
      <c r="B36" s="32">
        <v>0.34</v>
      </c>
      <c r="C36" s="29">
        <v>9</v>
      </c>
      <c r="D36" s="33" t="s">
        <v>21</v>
      </c>
      <c r="E36" s="33"/>
      <c r="G36" s="29">
        <v>9</v>
      </c>
      <c r="H36" s="30">
        <v>2.9</v>
      </c>
      <c r="I36" s="32">
        <v>0.34</v>
      </c>
      <c r="J36" s="44" t="s">
        <v>43</v>
      </c>
      <c r="K36" s="45" t="s">
        <v>43</v>
      </c>
    </row>
    <row r="37" spans="1:11" s="28" customFormat="1" ht="36" x14ac:dyDescent="0.25">
      <c r="A37" s="30">
        <v>3</v>
      </c>
      <c r="B37" s="32">
        <v>0.32</v>
      </c>
      <c r="C37" s="29">
        <v>9</v>
      </c>
      <c r="D37" s="33" t="s">
        <v>21</v>
      </c>
      <c r="E37" s="33"/>
      <c r="G37" s="29">
        <v>9</v>
      </c>
      <c r="H37" s="30">
        <v>3</v>
      </c>
      <c r="I37" s="32">
        <v>0.32</v>
      </c>
      <c r="J37" s="44" t="s">
        <v>43</v>
      </c>
      <c r="K37" s="45" t="s">
        <v>43</v>
      </c>
    </row>
    <row r="38" spans="1:11" s="28" customFormat="1" ht="36" x14ac:dyDescent="0.25">
      <c r="A38" s="30">
        <v>3.1</v>
      </c>
      <c r="B38" s="32">
        <v>0.3</v>
      </c>
      <c r="C38" s="29">
        <v>9</v>
      </c>
      <c r="D38" s="33" t="s">
        <v>21</v>
      </c>
      <c r="E38" s="33"/>
      <c r="G38" s="29">
        <v>9</v>
      </c>
      <c r="H38" s="30">
        <v>3.1</v>
      </c>
      <c r="I38" s="32">
        <v>0.3</v>
      </c>
      <c r="J38" s="44" t="s">
        <v>43</v>
      </c>
      <c r="K38" s="45" t="s">
        <v>43</v>
      </c>
    </row>
    <row r="39" spans="1:11" s="28" customFormat="1" ht="36" x14ac:dyDescent="0.25">
      <c r="A39" s="30">
        <v>3.2</v>
      </c>
      <c r="B39" s="32">
        <v>0.28000000000000003</v>
      </c>
      <c r="C39" s="29">
        <v>9</v>
      </c>
      <c r="D39" s="33" t="s">
        <v>21</v>
      </c>
      <c r="E39" s="33"/>
      <c r="G39" s="29">
        <v>9</v>
      </c>
      <c r="H39" s="30">
        <v>3.2</v>
      </c>
      <c r="I39" s="32">
        <v>0.28000000000000003</v>
      </c>
      <c r="J39" s="44" t="s">
        <v>43</v>
      </c>
      <c r="K39" s="45" t="s">
        <v>43</v>
      </c>
    </row>
    <row r="40" spans="1:11" s="28" customFormat="1" ht="36" x14ac:dyDescent="0.25">
      <c r="A40" s="30">
        <v>3.3</v>
      </c>
      <c r="B40" s="32">
        <v>0.26</v>
      </c>
      <c r="C40" s="29">
        <v>9</v>
      </c>
      <c r="D40" s="33" t="s">
        <v>21</v>
      </c>
      <c r="E40" s="33"/>
      <c r="G40" s="29">
        <v>9</v>
      </c>
      <c r="H40" s="30">
        <v>3.3</v>
      </c>
      <c r="I40" s="32">
        <v>0.26</v>
      </c>
      <c r="J40" s="44" t="s">
        <v>43</v>
      </c>
      <c r="K40" s="45" t="s">
        <v>43</v>
      </c>
    </row>
    <row r="41" spans="1:11" s="28" customFormat="1" ht="36" x14ac:dyDescent="0.25">
      <c r="A41" s="30">
        <v>3.4</v>
      </c>
      <c r="B41" s="32">
        <v>0.24</v>
      </c>
      <c r="C41" s="29">
        <v>9</v>
      </c>
      <c r="D41" s="33" t="s">
        <v>21</v>
      </c>
      <c r="E41" s="33"/>
      <c r="G41" s="29">
        <v>9</v>
      </c>
      <c r="H41" s="30">
        <v>3.4</v>
      </c>
      <c r="I41" s="32">
        <v>0.24</v>
      </c>
      <c r="J41" s="44" t="s">
        <v>43</v>
      </c>
      <c r="K41" s="45" t="s">
        <v>43</v>
      </c>
    </row>
    <row r="42" spans="1:11" s="28" customFormat="1" ht="36" x14ac:dyDescent="0.25">
      <c r="A42" s="30">
        <v>3.5</v>
      </c>
      <c r="B42" s="32">
        <v>0.22</v>
      </c>
      <c r="C42" s="29">
        <v>9</v>
      </c>
      <c r="D42" s="33" t="s">
        <v>21</v>
      </c>
      <c r="E42" s="33"/>
      <c r="G42" s="29">
        <v>9</v>
      </c>
      <c r="H42" s="30">
        <v>3.5</v>
      </c>
      <c r="I42" s="32">
        <v>0.22</v>
      </c>
      <c r="J42" s="44" t="s">
        <v>43</v>
      </c>
      <c r="K42" s="45" t="s">
        <v>43</v>
      </c>
    </row>
    <row r="43" spans="1:11" ht="36" x14ac:dyDescent="0.25">
      <c r="A43" s="30">
        <v>3.6</v>
      </c>
      <c r="B43" s="32">
        <v>0.2</v>
      </c>
      <c r="C43" s="29">
        <v>9</v>
      </c>
      <c r="D43" s="33" t="s">
        <v>21</v>
      </c>
      <c r="E43" s="33"/>
      <c r="G43" s="29">
        <v>9</v>
      </c>
      <c r="H43" s="30">
        <v>3.6</v>
      </c>
      <c r="I43" s="32">
        <v>0.2</v>
      </c>
      <c r="J43" s="44" t="s">
        <v>43</v>
      </c>
      <c r="K43" s="45" t="s">
        <v>43</v>
      </c>
    </row>
    <row r="44" spans="1:11" ht="36" x14ac:dyDescent="0.25">
      <c r="A44" s="30">
        <v>3.7</v>
      </c>
      <c r="B44" s="32">
        <v>0.18</v>
      </c>
      <c r="C44" s="29">
        <v>9</v>
      </c>
      <c r="D44" s="33" t="s">
        <v>21</v>
      </c>
      <c r="E44" s="33"/>
      <c r="G44" s="29">
        <v>9</v>
      </c>
      <c r="H44" s="30">
        <v>3.7</v>
      </c>
      <c r="I44" s="32">
        <v>0.18</v>
      </c>
      <c r="J44" s="44" t="s">
        <v>43</v>
      </c>
      <c r="K44" s="45" t="s">
        <v>43</v>
      </c>
    </row>
    <row r="45" spans="1:11" ht="36" x14ac:dyDescent="0.25">
      <c r="A45" s="30">
        <v>3.8</v>
      </c>
      <c r="B45" s="32">
        <v>0.16</v>
      </c>
      <c r="C45" s="29">
        <v>9</v>
      </c>
      <c r="D45" s="33" t="s">
        <v>21</v>
      </c>
      <c r="E45" s="33"/>
      <c r="G45" s="29">
        <v>9</v>
      </c>
      <c r="H45" s="30">
        <v>3.8</v>
      </c>
      <c r="I45" s="32">
        <v>0.16</v>
      </c>
      <c r="J45" s="44" t="s">
        <v>43</v>
      </c>
      <c r="K45" s="45" t="s">
        <v>43</v>
      </c>
    </row>
    <row r="46" spans="1:11" ht="36" x14ac:dyDescent="0.25">
      <c r="A46" s="30">
        <v>3.9</v>
      </c>
      <c r="B46" s="32">
        <v>0.14000000000000001</v>
      </c>
      <c r="C46" s="29">
        <v>9</v>
      </c>
      <c r="D46" s="33" t="s">
        <v>21</v>
      </c>
      <c r="E46" s="33"/>
      <c r="G46" s="29">
        <v>9</v>
      </c>
      <c r="H46" s="30">
        <v>3.9</v>
      </c>
      <c r="I46" s="32">
        <v>0.14000000000000001</v>
      </c>
      <c r="J46" s="44" t="s">
        <v>43</v>
      </c>
      <c r="K46" s="45" t="s">
        <v>43</v>
      </c>
    </row>
    <row r="47" spans="1:11" ht="36" x14ac:dyDescent="0.25">
      <c r="A47" s="30">
        <v>4</v>
      </c>
      <c r="B47" s="32">
        <v>0.12</v>
      </c>
      <c r="C47" s="29">
        <v>9</v>
      </c>
      <c r="D47" s="33" t="s">
        <v>21</v>
      </c>
      <c r="E47" s="33"/>
      <c r="G47" s="29">
        <v>9</v>
      </c>
      <c r="H47" s="30">
        <v>4</v>
      </c>
      <c r="I47" s="32">
        <v>0.12</v>
      </c>
      <c r="J47" s="44" t="s">
        <v>43</v>
      </c>
      <c r="K47" s="45" t="s">
        <v>43</v>
      </c>
    </row>
    <row r="48" spans="1:11" ht="36" x14ac:dyDescent="0.25">
      <c r="A48" s="30">
        <v>4.0999999999999996</v>
      </c>
      <c r="B48" s="32">
        <v>9.9999999999999103E-2</v>
      </c>
      <c r="C48" s="29">
        <v>9</v>
      </c>
      <c r="D48" s="33" t="s">
        <v>21</v>
      </c>
      <c r="E48" s="33"/>
      <c r="G48" s="29">
        <v>9</v>
      </c>
      <c r="H48" s="30">
        <v>4.0999999999999996</v>
      </c>
      <c r="I48" s="32">
        <v>9.9999999999999103E-2</v>
      </c>
      <c r="J48" s="44" t="s">
        <v>43</v>
      </c>
      <c r="K48" s="45" t="s">
        <v>43</v>
      </c>
    </row>
    <row r="49" spans="1:11" ht="36" x14ac:dyDescent="0.25">
      <c r="A49" s="30">
        <v>4.2</v>
      </c>
      <c r="B49" s="32">
        <v>7.99999999999991E-2</v>
      </c>
      <c r="C49" s="29">
        <v>9</v>
      </c>
      <c r="D49" s="33" t="s">
        <v>21</v>
      </c>
      <c r="E49" s="33"/>
      <c r="G49" s="29">
        <v>9</v>
      </c>
      <c r="H49" s="30">
        <v>4.2</v>
      </c>
      <c r="I49" s="32">
        <v>7.99999999999991E-2</v>
      </c>
      <c r="J49" s="44" t="s">
        <v>43</v>
      </c>
      <c r="K49" s="45" t="s">
        <v>43</v>
      </c>
    </row>
    <row r="50" spans="1:11" ht="36" x14ac:dyDescent="0.25">
      <c r="A50" s="30">
        <v>4.3</v>
      </c>
      <c r="B50" s="32">
        <v>5.9999999999999103E-2</v>
      </c>
      <c r="C50" s="29">
        <v>9</v>
      </c>
      <c r="D50" s="33" t="s">
        <v>21</v>
      </c>
      <c r="E50" s="33"/>
      <c r="G50" s="29">
        <v>9</v>
      </c>
      <c r="H50" s="30">
        <v>4.3</v>
      </c>
      <c r="I50" s="32">
        <v>5.9999999999999103E-2</v>
      </c>
      <c r="J50" s="44" t="s">
        <v>43</v>
      </c>
      <c r="K50" s="45" t="s">
        <v>43</v>
      </c>
    </row>
    <row r="51" spans="1:11" ht="36" x14ac:dyDescent="0.25">
      <c r="A51" s="30">
        <v>4.4000000000000004</v>
      </c>
      <c r="B51" s="32">
        <v>3.9999999999999002E-2</v>
      </c>
      <c r="C51" s="29">
        <v>9</v>
      </c>
      <c r="D51" s="33" t="s">
        <v>21</v>
      </c>
      <c r="E51" s="33"/>
      <c r="G51" s="29">
        <v>9</v>
      </c>
      <c r="H51" s="30">
        <v>4.4000000000000004</v>
      </c>
      <c r="I51" s="32">
        <v>3.9999999999999002E-2</v>
      </c>
      <c r="J51" s="44" t="s">
        <v>43</v>
      </c>
      <c r="K51" s="45" t="s">
        <v>43</v>
      </c>
    </row>
    <row r="52" spans="1:11" ht="36" x14ac:dyDescent="0.25">
      <c r="A52" s="30">
        <v>4.5</v>
      </c>
      <c r="B52" s="32">
        <v>1.9999999999999001E-2</v>
      </c>
      <c r="C52" s="29">
        <v>9</v>
      </c>
      <c r="D52" s="33" t="s">
        <v>21</v>
      </c>
      <c r="E52" s="33"/>
      <c r="G52" s="29">
        <v>9</v>
      </c>
      <c r="H52" s="30">
        <v>4.5</v>
      </c>
      <c r="I52" s="32">
        <v>1.9999999999999001E-2</v>
      </c>
      <c r="J52" s="44" t="s">
        <v>43</v>
      </c>
      <c r="K52" s="45" t="s">
        <v>43</v>
      </c>
    </row>
    <row r="53" spans="1:11" ht="36" x14ac:dyDescent="0.25">
      <c r="A53" s="30">
        <v>4.5999999999999996</v>
      </c>
      <c r="B53" s="32">
        <v>-9.9920072216264108E-16</v>
      </c>
      <c r="C53" s="29">
        <v>9</v>
      </c>
      <c r="D53" s="33" t="s">
        <v>21</v>
      </c>
      <c r="E53" s="33"/>
      <c r="G53" s="29">
        <v>9</v>
      </c>
      <c r="H53" s="30">
        <v>4.5999999999999996</v>
      </c>
      <c r="I53" s="32">
        <v>-9.9920072216264108E-16</v>
      </c>
      <c r="J53" s="44" t="s">
        <v>43</v>
      </c>
      <c r="K53" s="45" t="s">
        <v>43</v>
      </c>
    </row>
  </sheetData>
  <mergeCells count="1">
    <mergeCell ref="D13:E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2"/>
  <sheetViews>
    <sheetView zoomScaleNormal="100" zoomScaleSheetLayoutView="120" workbookViewId="0">
      <selection activeCell="C14" sqref="C14"/>
    </sheetView>
  </sheetViews>
  <sheetFormatPr baseColWidth="10" defaultColWidth="11.42578125" defaultRowHeight="13.5" x14ac:dyDescent="0.25"/>
  <cols>
    <col min="1" max="1" width="6.5703125" style="1" customWidth="1"/>
    <col min="2" max="2" width="22.7109375" style="1" customWidth="1"/>
    <col min="3" max="4" width="25.7109375" style="1" customWidth="1"/>
    <col min="5" max="5" width="7" style="1" customWidth="1"/>
    <col min="6" max="6" width="16.5703125" style="1" customWidth="1"/>
    <col min="7" max="7" width="3.140625" style="1" customWidth="1"/>
    <col min="8" max="9" width="18.140625" style="58" customWidth="1"/>
    <col min="10" max="10" width="11.42578125" style="1"/>
    <col min="11" max="11" width="16.7109375" style="1" customWidth="1"/>
    <col min="12" max="12" width="14.85546875" style="1" customWidth="1"/>
    <col min="13" max="16384" width="11.42578125" style="1"/>
  </cols>
  <sheetData>
    <row r="1" spans="1:6" ht="15.75" x14ac:dyDescent="0.25">
      <c r="A1" s="112" t="s">
        <v>0</v>
      </c>
      <c r="B1" s="113"/>
      <c r="C1" s="113"/>
      <c r="D1" s="113"/>
      <c r="E1" s="114"/>
    </row>
    <row r="2" spans="1:6" ht="15.75" x14ac:dyDescent="0.25">
      <c r="A2" s="53"/>
      <c r="B2" s="115" t="s">
        <v>1</v>
      </c>
      <c r="C2" s="115"/>
      <c r="D2" s="115"/>
      <c r="E2" s="2"/>
    </row>
    <row r="3" spans="1:6" ht="15.75" x14ac:dyDescent="0.25">
      <c r="A3" s="116" t="s">
        <v>2</v>
      </c>
      <c r="B3" s="115"/>
      <c r="C3" s="115"/>
      <c r="D3" s="115"/>
      <c r="E3" s="117"/>
    </row>
    <row r="4" spans="1:6" ht="15.75" x14ac:dyDescent="0.25">
      <c r="A4" s="3"/>
      <c r="B4" s="115" t="s">
        <v>3</v>
      </c>
      <c r="C4" s="115"/>
      <c r="D4" s="118"/>
      <c r="E4" s="119"/>
    </row>
    <row r="5" spans="1:6" ht="15.75" x14ac:dyDescent="0.25">
      <c r="A5" s="3"/>
      <c r="B5" s="52"/>
      <c r="C5" s="52"/>
      <c r="D5" s="54"/>
      <c r="E5" s="55"/>
    </row>
    <row r="6" spans="1:6" ht="15.75" x14ac:dyDescent="0.25">
      <c r="A6" s="116" t="s">
        <v>70</v>
      </c>
      <c r="B6" s="115"/>
      <c r="C6" s="115"/>
      <c r="D6" s="115"/>
      <c r="E6" s="117"/>
    </row>
    <row r="7" spans="1:6" ht="14.25" thickBot="1" x14ac:dyDescent="0.3">
      <c r="A7" s="3"/>
      <c r="B7" s="4"/>
      <c r="C7" s="4"/>
      <c r="D7" s="4"/>
      <c r="E7" s="5"/>
    </row>
    <row r="8" spans="1:6" ht="33" customHeight="1" thickBot="1" x14ac:dyDescent="0.3">
      <c r="A8" s="3"/>
      <c r="B8" s="6" t="s">
        <v>4</v>
      </c>
      <c r="C8" s="125" t="s">
        <v>48</v>
      </c>
      <c r="D8" s="126"/>
      <c r="E8" s="5"/>
    </row>
    <row r="9" spans="1:6" ht="14.25" thickBot="1" x14ac:dyDescent="0.3">
      <c r="A9" s="3"/>
      <c r="B9" s="7" t="s">
        <v>5</v>
      </c>
      <c r="C9" s="125" t="s">
        <v>49</v>
      </c>
      <c r="D9" s="126"/>
      <c r="E9" s="5"/>
    </row>
    <row r="10" spans="1:6" ht="14.25" thickBot="1" x14ac:dyDescent="0.3">
      <c r="A10" s="3"/>
      <c r="B10" s="7" t="s">
        <v>6</v>
      </c>
      <c r="C10" s="125" t="s">
        <v>46</v>
      </c>
      <c r="D10" s="126"/>
      <c r="E10" s="5"/>
    </row>
    <row r="11" spans="1:6" ht="14.25" thickBot="1" x14ac:dyDescent="0.3">
      <c r="A11" s="3"/>
      <c r="B11" s="4"/>
      <c r="C11" s="4"/>
      <c r="D11" s="60"/>
      <c r="E11" s="5"/>
    </row>
    <row r="12" spans="1:6" ht="15.75" customHeight="1" thickBot="1" x14ac:dyDescent="0.3">
      <c r="A12" s="3"/>
      <c r="B12" s="122" t="s">
        <v>71</v>
      </c>
      <c r="C12" s="123"/>
      <c r="D12" s="124"/>
      <c r="E12" s="5"/>
    </row>
    <row r="13" spans="1:6" x14ac:dyDescent="0.25">
      <c r="A13" s="3"/>
      <c r="B13" s="8" t="s">
        <v>7</v>
      </c>
      <c r="C13" s="9">
        <v>402324000</v>
      </c>
      <c r="D13" s="10"/>
      <c r="E13" s="5"/>
    </row>
    <row r="14" spans="1:6" x14ac:dyDescent="0.25">
      <c r="A14" s="3"/>
      <c r="B14" s="11" t="s">
        <v>8</v>
      </c>
      <c r="C14" s="12">
        <v>416639000</v>
      </c>
      <c r="D14" s="13"/>
      <c r="E14" s="5"/>
    </row>
    <row r="15" spans="1:6" ht="15" x14ac:dyDescent="0.25">
      <c r="A15" s="3"/>
      <c r="B15" s="11" t="s">
        <v>9</v>
      </c>
      <c r="C15" s="12">
        <v>14457000</v>
      </c>
      <c r="D15" s="57"/>
      <c r="E15" s="5"/>
      <c r="F15" s="14"/>
    </row>
    <row r="16" spans="1:6" ht="15.75" thickBot="1" x14ac:dyDescent="0.3">
      <c r="A16" s="3"/>
      <c r="B16" s="11" t="s">
        <v>10</v>
      </c>
      <c r="C16" s="12">
        <v>14457000</v>
      </c>
      <c r="D16" s="13"/>
      <c r="E16" s="5"/>
      <c r="F16" s="14"/>
    </row>
    <row r="17" spans="1:10" ht="14.25" thickBot="1" x14ac:dyDescent="0.3">
      <c r="A17" s="3"/>
      <c r="B17" s="127" t="s">
        <v>11</v>
      </c>
      <c r="C17" s="128"/>
      <c r="D17" s="129"/>
      <c r="E17" s="5"/>
    </row>
    <row r="18" spans="1:10" ht="14.25" thickBot="1" x14ac:dyDescent="0.3">
      <c r="A18" s="3"/>
      <c r="B18" s="130" t="s">
        <v>50</v>
      </c>
      <c r="C18" s="131"/>
      <c r="D18" s="132"/>
      <c r="E18" s="5"/>
    </row>
    <row r="19" spans="1:10" ht="16.5" x14ac:dyDescent="0.3">
      <c r="A19" s="3"/>
      <c r="B19" s="15" t="s">
        <v>12</v>
      </c>
      <c r="C19" s="50">
        <f>+IFERROR(ROUND(C13/C15,1),"INDETERMINADO")</f>
        <v>27.8</v>
      </c>
      <c r="D19" s="16" t="str">
        <f>+IF(C19&gt;=B30,"CUMPLE","NO CUMPLE")</f>
        <v>CUMPLE</v>
      </c>
      <c r="E19" s="5"/>
    </row>
    <row r="20" spans="1:10" ht="17.25" thickBot="1" x14ac:dyDescent="0.35">
      <c r="A20" s="3"/>
      <c r="B20" s="17" t="s">
        <v>13</v>
      </c>
      <c r="C20" s="51">
        <f>+ROUND(C16/C14,2)</f>
        <v>0.03</v>
      </c>
      <c r="D20" s="26" t="str">
        <f>+IF(OR((C30&lt;C20),(C30=1)),"NO CUMPLE","CUMPLE")</f>
        <v>CUMPLE</v>
      </c>
      <c r="E20" s="5"/>
      <c r="F20" s="36"/>
    </row>
    <row r="21" spans="1:10" s="4" customFormat="1" x14ac:dyDescent="0.25">
      <c r="A21" s="3"/>
      <c r="B21" s="18"/>
      <c r="C21" s="18"/>
      <c r="D21" s="20"/>
      <c r="E21" s="5"/>
      <c r="H21" s="58"/>
      <c r="I21" s="58"/>
    </row>
    <row r="22" spans="1:10" s="4" customFormat="1" ht="14.25" thickBot="1" x14ac:dyDescent="0.3">
      <c r="A22" s="3"/>
      <c r="B22" s="21"/>
      <c r="C22" s="21"/>
      <c r="D22" s="21"/>
      <c r="E22" s="5"/>
      <c r="H22" s="58"/>
      <c r="I22" s="58"/>
    </row>
    <row r="23" spans="1:10" s="4" customFormat="1" ht="60.75" customHeight="1" thickBot="1" x14ac:dyDescent="0.3">
      <c r="A23" s="3"/>
      <c r="B23" s="6" t="s">
        <v>14</v>
      </c>
      <c r="C23" s="120" t="s">
        <v>47</v>
      </c>
      <c r="D23" s="121"/>
      <c r="E23" s="5"/>
      <c r="H23" s="58"/>
      <c r="I23" s="58"/>
    </row>
    <row r="24" spans="1:10" s="4" customFormat="1" ht="14.25" thickBot="1" x14ac:dyDescent="0.3">
      <c r="A24" s="22"/>
      <c r="B24" s="23"/>
      <c r="C24" s="23"/>
      <c r="D24" s="23"/>
      <c r="E24" s="24"/>
      <c r="H24" s="58"/>
      <c r="I24" s="58"/>
    </row>
    <row r="25" spans="1:10" s="4" customFormat="1" x14ac:dyDescent="0.25">
      <c r="B25" s="21"/>
      <c r="C25" s="21"/>
      <c r="D25" s="21"/>
      <c r="H25" s="58"/>
      <c r="I25" s="58"/>
    </row>
    <row r="26" spans="1:10" s="4" customFormat="1" x14ac:dyDescent="0.25">
      <c r="B26" s="21"/>
      <c r="C26" s="21"/>
      <c r="D26" s="21"/>
      <c r="H26" s="58"/>
      <c r="I26" s="58"/>
    </row>
    <row r="27" spans="1:10" ht="14.25" thickBot="1" x14ac:dyDescent="0.3">
      <c r="B27" s="19"/>
      <c r="C27" s="19"/>
    </row>
    <row r="28" spans="1:10" ht="25.5" customHeight="1" x14ac:dyDescent="0.25">
      <c r="A28" s="38" t="s">
        <v>15</v>
      </c>
      <c r="B28" s="39" t="s">
        <v>16</v>
      </c>
      <c r="C28" s="39" t="s">
        <v>17</v>
      </c>
      <c r="D28" s="48" t="s">
        <v>18</v>
      </c>
      <c r="E28" s="49"/>
      <c r="F28" s="25"/>
      <c r="G28" s="25"/>
      <c r="J28" s="59"/>
    </row>
    <row r="29" spans="1:10" ht="14.25" customHeight="1" x14ac:dyDescent="0.25">
      <c r="A29" s="106">
        <f>+MIN(B51,B52)</f>
        <v>9</v>
      </c>
      <c r="B29" s="40" t="s">
        <v>19</v>
      </c>
      <c r="C29" s="40" t="s">
        <v>20</v>
      </c>
      <c r="D29" s="108" t="s">
        <v>44</v>
      </c>
      <c r="E29" s="109"/>
    </row>
    <row r="30" spans="1:10" ht="14.25" thickBot="1" x14ac:dyDescent="0.3">
      <c r="A30" s="107"/>
      <c r="B30" s="41">
        <f>+VLOOKUP(A29,Rangos!$G$2:$K$53,2,0)</f>
        <v>1.4</v>
      </c>
      <c r="C30" s="42">
        <f>+VLOOKUP(A29,Rangos!$G$2:$K$53,3,0)</f>
        <v>0.64</v>
      </c>
      <c r="D30" s="110" t="str">
        <f>+IF(VLOOKUP(A29,Rangos!$G$2:$K$53,5,0)=0,"",VLOOKUP(A29,Rangos!$G$2:$K$53,5,0))</f>
        <v>Mayor a 62,078 SMMLV</v>
      </c>
      <c r="E30" s="111"/>
    </row>
    <row r="34" spans="3:12" ht="15" x14ac:dyDescent="0.25">
      <c r="C34" s="27"/>
      <c r="H34" s="61" t="s">
        <v>15</v>
      </c>
      <c r="I34" s="62" t="s">
        <v>22</v>
      </c>
      <c r="J34" s="31" t="s">
        <v>23</v>
      </c>
      <c r="K34" s="34" t="s">
        <v>24</v>
      </c>
      <c r="L34" s="63" t="s">
        <v>25</v>
      </c>
    </row>
    <row r="35" spans="3:12" ht="15" x14ac:dyDescent="0.25">
      <c r="H35" s="61"/>
      <c r="I35" s="62"/>
      <c r="J35" s="31"/>
      <c r="K35" s="34"/>
      <c r="L35" s="63"/>
    </row>
    <row r="36" spans="3:12" ht="14.25" x14ac:dyDescent="0.25">
      <c r="H36" s="61">
        <v>1</v>
      </c>
      <c r="I36" s="62">
        <v>0.8</v>
      </c>
      <c r="J36" s="32">
        <v>0.8</v>
      </c>
      <c r="K36" s="104" t="s">
        <v>26</v>
      </c>
      <c r="L36" s="105"/>
    </row>
    <row r="37" spans="3:12" ht="24" x14ac:dyDescent="0.25">
      <c r="H37" s="61">
        <v>2</v>
      </c>
      <c r="I37" s="62">
        <v>0.9</v>
      </c>
      <c r="J37" s="32">
        <v>0.78</v>
      </c>
      <c r="K37" s="56" t="s">
        <v>27</v>
      </c>
      <c r="L37" s="56" t="s">
        <v>28</v>
      </c>
    </row>
    <row r="38" spans="3:12" ht="24" x14ac:dyDescent="0.25">
      <c r="H38" s="61">
        <v>3</v>
      </c>
      <c r="I38" s="64">
        <v>1</v>
      </c>
      <c r="J38" s="32">
        <v>0.76</v>
      </c>
      <c r="K38" s="56" t="s">
        <v>29</v>
      </c>
      <c r="L38" s="56" t="s">
        <v>30</v>
      </c>
    </row>
    <row r="39" spans="3:12" ht="24" x14ac:dyDescent="0.25">
      <c r="H39" s="61">
        <v>4</v>
      </c>
      <c r="I39" s="64">
        <v>1</v>
      </c>
      <c r="J39" s="32">
        <v>0.74</v>
      </c>
      <c r="K39" s="56" t="s">
        <v>31</v>
      </c>
      <c r="L39" s="56" t="s">
        <v>32</v>
      </c>
    </row>
    <row r="40" spans="3:12" ht="24" x14ac:dyDescent="0.25">
      <c r="H40" s="61">
        <v>5</v>
      </c>
      <c r="I40" s="62">
        <v>1.1000000000000001</v>
      </c>
      <c r="J40" s="32">
        <v>0.72</v>
      </c>
      <c r="K40" s="56" t="s">
        <v>33</v>
      </c>
      <c r="L40" s="56" t="s">
        <v>34</v>
      </c>
    </row>
    <row r="41" spans="3:12" ht="24" x14ac:dyDescent="0.25">
      <c r="H41" s="61">
        <v>6</v>
      </c>
      <c r="I41" s="62">
        <v>1.1000000000000001</v>
      </c>
      <c r="J41" s="32">
        <v>0.7</v>
      </c>
      <c r="K41" s="56" t="s">
        <v>35</v>
      </c>
      <c r="L41" s="56" t="s">
        <v>36</v>
      </c>
    </row>
    <row r="42" spans="3:12" ht="24" x14ac:dyDescent="0.25">
      <c r="H42" s="61">
        <v>7</v>
      </c>
      <c r="I42" s="62">
        <v>1.2</v>
      </c>
      <c r="J42" s="32">
        <v>0.68</v>
      </c>
      <c r="K42" s="56" t="s">
        <v>37</v>
      </c>
      <c r="L42" s="56" t="s">
        <v>38</v>
      </c>
    </row>
    <row r="43" spans="3:12" ht="24" x14ac:dyDescent="0.25">
      <c r="H43" s="61">
        <v>8</v>
      </c>
      <c r="I43" s="62">
        <v>1.3</v>
      </c>
      <c r="J43" s="32">
        <v>0.66</v>
      </c>
      <c r="K43" s="56" t="s">
        <v>39</v>
      </c>
      <c r="L43" s="56" t="s">
        <v>40</v>
      </c>
    </row>
    <row r="44" spans="3:12" ht="14.25" x14ac:dyDescent="0.25">
      <c r="H44" s="61">
        <v>9</v>
      </c>
      <c r="I44" s="62">
        <v>1.4</v>
      </c>
      <c r="J44" s="32">
        <v>0.64</v>
      </c>
      <c r="K44" s="104" t="s">
        <v>51</v>
      </c>
      <c r="L44" s="105"/>
    </row>
    <row r="50" spans="2:2" x14ac:dyDescent="0.25">
      <c r="B50" s="46" t="s">
        <v>42</v>
      </c>
    </row>
    <row r="51" spans="2:2" x14ac:dyDescent="0.25">
      <c r="B51" s="47">
        <f>IFERROR(VLOOKUP(C19,Rangos!$A$2:$E$21,3,0),9)</f>
        <v>9</v>
      </c>
    </row>
    <row r="52" spans="2:2" x14ac:dyDescent="0.25">
      <c r="B52" s="47">
        <f>+IFERROR(VLOOKUP(EVEN(C20*100)/100,Rangos!B2:$E$53,2,0),9)</f>
        <v>9</v>
      </c>
    </row>
  </sheetData>
  <mergeCells count="17">
    <mergeCell ref="C23:D23"/>
    <mergeCell ref="B12:D12"/>
    <mergeCell ref="C8:D8"/>
    <mergeCell ref="C9:D9"/>
    <mergeCell ref="C10:D10"/>
    <mergeCell ref="B17:D17"/>
    <mergeCell ref="B18:D18"/>
    <mergeCell ref="A1:E1"/>
    <mergeCell ref="B2:D2"/>
    <mergeCell ref="A3:E3"/>
    <mergeCell ref="B4:E4"/>
    <mergeCell ref="A6:E6"/>
    <mergeCell ref="K44:L44"/>
    <mergeCell ref="K36:L36"/>
    <mergeCell ref="A29:A30"/>
    <mergeCell ref="D29:E29"/>
    <mergeCell ref="D30:E30"/>
  </mergeCells>
  <conditionalFormatting sqref="D19:D20">
    <cfRule type="containsText" dxfId="3" priority="1" operator="containsText" text="NO CUMPLE">
      <formula>NOT(ISERROR(SEARCH("NO CUMPLE",D19)))</formula>
    </cfRule>
    <cfRule type="containsText" dxfId="2" priority="2" operator="containsText" text="CUMPLE">
      <formula>NOT(ISERROR(SEARCH("CUMPLE",D19)))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37"/>
  <sheetViews>
    <sheetView tabSelected="1" zoomScaleNormal="100" zoomScaleSheetLayoutView="120" workbookViewId="0">
      <selection activeCell="F11" sqref="F11"/>
    </sheetView>
  </sheetViews>
  <sheetFormatPr baseColWidth="10" defaultColWidth="11.42578125" defaultRowHeight="16.5" x14ac:dyDescent="0.3"/>
  <cols>
    <col min="1" max="1" width="16.5703125" style="65" customWidth="1"/>
    <col min="2" max="3" width="25.7109375" style="65" customWidth="1"/>
    <col min="4" max="4" width="16.7109375" style="65" bestFit="1" customWidth="1"/>
    <col min="5" max="16384" width="11.42578125" style="65"/>
  </cols>
  <sheetData>
    <row r="1" spans="1:4" ht="15.75" customHeight="1" x14ac:dyDescent="0.3">
      <c r="A1" s="133" t="s">
        <v>0</v>
      </c>
      <c r="B1" s="134"/>
      <c r="C1" s="134"/>
      <c r="D1" s="135"/>
    </row>
    <row r="2" spans="1:4" ht="15.75" customHeight="1" x14ac:dyDescent="0.3">
      <c r="A2" s="136" t="s">
        <v>1</v>
      </c>
      <c r="B2" s="137"/>
      <c r="C2" s="137"/>
      <c r="D2" s="138"/>
    </row>
    <row r="3" spans="1:4" ht="15.75" customHeight="1" x14ac:dyDescent="0.3">
      <c r="A3" s="136" t="s">
        <v>2</v>
      </c>
      <c r="B3" s="137"/>
      <c r="C3" s="137"/>
      <c r="D3" s="138"/>
    </row>
    <row r="4" spans="1:4" ht="17.25" thickBot="1" x14ac:dyDescent="0.35">
      <c r="A4" s="136" t="s">
        <v>3</v>
      </c>
      <c r="B4" s="137"/>
      <c r="C4" s="137"/>
      <c r="D4" s="138"/>
    </row>
    <row r="5" spans="1:4" ht="17.25" thickBot="1" x14ac:dyDescent="0.35">
      <c r="A5" s="139" t="s">
        <v>72</v>
      </c>
      <c r="B5" s="140"/>
      <c r="C5" s="140"/>
      <c r="D5" s="141"/>
    </row>
    <row r="6" spans="1:4" ht="18" customHeight="1" thickBot="1" x14ac:dyDescent="0.35">
      <c r="A6" s="66" t="s">
        <v>4</v>
      </c>
      <c r="B6" s="142"/>
      <c r="C6" s="143"/>
      <c r="D6" s="144"/>
    </row>
    <row r="7" spans="1:4" ht="18" customHeight="1" thickBot="1" x14ac:dyDescent="0.35">
      <c r="A7" s="67" t="s">
        <v>5</v>
      </c>
      <c r="B7" s="145"/>
      <c r="C7" s="146"/>
      <c r="D7" s="147"/>
    </row>
    <row r="8" spans="1:4" ht="18" customHeight="1" x14ac:dyDescent="0.3">
      <c r="A8" s="148" t="s">
        <v>67</v>
      </c>
      <c r="B8" s="149"/>
      <c r="C8" s="149"/>
      <c r="D8" s="150"/>
    </row>
    <row r="9" spans="1:4" ht="18" customHeight="1" thickBot="1" x14ac:dyDescent="0.35">
      <c r="A9" s="151"/>
      <c r="B9" s="152"/>
      <c r="C9" s="152"/>
      <c r="D9" s="153"/>
    </row>
    <row r="10" spans="1:4" ht="18" customHeight="1" x14ac:dyDescent="0.3">
      <c r="A10" s="154"/>
      <c r="B10" s="69" t="s">
        <v>7</v>
      </c>
      <c r="C10" s="70"/>
      <c r="D10" s="71"/>
    </row>
    <row r="11" spans="1:4" ht="18" customHeight="1" x14ac:dyDescent="0.3">
      <c r="A11" s="155"/>
      <c r="B11" s="72" t="s">
        <v>8</v>
      </c>
      <c r="C11" s="73"/>
      <c r="D11" s="74"/>
    </row>
    <row r="12" spans="1:4" ht="18" customHeight="1" x14ac:dyDescent="0.3">
      <c r="A12" s="155"/>
      <c r="B12" s="72" t="s">
        <v>52</v>
      </c>
      <c r="C12" s="73"/>
      <c r="D12" s="74"/>
    </row>
    <row r="13" spans="1:4" ht="18" customHeight="1" x14ac:dyDescent="0.3">
      <c r="A13" s="75"/>
      <c r="B13" s="72" t="s">
        <v>53</v>
      </c>
      <c r="C13" s="73"/>
      <c r="D13" s="74"/>
    </row>
    <row r="14" spans="1:4" ht="18" customHeight="1" x14ac:dyDescent="0.3">
      <c r="A14" s="75"/>
      <c r="B14" s="76" t="s">
        <v>54</v>
      </c>
      <c r="C14" s="77"/>
      <c r="D14" s="74"/>
    </row>
    <row r="15" spans="1:4" ht="18" customHeight="1" x14ac:dyDescent="0.3">
      <c r="A15" s="75"/>
      <c r="B15" s="76" t="s">
        <v>55</v>
      </c>
      <c r="C15" s="77"/>
      <c r="D15" s="74"/>
    </row>
    <row r="16" spans="1:4" ht="18" customHeight="1" x14ac:dyDescent="0.3">
      <c r="A16" s="75" t="s">
        <v>56</v>
      </c>
      <c r="B16" s="76" t="s">
        <v>57</v>
      </c>
      <c r="C16" s="77"/>
      <c r="D16" s="74"/>
    </row>
    <row r="17" spans="1:4" s="68" customFormat="1" ht="18" customHeight="1" thickBot="1" x14ac:dyDescent="0.35">
      <c r="A17" s="75"/>
      <c r="B17" s="76"/>
      <c r="C17" s="77"/>
      <c r="D17" s="74"/>
    </row>
    <row r="18" spans="1:4" s="68" customFormat="1" ht="18" customHeight="1" thickBot="1" x14ac:dyDescent="0.35">
      <c r="A18" s="160" t="s">
        <v>12</v>
      </c>
      <c r="B18" s="161"/>
      <c r="C18" s="162"/>
      <c r="D18" s="78" t="e">
        <f>+C19/C20</f>
        <v>#DIV/0!</v>
      </c>
    </row>
    <row r="19" spans="1:4" s="68" customFormat="1" ht="18" customHeight="1" x14ac:dyDescent="0.3">
      <c r="A19" s="79"/>
      <c r="B19" s="80" t="s">
        <v>58</v>
      </c>
      <c r="C19" s="81">
        <f>+C10</f>
        <v>0</v>
      </c>
      <c r="D19" s="82"/>
    </row>
    <row r="20" spans="1:4" s="68" customFormat="1" ht="18" customHeight="1" thickBot="1" x14ac:dyDescent="0.35">
      <c r="A20" s="79"/>
      <c r="B20" s="76" t="s">
        <v>59</v>
      </c>
      <c r="C20" s="73">
        <f>+C12</f>
        <v>0</v>
      </c>
      <c r="D20" s="82"/>
    </row>
    <row r="21" spans="1:4" s="68" customFormat="1" ht="18" customHeight="1" thickBot="1" x14ac:dyDescent="0.35">
      <c r="A21" s="160" t="s">
        <v>60</v>
      </c>
      <c r="B21" s="161"/>
      <c r="C21" s="162"/>
      <c r="D21" s="83" t="e">
        <f>+C22/C23</f>
        <v>#DIV/0!</v>
      </c>
    </row>
    <row r="22" spans="1:4" ht="18" customHeight="1" x14ac:dyDescent="0.3">
      <c r="A22" s="75"/>
      <c r="B22" s="80" t="s">
        <v>10</v>
      </c>
      <c r="C22" s="81">
        <f>+C13</f>
        <v>0</v>
      </c>
      <c r="D22" s="82"/>
    </row>
    <row r="23" spans="1:4" ht="18" customHeight="1" thickBot="1" x14ac:dyDescent="0.35">
      <c r="A23" s="75"/>
      <c r="B23" s="76" t="s">
        <v>61</v>
      </c>
      <c r="C23" s="73">
        <f>+C11</f>
        <v>0</v>
      </c>
      <c r="D23" s="82"/>
    </row>
    <row r="24" spans="1:4" ht="18" customHeight="1" thickBot="1" x14ac:dyDescent="0.35">
      <c r="A24" s="160" t="s">
        <v>62</v>
      </c>
      <c r="B24" s="161"/>
      <c r="C24" s="162"/>
      <c r="D24" s="84" t="e">
        <f>+C25/C26</f>
        <v>#DIV/0!</v>
      </c>
    </row>
    <row r="25" spans="1:4" ht="18" customHeight="1" x14ac:dyDescent="0.3">
      <c r="A25" s="85"/>
      <c r="B25" s="80" t="s">
        <v>55</v>
      </c>
      <c r="C25" s="81">
        <f>+C15</f>
        <v>0</v>
      </c>
      <c r="D25" s="86"/>
    </row>
    <row r="26" spans="1:4" ht="18" customHeight="1" thickBot="1" x14ac:dyDescent="0.35">
      <c r="A26" s="85"/>
      <c r="B26" s="76" t="s">
        <v>57</v>
      </c>
      <c r="C26" s="73">
        <f>+C16</f>
        <v>0</v>
      </c>
      <c r="D26" s="86"/>
    </row>
    <row r="27" spans="1:4" ht="18" customHeight="1" thickBot="1" x14ac:dyDescent="0.35">
      <c r="A27" s="166" t="s">
        <v>63</v>
      </c>
      <c r="B27" s="166"/>
      <c r="C27" s="166"/>
      <c r="D27" s="87" t="e">
        <f>+C28/C29</f>
        <v>#DIV/0!</v>
      </c>
    </row>
    <row r="28" spans="1:4" ht="18" customHeight="1" x14ac:dyDescent="0.3">
      <c r="A28" s="88"/>
      <c r="B28" s="80" t="s">
        <v>55</v>
      </c>
      <c r="C28" s="81">
        <f>+C15</f>
        <v>0</v>
      </c>
      <c r="D28" s="89"/>
    </row>
    <row r="29" spans="1:4" ht="18" customHeight="1" thickBot="1" x14ac:dyDescent="0.35">
      <c r="A29" s="88"/>
      <c r="B29" s="76" t="s">
        <v>64</v>
      </c>
      <c r="C29" s="73">
        <f>+C14</f>
        <v>0</v>
      </c>
      <c r="D29" s="89"/>
    </row>
    <row r="30" spans="1:4" ht="18" customHeight="1" thickBot="1" x14ac:dyDescent="0.35">
      <c r="A30" s="167" t="s">
        <v>65</v>
      </c>
      <c r="B30" s="168"/>
      <c r="C30" s="169"/>
      <c r="D30" s="90" t="e">
        <f>+C31/C32</f>
        <v>#DIV/0!</v>
      </c>
    </row>
    <row r="31" spans="1:4" ht="18" customHeight="1" x14ac:dyDescent="0.3">
      <c r="A31" s="91"/>
      <c r="B31" s="80" t="s">
        <v>55</v>
      </c>
      <c r="C31" s="81">
        <f>+C15</f>
        <v>0</v>
      </c>
      <c r="D31" s="92"/>
    </row>
    <row r="32" spans="1:4" ht="18" customHeight="1" thickBot="1" x14ac:dyDescent="0.35">
      <c r="A32" s="93"/>
      <c r="B32" s="94" t="s">
        <v>61</v>
      </c>
      <c r="C32" s="95">
        <f>+C11</f>
        <v>0</v>
      </c>
      <c r="D32" s="96"/>
    </row>
    <row r="33" spans="1:4" ht="18" customHeight="1" x14ac:dyDescent="0.3">
      <c r="A33" s="163" t="s">
        <v>66</v>
      </c>
      <c r="B33" s="164"/>
      <c r="C33" s="165"/>
      <c r="D33" s="97">
        <f>+B35-C35</f>
        <v>0</v>
      </c>
    </row>
    <row r="34" spans="1:4" ht="18" customHeight="1" x14ac:dyDescent="0.3">
      <c r="A34" s="158" t="s">
        <v>69</v>
      </c>
      <c r="B34" s="159"/>
      <c r="C34" s="159"/>
      <c r="D34" s="98"/>
    </row>
    <row r="35" spans="1:4" ht="18" customHeight="1" thickBot="1" x14ac:dyDescent="0.35">
      <c r="A35" s="99"/>
      <c r="B35" s="100">
        <f>+C10</f>
        <v>0</v>
      </c>
      <c r="C35" s="100">
        <f>+C12</f>
        <v>0</v>
      </c>
      <c r="D35" s="101"/>
    </row>
    <row r="36" spans="1:4" ht="17.25" thickBot="1" x14ac:dyDescent="0.35"/>
    <row r="37" spans="1:4" ht="33.75" customHeight="1" thickBot="1" x14ac:dyDescent="0.35">
      <c r="A37" s="102" t="s">
        <v>68</v>
      </c>
      <c r="B37" s="156"/>
      <c r="C37" s="156"/>
      <c r="D37" s="157"/>
    </row>
  </sheetData>
  <mergeCells count="17">
    <mergeCell ref="B6:D6"/>
    <mergeCell ref="B7:D7"/>
    <mergeCell ref="A8:D9"/>
    <mergeCell ref="A10:A12"/>
    <mergeCell ref="B37:D37"/>
    <mergeCell ref="A34:C34"/>
    <mergeCell ref="A18:C18"/>
    <mergeCell ref="A21:C21"/>
    <mergeCell ref="A33:C33"/>
    <mergeCell ref="A24:C24"/>
    <mergeCell ref="A27:C27"/>
    <mergeCell ref="A30:C30"/>
    <mergeCell ref="A1:D1"/>
    <mergeCell ref="A2:D2"/>
    <mergeCell ref="A3:D3"/>
    <mergeCell ref="A4:D4"/>
    <mergeCell ref="A5:D5"/>
  </mergeCells>
  <conditionalFormatting sqref="C15:C16">
    <cfRule type="containsText" dxfId="1" priority="1" operator="containsText" text="NO CUMPLE">
      <formula>NOT(ISERROR(SEARCH("NO CUMPLE",C15)))</formula>
    </cfRule>
    <cfRule type="containsText" dxfId="0" priority="2" operator="containsText" text="CUMPLE">
      <formula>NOT(ISERROR(SEARCH("CUMPLE",C15)))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Rangos</vt:lpstr>
      <vt:lpstr>2</vt:lpstr>
      <vt:lpstr>2 (2)</vt:lpstr>
      <vt:lpstr>'2'!Área_de_impresión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Yenifer  Prada Peña</dc:creator>
  <cp:lastModifiedBy>Angie Johanna Reyes Tovar</cp:lastModifiedBy>
  <cp:lastPrinted>2019-07-09T20:23:23Z</cp:lastPrinted>
  <dcterms:created xsi:type="dcterms:W3CDTF">2016-07-11T18:36:31Z</dcterms:created>
  <dcterms:modified xsi:type="dcterms:W3CDTF">2019-10-05T02:05:14Z</dcterms:modified>
</cp:coreProperties>
</file>