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EngreeJ\Desktop\VIGILANCIA\"/>
    </mc:Choice>
  </mc:AlternateContent>
  <bookViews>
    <workbookView xWindow="0" yWindow="0" windowWidth="20490" windowHeight="7755" activeTab="1"/>
  </bookViews>
  <sheets>
    <sheet name="INFO GENERAL Y FINANCIERA" sheetId="9" r:id="rId1"/>
    <sheet name="SDC Vigilancia " sheetId="7" r:id="rId2"/>
    <sheet name="POLIZAS" sheetId="8" r:id="rId3"/>
    <sheet name=" Circular " sheetId="6" r:id="rId4"/>
    <sheet name="INFO EXPERIENCIA" sheetId="10" r:id="rId5"/>
  </sheets>
  <externalReferences>
    <externalReference r:id="rId6"/>
    <externalReference r:id="rId7"/>
    <externalReference r:id="rId8"/>
  </externalReferences>
  <definedNames>
    <definedName name="_xlnm._FilterDatabase" localSheetId="4" hidden="1">'INFO EXPERIENCIA'!#REF!</definedName>
    <definedName name="_xlnm._FilterDatabase" localSheetId="0" hidden="1">'INFO GENERAL Y FINANCIERA'!$B$42:$AU$42</definedName>
    <definedName name="_xlnm.Print_Area" localSheetId="4">'INFO EXPERIENCIA'!$B$2:$J$29</definedName>
    <definedName name="_xlnm.Print_Area" localSheetId="0">'INFO GENERAL Y FINANCIERA'!$B$2:$AO$55</definedName>
    <definedName name="_xlnm.Print_Area" localSheetId="2">POLIZAS!$B$2:$G$22</definedName>
    <definedName name="_xlnm.Print_Area" localSheetId="1">'SDC Vigilancia '!$B$1:$J$57</definedName>
    <definedName name="Decision" localSheetId="4">[1]lista!$A$6:$A$7</definedName>
    <definedName name="Decision" localSheetId="0">[1]lista!$A$6:$A$7</definedName>
    <definedName name="Decision" localSheetId="2">[1]lista!$A$6:$A$7</definedName>
    <definedName name="Decision">[2]lista!$A$6:$A$7</definedName>
    <definedName name="PARTICIPACION" localSheetId="4">[1]lista!$A$15:$A$17</definedName>
    <definedName name="PARTICIPACION" localSheetId="0">[1]lista!$A$15:$A$17</definedName>
    <definedName name="PARTICIPACION" localSheetId="2">[1]lista!$A$15:$A$17</definedName>
    <definedName name="PARTICIPACION">[2]lista!$A$15:$A$17</definedName>
    <definedName name="Procedencia" localSheetId="4">[1]lista!$A$2:$A$3</definedName>
    <definedName name="Procedencia" localSheetId="0">[1]lista!$A$2:$A$3</definedName>
    <definedName name="Procedencia" localSheetId="2">[1]lista!$A$2:$A$3</definedName>
    <definedName name="Procedencia">[2]lista!$A$2:$A$3</definedName>
    <definedName name="tipo" localSheetId="4">[1]lista!$A$11:$A$13</definedName>
    <definedName name="tipo" localSheetId="0">[1]lista!$A$11:$A$13</definedName>
    <definedName name="tipo" localSheetId="2">[1]lista!$A$11:$A$13</definedName>
    <definedName name="tipo">[2]lista!$A$11:$A$13</definedName>
    <definedName name="_xlnm.Print_Titles" localSheetId="4">'INFO EXPERIENCIA'!$2:$12</definedName>
    <definedName name="_xlnm.Print_Titles" localSheetId="0">'INFO GENERAL Y FINANCIERA'!$2:$9</definedName>
    <definedName name="_xlnm.Print_Titles" localSheetId="1">'SDC Vigilancia '!$1:$17</definedName>
    <definedName name="x">[3]lista!$A$11:$A$13</definedName>
  </definedNames>
  <calcPr calcId="152511"/>
</workbook>
</file>

<file path=xl/calcChain.xml><?xml version="1.0" encoding="utf-8"?>
<calcChain xmlns="http://schemas.openxmlformats.org/spreadsheetml/2006/main">
  <c r="I40" i="7" l="1"/>
  <c r="F47" i="7" l="1"/>
  <c r="F48" i="7"/>
  <c r="F49" i="7"/>
  <c r="J13" i="10"/>
  <c r="J12" i="10"/>
  <c r="J11" i="10"/>
  <c r="G12" i="10"/>
  <c r="G13" i="10"/>
  <c r="G11" i="10"/>
  <c r="C12" i="10"/>
  <c r="C13" i="10"/>
  <c r="C11" i="10"/>
  <c r="AD51" i="9"/>
  <c r="AD49" i="9"/>
  <c r="AD47" i="9"/>
  <c r="AD45" i="9"/>
  <c r="AD43" i="9"/>
  <c r="E32" i="6" l="1"/>
  <c r="E31" i="6"/>
  <c r="E30" i="6"/>
  <c r="E29" i="6"/>
  <c r="E28" i="6"/>
  <c r="E27" i="6"/>
  <c r="E26" i="6"/>
  <c r="E25" i="6"/>
  <c r="E24" i="6"/>
  <c r="D32" i="6"/>
  <c r="D31" i="6"/>
  <c r="D29" i="6"/>
  <c r="D28" i="6"/>
  <c r="D27" i="6"/>
  <c r="D26" i="6"/>
  <c r="C32" i="6"/>
  <c r="C31" i="6"/>
  <c r="G32" i="7" s="1"/>
  <c r="C30" i="6"/>
  <c r="C27" i="6"/>
  <c r="C25" i="6"/>
  <c r="C24" i="6"/>
  <c r="D30" i="6"/>
  <c r="C29" i="6"/>
  <c r="G30" i="7" s="1"/>
  <c r="H30" i="7" s="1"/>
  <c r="I30" i="7" s="1"/>
  <c r="C28" i="6"/>
  <c r="G29" i="7" s="1"/>
  <c r="H29" i="7" s="1"/>
  <c r="I29" i="7" s="1"/>
  <c r="C26" i="6"/>
  <c r="G27" i="7" s="1"/>
  <c r="H27" i="7" s="1"/>
  <c r="I27" i="7" s="1"/>
  <c r="D25" i="6"/>
  <c r="D24" i="6"/>
  <c r="F26" i="7"/>
  <c r="F27" i="7"/>
  <c r="F28" i="7"/>
  <c r="F29" i="7"/>
  <c r="F30" i="7"/>
  <c r="F31" i="7"/>
  <c r="F32" i="7"/>
  <c r="F33" i="7"/>
  <c r="F25" i="7"/>
  <c r="C34" i="7"/>
  <c r="J29" i="7" l="1"/>
  <c r="G26" i="7"/>
  <c r="H26" i="7" s="1"/>
  <c r="G33" i="7"/>
  <c r="H33" i="7" s="1"/>
  <c r="I33" i="7" s="1"/>
  <c r="J33" i="7" s="1"/>
  <c r="G28" i="7"/>
  <c r="H28" i="7" s="1"/>
  <c r="I28" i="7" s="1"/>
  <c r="J28" i="7" s="1"/>
  <c r="G31" i="7"/>
  <c r="H31" i="7" s="1"/>
  <c r="I31" i="7" s="1"/>
  <c r="J31" i="7" s="1"/>
  <c r="G25" i="7"/>
  <c r="H25" i="7" s="1"/>
  <c r="I25" i="7" s="1"/>
  <c r="J25" i="7" s="1"/>
  <c r="H32" i="7"/>
  <c r="I32" i="7" s="1"/>
  <c r="J32" i="7" s="1"/>
  <c r="J30" i="7"/>
  <c r="J27" i="7"/>
  <c r="F34" i="7"/>
  <c r="I49" i="7"/>
  <c r="J49" i="7" s="1"/>
  <c r="I48" i="7"/>
  <c r="J48" i="7" s="1"/>
  <c r="I47" i="7"/>
  <c r="I46" i="7"/>
  <c r="F46" i="7"/>
  <c r="I45" i="7"/>
  <c r="F45" i="7"/>
  <c r="I44" i="7"/>
  <c r="F44" i="7"/>
  <c r="I43" i="7"/>
  <c r="F43" i="7"/>
  <c r="I42" i="7"/>
  <c r="J42" i="7" s="1"/>
  <c r="I41" i="7"/>
  <c r="J41" i="7" s="1"/>
  <c r="J40" i="7"/>
  <c r="E34" i="7"/>
  <c r="D34" i="7"/>
  <c r="I26" i="7"/>
  <c r="J26" i="7" s="1"/>
  <c r="J44" i="7" l="1"/>
  <c r="J43" i="7"/>
  <c r="J45" i="7"/>
  <c r="J47" i="7"/>
  <c r="J46" i="7"/>
  <c r="J50" i="7" l="1"/>
  <c r="J51" i="7" s="1"/>
  <c r="J52" i="7" s="1"/>
  <c r="J53" i="7" s="1"/>
  <c r="J34" i="7"/>
  <c r="J35" i="7" l="1"/>
  <c r="J36" i="7" s="1"/>
  <c r="J37" i="7" s="1"/>
</calcChain>
</file>

<file path=xl/comments1.xml><?xml version="1.0" encoding="utf-8"?>
<comments xmlns="http://schemas.openxmlformats.org/spreadsheetml/2006/main">
  <authors>
    <author>Engree Johanna Duica Navarro</author>
  </authors>
  <commentList>
    <comment ref="AD37" authorId="0" shapeId="0">
      <text>
        <r>
          <rPr>
            <sz val="9"/>
            <color indexed="81"/>
            <rFont val="Tahoma"/>
            <family val="2"/>
          </rPr>
          <t>Incluir la tarifa que corresponda a la agrupación y a la actividad</t>
        </r>
      </text>
    </comment>
  </commentList>
</comments>
</file>

<file path=xl/sharedStrings.xml><?xml version="1.0" encoding="utf-8"?>
<sst xmlns="http://schemas.openxmlformats.org/spreadsheetml/2006/main" count="221" uniqueCount="172">
  <si>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</si>
  <si>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</si>
  <si>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</si>
  <si>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</si>
  <si>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</si>
  <si>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</si>
  <si>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</si>
  <si>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</si>
  <si>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</si>
  <si>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</si>
  <si>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</si>
  <si>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</si>
  <si>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</si>
  <si>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Cobertura: Corresponde al porcentaje del valor total del contrato a amparar.</t>
  </si>
  <si>
    <t xml:space="preserve">1.1. Identificación. </t>
  </si>
  <si>
    <t>NIT</t>
  </si>
  <si>
    <t>DV</t>
  </si>
  <si>
    <t>Descripción  Actividad Económica CIIU</t>
  </si>
  <si>
    <t>Veces</t>
  </si>
  <si>
    <t>Porcentaje</t>
  </si>
  <si>
    <t>TURNOS</t>
  </si>
  <si>
    <t>Sede de la Dirección General</t>
  </si>
  <si>
    <t>total</t>
  </si>
  <si>
    <t>valor unitario</t>
  </si>
  <si>
    <t>Regional  Bogotá</t>
  </si>
  <si>
    <t>24 horas lunes a domingo con arma</t>
  </si>
  <si>
    <t>Total por sede</t>
  </si>
  <si>
    <t>valor unitario incluido A y S</t>
  </si>
  <si>
    <t>Sin armas</t>
  </si>
  <si>
    <t>Con Arma</t>
  </si>
  <si>
    <t>Con Canino</t>
  </si>
  <si>
    <t>Administración y Supervisión</t>
  </si>
  <si>
    <t>JORNDA LABORAL</t>
  </si>
  <si>
    <t>Variable de Proporcionalidad</t>
  </si>
  <si>
    <t>06:00 a.m. A 02:00 p.m. Turno de 8 Horas Diurno</t>
  </si>
  <si>
    <t>02:00 p.m. A 10:00 p.m. Turno de 8 Horas Diurno</t>
  </si>
  <si>
    <t>10:00 p.m. A 06:00 a.m. Turno de 8 Horas nocturno</t>
  </si>
  <si>
    <t>Lunes a viernes sin festivos</t>
  </si>
  <si>
    <t>Lunes a sabados sin festivos</t>
  </si>
  <si>
    <t>Lunes a viernes con festivos</t>
  </si>
  <si>
    <t>Lunes a sabados con festivos</t>
  </si>
  <si>
    <t xml:space="preserve">Sabados y Domingos </t>
  </si>
  <si>
    <t xml:space="preserve">Sabados, Domingos y festivos </t>
  </si>
  <si>
    <t>valor A y S 
(8%, 10%, 11%)</t>
  </si>
  <si>
    <t>valor total 
antes de IVA</t>
  </si>
  <si>
    <t>BASE DEL 10% PARA IMPUESTO IVA</t>
  </si>
  <si>
    <t>IVA 16%</t>
  </si>
  <si>
    <t>Monitoreo</t>
  </si>
  <si>
    <t>MEDIOS TÉCNOLOGICOS Y MONITOREO</t>
  </si>
  <si>
    <t>Detectores manuales de metales.</t>
  </si>
  <si>
    <t>Arcos Detectores de Metales con seis zonas de detección independiente, alarma audible, medidas del arco interno de 200cmX75cmX53cm</t>
  </si>
  <si>
    <t>Equipo de rayos X con Banda transportadora, Túnel de 50cm X 33cm</t>
  </si>
  <si>
    <t>Armerillos para el descargue de armas cortas y el almacenamiento de las mismas  (*)</t>
  </si>
  <si>
    <t>Linternas de batería recargable, una por cada puesto de 24 horas.</t>
  </si>
  <si>
    <t>Proporción del Mes</t>
  </si>
  <si>
    <t>No Aplica</t>
  </si>
  <si>
    <t>Regional Cundinamarca</t>
  </si>
  <si>
    <t xml:space="preserve">EMPRESA: </t>
  </si>
  <si>
    <t>FECHA:</t>
  </si>
  <si>
    <t>CARGO:</t>
  </si>
  <si>
    <t>E-MAIL:</t>
  </si>
  <si>
    <t>SMLMV (**)</t>
  </si>
  <si>
    <t xml:space="preserve">Circuitos Cerrados de TV </t>
  </si>
  <si>
    <t>30 + 8</t>
  </si>
  <si>
    <t>10 + 8</t>
  </si>
  <si>
    <t>12 horas diurnas lunes a domingo con canino</t>
  </si>
  <si>
    <t xml:space="preserve">16 horas diurnas sin arma </t>
  </si>
  <si>
    <t>12 horas diurnas con canino</t>
  </si>
  <si>
    <t>04 horas diurnas con canino (18:00-22:00)</t>
  </si>
  <si>
    <t>12 horas diurnas sin arma</t>
  </si>
  <si>
    <t>12 horas diurnas con arma</t>
  </si>
  <si>
    <t>12 horas lunes a viernes diurnas sin arma</t>
  </si>
  <si>
    <t>10 horas diurnas sin arma</t>
  </si>
  <si>
    <t>SUBTOTAL 2014</t>
  </si>
  <si>
    <t>VALOR MENSUAL TURNOS SERVICIO DE VIGILANCIA Y SEGURIDAD PRIVADA 2014</t>
  </si>
  <si>
    <t>NIT:</t>
  </si>
  <si>
    <t>CONTACTO</t>
  </si>
  <si>
    <t>TEL. CELULAR :</t>
  </si>
  <si>
    <t>DIRECCIÓN:</t>
  </si>
  <si>
    <t>TELEFONO FIJO:</t>
  </si>
  <si>
    <t>Instrucciones para el diligenciamiento del formato de cotización</t>
  </si>
  <si>
    <t>COTIZACIÓN- VIGILANCIA</t>
  </si>
  <si>
    <t>CONCEPTOS A TENER EN CUENTA PARA REALIZAR LA COTIZACIÓN DE DOTACIÓN INDUSTRIAL</t>
  </si>
  <si>
    <t>Formato Información General Y Financiera De Proveedores</t>
  </si>
  <si>
    <t>Ciudad</t>
  </si>
  <si>
    <t>Fecha Dd/mm/aa</t>
  </si>
  <si>
    <t>Persona Natural</t>
  </si>
  <si>
    <t>Persona Jurídica</t>
  </si>
  <si>
    <t xml:space="preserve"> 1.  Información General</t>
  </si>
  <si>
    <t>Personas 
naturales</t>
  </si>
  <si>
    <t>Nombre Comercial</t>
  </si>
  <si>
    <t>Nombres y Apellidos</t>
  </si>
  <si>
    <t>Cédula</t>
  </si>
  <si>
    <t>Personas 
jurídicas</t>
  </si>
  <si>
    <t>Razón Social</t>
  </si>
  <si>
    <t xml:space="preserve">Dirección </t>
  </si>
  <si>
    <t>Teléfono</t>
  </si>
  <si>
    <t>Fax</t>
  </si>
  <si>
    <t>Pagina Web</t>
  </si>
  <si>
    <t>Años de Constitución</t>
  </si>
  <si>
    <t>Sector al que pertenece</t>
  </si>
  <si>
    <t>1.2. Personas De Contacto</t>
  </si>
  <si>
    <t>Gerente General</t>
  </si>
  <si>
    <t>E-mail</t>
  </si>
  <si>
    <t>Ext.</t>
  </si>
  <si>
    <t>Celular</t>
  </si>
  <si>
    <t>Director Comercial</t>
  </si>
  <si>
    <t>Asesor Comercial</t>
  </si>
  <si>
    <t>1.3. Productos Y Servicios Inscritos En El Rup De Acuerdo Con El Unspsc</t>
  </si>
  <si>
    <t>Incluir Listado Con Breve Descripción De Los Productos Y/o Servicios Que Ofrece La Compañía, Registrados En El Rup (agregue Las Filas Necesarias)</t>
  </si>
  <si>
    <t>Código de Naciones Unidas</t>
  </si>
  <si>
    <t>1.4. Códigos CIIU</t>
  </si>
  <si>
    <t>1.5. Número De Empleados</t>
  </si>
  <si>
    <t>Código De Actividad</t>
  </si>
  <si>
    <t>Tarifa ICA</t>
  </si>
  <si>
    <t>2. Información Financiera  - A Diciembre 31 De 2013</t>
  </si>
  <si>
    <t xml:space="preserve">Nombre Del Indicador  </t>
  </si>
  <si>
    <t>Cuenta</t>
  </si>
  <si>
    <t>Valores En Pesos</t>
  </si>
  <si>
    <t>Indicador</t>
  </si>
  <si>
    <t>Capacidad Financiera</t>
  </si>
  <si>
    <t xml:space="preserve"> índice De Liquidez</t>
  </si>
  <si>
    <t>Activo Corriente --&gt;</t>
  </si>
  <si>
    <t>Pasivo Corriente --&gt;</t>
  </si>
  <si>
    <t>Índice De Endeudamiento</t>
  </si>
  <si>
    <t>Pasivo Total--&gt;</t>
  </si>
  <si>
    <t>Activo Total--&gt;</t>
  </si>
  <si>
    <t>Razón De Cobertura De Intereses</t>
  </si>
  <si>
    <t>Utilidad Operacional--&gt;</t>
  </si>
  <si>
    <t>Gastos De Interés--&gt;</t>
  </si>
  <si>
    <t>Capacidad Organizacional</t>
  </si>
  <si>
    <t>Rentabilidad Del Patrimonio</t>
  </si>
  <si>
    <t>Patrimonio--&gt;</t>
  </si>
  <si>
    <t>Rentabilidad Del Activo</t>
  </si>
  <si>
    <t>Nota: Para las empresas inspeccionadas, vigiladas o controladas por la Supersociedades, la información consignada en este numeral será validada con la reportada a la Supersociedades y disponible para consulta en Internet mediante el Sistema de Información y Riesgo Empresarial de la Supersociedades (SIREM). Si se evidencian diferencias en los valores consignados en este formato y los reportados a la Supersociedades se tomará como referencia la información del SIREM.</t>
  </si>
  <si>
    <t>Otra información relevante de la empresa (consigne en este espacio otra información que considere de interés)</t>
  </si>
  <si>
    <t>EXPERIENCIA EN CONTRATACION EN LOS ULTIMOS 5 AÑOS</t>
  </si>
  <si>
    <r>
      <t>EXPERIENCIA EN CONTRATACIÓN EN LOS ÚLTIMOS</t>
    </r>
    <r>
      <rPr>
        <b/>
        <u/>
        <sz val="10"/>
        <rFont val="Arial"/>
        <family val="2"/>
      </rPr>
      <t xml:space="preserve"> 5 AÑOS</t>
    </r>
  </si>
  <si>
    <t>Empresa:</t>
  </si>
  <si>
    <t>Nit:</t>
  </si>
  <si>
    <t>Fecha:</t>
  </si>
  <si>
    <t>Contacto:</t>
  </si>
  <si>
    <t>Cargo:</t>
  </si>
  <si>
    <t>Tel. celular:</t>
  </si>
  <si>
    <t>E-Mail:</t>
  </si>
  <si>
    <t>Dirección:</t>
  </si>
  <si>
    <t>Tel. fijo:</t>
  </si>
  <si>
    <r>
      <t xml:space="preserve">Con el fin de conocer la experiencia con la que cuentan las empresas del sector </t>
    </r>
    <r>
      <rPr>
        <u/>
        <sz val="10"/>
        <rFont val="Arial"/>
        <family val="2"/>
      </rPr>
      <t>relacionada con el objeto del presente estudio de mercado</t>
    </r>
    <r>
      <rPr>
        <sz val="10"/>
        <rFont val="Arial"/>
        <family val="2"/>
      </rPr>
      <t>, agradecemos diligenciar el cuadro que sigue con base en los contratos suscritos en los últimos 5 años, cuyos objetos están relacionados con el objeto del presente estudio de mercado</t>
    </r>
  </si>
  <si>
    <t>Tipo de entidad</t>
  </si>
  <si>
    <t>Entidad o Empresa</t>
  </si>
  <si>
    <t>Numero del contrato</t>
  </si>
  <si>
    <t>Objeto del contrato</t>
  </si>
  <si>
    <t>Fecha de suscripción
(dd/mmm/aa)</t>
  </si>
  <si>
    <t>Plazo de ejecución 
(en años)</t>
  </si>
  <si>
    <t>Forma de participación
(UT, consorcio, individual)</t>
  </si>
  <si>
    <t>% de participación</t>
  </si>
  <si>
    <t>Valor total ejecutado del contrato (de acuerdo con el % de participación)</t>
  </si>
  <si>
    <t>Nota: Agregar las filas necesarias para reportar la experiencia</t>
  </si>
  <si>
    <t>Equipos de comunicación portátiles con un alcance mínimo de cuatro (4) kilómetros (punto a punto), para la prestación del servicio y/o equipos Avantel y/o celulares abiertos y/o con plan de minutos para enviar o recibir llamadas en cualquier momento. Por cada puesto de vigilancia.</t>
  </si>
  <si>
    <t>Lámparas de emergencia recargables para uso portátil o colocación fija con mínimo 30 LED, de operación automática. El número de lámparas y su lugar de ubicación obedecerá al estudio de seguridad creado para cada puesto de servicio.</t>
  </si>
  <si>
    <t xml:space="preserve">Cuatro (4) computadores All in One con procesador mínimo de Intel Core i5 de 2.9GHZ o superior y memoria RAM de 6GB o superior, y disco duro de mínimo 800 GB o superior, con equipos de registro fotográfico para control del personal que solicita acceso a las instalaciones del Instituto Colombiano de Bienestar Familiar, con impresoras para la impresión de stickers y su software, debidamente licenciado para llevar el registro de control de acceso de visitantes en las recepciones de la Sede de la Dirección General Avenida Carrera 68 No. 64C-75, de la Regional Bogotá Cra. 50 No. 26-51, de la Regional Cundinamarca Calle 53 No. 6–07/11, los cuales deberán ser instalados a la red del Instituto para tener acceso de consulta desde el equipo del funcionario encargado de la seguridad del Instituto. </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</si>
  <si>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</si>
  <si>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días a partir de la fecha de diligenciamiento.</t>
  </si>
  <si>
    <r>
      <rPr>
        <b/>
        <sz val="9"/>
        <color theme="1"/>
        <rFont val="Arial"/>
        <family val="2"/>
      </rPr>
      <t>Inscripción en el Registro Único de Proponentes:</t>
    </r>
    <r>
      <rPr>
        <sz val="9"/>
        <color theme="1"/>
        <rFont val="Arial"/>
        <family val="2"/>
      </rPr>
      <t xml:space="preserve"> 
Las personas naturales y jurídicas, nacionales o extranjeras, con domicilio en Colombia, interesadas en participar en procesos de contratación convocados por las entidades estatales, deben estar </t>
    </r>
    <r>
      <rPr>
        <b/>
        <sz val="9"/>
        <color rgb="FFFF0000"/>
        <rFont val="Arial"/>
        <family val="2"/>
      </rPr>
      <t>inscritas en el RUP</t>
    </r>
    <r>
      <rPr>
        <sz val="9"/>
        <color theme="1"/>
        <rFont val="Arial"/>
        <family val="2"/>
      </rPr>
      <t>, salvo las excepciones previstas de forma taxativa en la ley (Artículo 8 del Decreto 1510 de 2013). Se aclara que esta inscripción no se requiere para remitir cotización durante el estudio de mercado.</t>
    </r>
  </si>
  <si>
    <t>CIRCULAR EXTERNA 201432000000 DE 2014 SUPERVIGILANCIA</t>
  </si>
  <si>
    <t>TARIFA MINIMA REGULADA PARA EL 2014</t>
  </si>
  <si>
    <t>CANTIDADES DE DIAS MES (CIRCULAR 201432000000 DE 2014)</t>
  </si>
  <si>
    <r>
      <t xml:space="preserve">TIEMPO DE EJECUCIÓN </t>
    </r>
    <r>
      <rPr>
        <b/>
        <sz val="8"/>
        <rFont val="Arial"/>
        <family val="2"/>
      </rPr>
      <t>(meses)</t>
    </r>
  </si>
  <si>
    <r>
      <t xml:space="preserve">Notas: 
</t>
    </r>
    <r>
      <rPr>
        <b/>
        <sz val="9"/>
        <color rgb="FFFF0000"/>
        <rFont val="Arial"/>
        <family val="2"/>
      </rPr>
      <t xml:space="preserve">(1) Sede de la Dirección General: </t>
    </r>
    <r>
      <rPr>
        <sz val="9"/>
        <color rgb="FFFF0000"/>
        <rFont val="Arial"/>
        <family val="2"/>
      </rPr>
      <t xml:space="preserve">Los servicios caninos deben poseer adiestramiento en antiexplosivos y defensa controlada.
</t>
    </r>
    <r>
      <rPr>
        <b/>
        <sz val="9"/>
        <color rgb="FFFF0000"/>
        <rFont val="Arial"/>
        <family val="2"/>
      </rPr>
      <t>(2) Regional Bogotá:</t>
    </r>
    <r>
      <rPr>
        <sz val="9"/>
        <color rgb="FFFF0000"/>
        <rFont val="Arial"/>
        <family val="2"/>
      </rPr>
      <t xml:space="preserve">  Los servicios caninos deben poseer adiestramiento en antiexplosivos.</t>
    </r>
  </si>
  <si>
    <r>
      <t xml:space="preserve">VALOR MENSUAL MEDIOS TÉCNOLOGICOS Y </t>
    </r>
    <r>
      <rPr>
        <b/>
        <sz val="9"/>
        <rFont val="Arial"/>
        <family val="2"/>
      </rPr>
      <t>MONITOREO</t>
    </r>
    <r>
      <rPr>
        <b/>
        <sz val="9"/>
        <color theme="1"/>
        <rFont val="Arial"/>
        <family val="2"/>
      </rPr>
      <t xml:space="preserve"> SERVICIO DE VIGILANCIA Y SEGURIDAD PRIVADA 2014</t>
    </r>
  </si>
  <si>
    <r>
      <t>• Por favor diligenciar solo las celdas en AMARILLO. Se deben llenar todas las casillas.
• Revisar todos los requerimientos que se exponen en el documento "Ficha de Condiciones Técnicas" y Anexos; y formular su cotización en concordancia con este.
• Asignar precio sin incluir el IVA en las celda de la columna</t>
    </r>
    <r>
      <rPr>
        <sz val="9"/>
        <color rgb="FFFF0000"/>
        <rFont val="Arial"/>
        <family val="2"/>
      </rPr>
      <t xml:space="preserve"> </t>
    </r>
    <r>
      <rPr>
        <b/>
        <sz val="9"/>
        <color rgb="FFFF0000"/>
        <rFont val="Arial"/>
        <family val="2"/>
      </rPr>
      <t>"G"</t>
    </r>
    <r>
      <rPr>
        <sz val="9"/>
        <color theme="1"/>
        <rFont val="Arial"/>
        <family val="2"/>
      </rPr>
      <t xml:space="preserve">  para los elementos tecnologicos.
• El valor de la cotización deber ser expresado en PESOS COLOMBIANOS.
• Los valores unitarios deberán aproximarse por exceso o por defecto al entero más cercano. Si la cifra no está aproximada y aparece con centavos, el ICBF aproximará al entero inferior.
• No modificar, agregar o quitar ningún ítem o sub-ítem.</t>
    </r>
  </si>
  <si>
    <r>
      <rPr>
        <b/>
        <sz val="10"/>
        <color theme="1"/>
        <rFont val="Arial"/>
        <family val="2"/>
      </rPr>
      <t xml:space="preserve">* Armerillo: </t>
    </r>
    <r>
      <rPr>
        <sz val="10"/>
        <color theme="1"/>
        <rFont val="Arial"/>
        <family val="2"/>
      </rPr>
      <t xml:space="preserve">
• Dirección General: 1 (con capacidad para 10 armas cortas.)
• Regional Bogotá: 17 (1 con capacidad para 10 armas cortas y 16 con   capacidad para 3 armas cortas)
• Regional Cundinamarca: 1 (con capacidad para 10 armas cortas)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</si>
</sst>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64" formatCode="_(&quot;$&quot;\ * #,##0.00_);_(&quot;$&quot;\ * \(#,##0.00\);_(&quot;$&quot;\ * &quot;-&quot;??_);_(@_)"/>
    <numFmt numFmtId="165" formatCode="_(* #,##0.00_);_(* \(#,##0.00\);_(* &quot;-&quot;??_);_(@_)"/>
    <numFmt numFmtId="166" formatCode="0.0"/>
    <numFmt numFmtId="167" formatCode="_ * #,##0.00_ ;_ * \-#,##0.00_ ;_ * &quot;-&quot;??_ ;_ @_ "/>
    <numFmt numFmtId="168" formatCode="_ &quot;$&quot;\ * #,##0.00_ ;_ &quot;$&quot;\ * \-#,##0.00_ ;_ &quot;$&quot;\ * &quot;-&quot;??_ ;_ @_ "/>
    <numFmt numFmtId="169" formatCode="[$$-240A]\ #,##0"/>
    <numFmt numFmtId="170" formatCode="[$-240A]d&quot; de &quot;mmmm&quot; de &quot;yyyy;@"/>
    <numFmt numFmtId="171" formatCode="0.0000%"/>
    <numFmt numFmtId="172" formatCode="[$$-240A]\ #,##0.000"/>
    <numFmt numFmtId="173" formatCode="[$-F800]dddd\,\ mmmm\ dd\,\ yyyy"/>
    <numFmt numFmtId="174" formatCode="dd/mmm/yy"/>
    <numFmt numFmtId="175" formatCode="&quot;$&quot;\ #,##0"/>
  </numFmts>
  <fonts count="29">
    <font>
      <sz val="11"/>
      <color theme="1"/>
      <name val="Calibri"/>
      <family val="2"/>
      <scheme val="minor"/>
    </font>
    <font>
      <sz val="11"/>
      <color theme="1"/>
      <name val="Arial"/>
      <family val="2"/>
    </font>
    <font>
      <b/>
      <sz val="10"/>
      <color theme="1"/>
      <name val="Arial"/>
      <family val="2"/>
    </font>
    <font>
      <sz val="10"/>
      <color theme="1"/>
      <name val="Arial"/>
      <family val="2"/>
    </font>
    <font>
      <b/>
      <sz val="10"/>
      <color rgb="FF000000"/>
      <name val="Arial"/>
      <family val="2"/>
    </font>
    <font>
      <sz val="10"/>
      <name val="Zurich BT"/>
    </font>
    <font>
      <sz val="10"/>
      <name val="Arial"/>
      <family val="2"/>
    </font>
    <font>
      <sz val="8"/>
      <name val="Arial"/>
      <family val="2"/>
    </font>
    <font>
      <sz val="9"/>
      <color theme="1"/>
      <name val="Arial"/>
      <family val="2"/>
    </font>
    <font>
      <sz val="8"/>
      <color theme="1"/>
      <name val="Arial"/>
      <family val="2"/>
    </font>
    <font>
      <b/>
      <sz val="9"/>
      <color theme="1"/>
      <name val="Arial"/>
      <family val="2"/>
    </font>
    <font>
      <b/>
      <sz val="8"/>
      <color theme="1"/>
      <name val="Arial"/>
      <family val="2"/>
    </font>
    <font>
      <sz val="11"/>
      <color theme="1"/>
      <name val="Calibri"/>
      <family val="2"/>
      <scheme val="minor"/>
    </font>
    <font>
      <b/>
      <sz val="11"/>
      <color theme="1"/>
      <name val="Arial"/>
      <family val="2"/>
    </font>
    <font>
      <sz val="10"/>
      <color rgb="FF000000"/>
      <name val="Arial"/>
      <family val="2"/>
    </font>
    <font>
      <sz val="11"/>
      <color rgb="FF000000"/>
      <name val="Arial"/>
      <family val="2"/>
    </font>
    <font>
      <sz val="9"/>
      <color rgb="FF000000"/>
      <name val="Arial"/>
      <family val="2"/>
    </font>
    <font>
      <sz val="9"/>
      <color rgb="FFFF0000"/>
      <name val="Arial"/>
      <family val="2"/>
    </font>
    <font>
      <b/>
      <sz val="9"/>
      <color rgb="FFFF0000"/>
      <name val="Arial"/>
      <family val="2"/>
    </font>
    <font>
      <sz val="9"/>
      <name val="Arial"/>
      <family val="2"/>
    </font>
    <font>
      <b/>
      <sz val="10"/>
      <color rgb="FFFF0000"/>
      <name val="Arial"/>
      <family val="2"/>
    </font>
    <font>
      <sz val="9"/>
      <color indexed="81"/>
      <name val="Tahoma"/>
      <family val="2"/>
    </font>
    <font>
      <b/>
      <sz val="10"/>
      <name val="Arial"/>
      <family val="2"/>
    </font>
    <font>
      <b/>
      <u/>
      <sz val="10"/>
      <name val="Arial"/>
      <family val="2"/>
    </font>
    <font>
      <u/>
      <sz val="10"/>
      <name val="Arial"/>
      <family val="2"/>
    </font>
    <font>
      <sz val="9"/>
      <color theme="1"/>
      <name val="Calibri"/>
      <family val="2"/>
      <scheme val="minor"/>
    </font>
    <font>
      <b/>
      <sz val="8"/>
      <name val="Arial"/>
      <family val="2"/>
    </font>
    <font>
      <sz val="11"/>
      <name val="Arial"/>
      <family val="2"/>
    </font>
    <font>
      <b/>
      <sz val="9"/>
      <name val="Arial"/>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CC"/>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4">
    <xf numFmtId="0" fontId="0" fillId="0" borderId="0"/>
    <xf numFmtId="0" fontId="1" fillId="0" borderId="0"/>
    <xf numFmtId="0" fontId="5" fillId="0" borderId="0"/>
    <xf numFmtId="9" fontId="5" fillId="0" borderId="0" applyFont="0" applyFill="0" applyBorder="0" applyAlignment="0" applyProtection="0"/>
    <xf numFmtId="165" fontId="1" fillId="0" borderId="0" applyFont="0" applyFill="0" applyBorder="0" applyAlignment="0" applyProtection="0"/>
    <xf numFmtId="167"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0" fontId="6" fillId="0" borderId="0"/>
    <xf numFmtId="0" fontId="1" fillId="0" borderId="0"/>
    <xf numFmtId="0" fontId="5" fillId="0" borderId="0"/>
    <xf numFmtId="9" fontId="1" fillId="0" borderId="0" applyFont="0" applyFill="0" applyBorder="0" applyAlignment="0" applyProtection="0"/>
    <xf numFmtId="9" fontId="12" fillId="0" borderId="0" applyFont="0" applyFill="0" applyBorder="0" applyAlignment="0" applyProtection="0"/>
    <xf numFmtId="164" fontId="1" fillId="0" borderId="0" applyFont="0" applyFill="0" applyBorder="0" applyAlignment="0" applyProtection="0"/>
  </cellStyleXfs>
  <cellXfs count="325">
    <xf numFmtId="0" fontId="0" fillId="0" borderId="0" xfId="0"/>
    <xf numFmtId="0" fontId="2" fillId="0" borderId="2" xfId="1" applyFont="1" applyBorder="1" applyAlignment="1" applyProtection="1">
      <alignment vertical="center" wrapText="1"/>
      <protection locked="0"/>
    </xf>
    <xf numFmtId="0" fontId="2" fillId="0" borderId="3" xfId="1" applyFont="1" applyBorder="1" applyAlignment="1" applyProtection="1">
      <alignment vertical="center" wrapText="1"/>
      <protection locked="0"/>
    </xf>
    <xf numFmtId="0" fontId="2" fillId="0" borderId="0" xfId="1" applyFont="1" applyBorder="1" applyAlignment="1" applyProtection="1">
      <alignment vertical="center" wrapText="1"/>
      <protection locked="0"/>
    </xf>
    <xf numFmtId="0" fontId="2" fillId="0" borderId="5" xfId="1" applyFont="1" applyBorder="1" applyAlignment="1" applyProtection="1">
      <alignment vertical="center" wrapText="1"/>
      <protection locked="0"/>
    </xf>
    <xf numFmtId="10" fontId="6" fillId="0" borderId="9" xfId="3" applyNumberFormat="1" applyFont="1" applyFill="1" applyBorder="1" applyAlignment="1">
      <alignment horizontal="center" vertical="center"/>
    </xf>
    <xf numFmtId="0" fontId="1" fillId="0" borderId="0" xfId="0" applyFont="1"/>
    <xf numFmtId="0" fontId="3" fillId="0" borderId="9" xfId="0" applyFont="1" applyBorder="1" applyAlignment="1">
      <alignment vertical="center" wrapText="1"/>
    </xf>
    <xf numFmtId="0" fontId="0" fillId="0" borderId="9" xfId="0" applyBorder="1" applyAlignment="1">
      <alignment horizontal="center" vertical="center" wrapText="1"/>
    </xf>
    <xf numFmtId="0" fontId="0" fillId="0" borderId="9" xfId="0" applyBorder="1"/>
    <xf numFmtId="0" fontId="0" fillId="0" borderId="9" xfId="0" applyBorder="1" applyAlignment="1">
      <alignment horizontal="center" vertical="center"/>
    </xf>
    <xf numFmtId="9" fontId="0" fillId="0" borderId="9" xfId="0" applyNumberFormat="1" applyBorder="1"/>
    <xf numFmtId="10" fontId="0" fillId="0" borderId="9" xfId="0" applyNumberFormat="1" applyBorder="1"/>
    <xf numFmtId="171" fontId="0" fillId="0" borderId="9" xfId="0" applyNumberFormat="1" applyBorder="1"/>
    <xf numFmtId="0" fontId="0" fillId="0" borderId="0" xfId="0" applyBorder="1"/>
    <xf numFmtId="10" fontId="0" fillId="0" borderId="0" xfId="0" applyNumberFormat="1" applyBorder="1"/>
    <xf numFmtId="9" fontId="0" fillId="0" borderId="0" xfId="0" applyNumberFormat="1" applyBorder="1"/>
    <xf numFmtId="10" fontId="0" fillId="0" borderId="9" xfId="12" applyNumberFormat="1" applyFont="1" applyBorder="1" applyAlignment="1">
      <alignment horizontal="center" vertical="center"/>
    </xf>
    <xf numFmtId="0" fontId="0" fillId="0" borderId="9" xfId="0" applyFill="1" applyBorder="1" applyAlignment="1">
      <alignment horizontal="center" vertical="center" wrapText="1"/>
    </xf>
    <xf numFmtId="0" fontId="1" fillId="0" borderId="0" xfId="0" applyFont="1" applyAlignment="1">
      <alignment horizontal="center" vertical="center" wrapText="1"/>
    </xf>
    <xf numFmtId="0" fontId="1" fillId="0" borderId="9" xfId="0" applyFont="1" applyBorder="1" applyAlignment="1">
      <alignment horizontal="center" vertical="center"/>
    </xf>
    <xf numFmtId="169" fontId="1" fillId="0" borderId="9" xfId="0" applyNumberFormat="1" applyFont="1" applyBorder="1" applyAlignment="1">
      <alignment vertical="center"/>
    </xf>
    <xf numFmtId="0" fontId="3" fillId="0" borderId="9" xfId="0" applyNumberFormat="1" applyFont="1" applyBorder="1" applyAlignment="1">
      <alignment horizontal="left" vertical="top" wrapText="1"/>
    </xf>
    <xf numFmtId="169" fontId="1" fillId="0" borderId="9" xfId="0" applyNumberFormat="1" applyFont="1" applyBorder="1"/>
    <xf numFmtId="169" fontId="13" fillId="0" borderId="9" xfId="0" applyNumberFormat="1" applyFont="1" applyBorder="1" applyAlignment="1">
      <alignment vertical="center"/>
    </xf>
    <xf numFmtId="0" fontId="1" fillId="0" borderId="0" xfId="0" applyFont="1" applyFill="1"/>
    <xf numFmtId="0" fontId="3" fillId="0" borderId="9" xfId="0" applyFont="1" applyBorder="1" applyAlignment="1">
      <alignment vertical="center"/>
    </xf>
    <xf numFmtId="0" fontId="3" fillId="0" borderId="9" xfId="0" applyFont="1" applyFill="1" applyBorder="1" applyAlignment="1">
      <alignment vertical="center" wrapText="1"/>
    </xf>
    <xf numFmtId="0" fontId="1" fillId="0" borderId="9" xfId="0" applyFont="1" applyFill="1" applyBorder="1" applyAlignment="1">
      <alignment horizontal="center" vertical="center"/>
    </xf>
    <xf numFmtId="169" fontId="1" fillId="0" borderId="9" xfId="0" applyNumberFormat="1" applyFont="1" applyBorder="1" applyAlignment="1">
      <alignment horizontal="center" vertical="center"/>
    </xf>
    <xf numFmtId="0" fontId="2" fillId="0" borderId="9" xfId="0" applyNumberFormat="1" applyFont="1" applyBorder="1" applyAlignment="1">
      <alignment horizontal="center" vertical="center" wrapText="1"/>
    </xf>
    <xf numFmtId="0" fontId="2" fillId="0" borderId="9" xfId="0" applyNumberFormat="1" applyFont="1" applyFill="1" applyBorder="1" applyAlignment="1">
      <alignment horizontal="center" vertical="center"/>
    </xf>
    <xf numFmtId="0" fontId="2" fillId="0" borderId="11" xfId="0" applyFont="1" applyBorder="1" applyAlignment="1">
      <alignment horizontal="center" vertical="center" wrapText="1"/>
    </xf>
    <xf numFmtId="0" fontId="15" fillId="0" borderId="0" xfId="0" applyFont="1" applyFill="1" applyBorder="1" applyAlignment="1" applyProtection="1">
      <alignment horizontal="left" vertical="center" wrapText="1"/>
      <protection locked="0"/>
    </xf>
    <xf numFmtId="0" fontId="1" fillId="0" borderId="2" xfId="0" applyNumberFormat="1" applyFont="1" applyBorder="1" applyAlignment="1">
      <alignment horizontal="left" vertical="top" wrapText="1"/>
    </xf>
    <xf numFmtId="0" fontId="1" fillId="0" borderId="2" xfId="0" applyFont="1" applyBorder="1" applyAlignment="1">
      <alignment horizontal="center" vertical="center"/>
    </xf>
    <xf numFmtId="0" fontId="4" fillId="3" borderId="9" xfId="2" applyFont="1" applyFill="1" applyBorder="1" applyAlignment="1">
      <alignment horizontal="center" vertical="center" wrapText="1"/>
    </xf>
    <xf numFmtId="0" fontId="3" fillId="0" borderId="9" xfId="0" applyNumberFormat="1" applyFont="1" applyFill="1" applyBorder="1" applyAlignment="1">
      <alignment horizontal="left" vertical="top" wrapText="1"/>
    </xf>
    <xf numFmtId="171" fontId="0" fillId="0" borderId="9" xfId="0" applyNumberFormat="1" applyFill="1" applyBorder="1"/>
    <xf numFmtId="9" fontId="0" fillId="0" borderId="9" xfId="0" applyNumberFormat="1" applyFill="1" applyBorder="1"/>
    <xf numFmtId="0" fontId="0" fillId="0" borderId="0" xfId="0" applyAlignment="1">
      <alignment vertical="center"/>
    </xf>
    <xf numFmtId="0" fontId="3" fillId="0" borderId="0" xfId="0" applyFont="1" applyBorder="1" applyAlignment="1">
      <alignment horizontal="center" vertical="center"/>
    </xf>
    <xf numFmtId="0" fontId="8" fillId="0" borderId="9" xfId="0" applyFont="1" applyFill="1" applyBorder="1" applyAlignment="1" applyProtection="1">
      <alignment horizontal="left" vertical="center"/>
    </xf>
    <xf numFmtId="0" fontId="16" fillId="0" borderId="9" xfId="0" applyFont="1" applyFill="1" applyBorder="1" applyAlignment="1" applyProtection="1">
      <alignment horizontal="left" vertical="center" wrapText="1"/>
    </xf>
    <xf numFmtId="0" fontId="3" fillId="0" borderId="0" xfId="0" applyFont="1" applyFill="1" applyBorder="1" applyAlignment="1">
      <alignment vertical="center"/>
    </xf>
    <xf numFmtId="0" fontId="3" fillId="0" borderId="0" xfId="0" applyFont="1" applyFill="1" applyBorder="1" applyAlignment="1">
      <alignment horizontal="left" vertical="center"/>
    </xf>
    <xf numFmtId="0" fontId="9" fillId="0" borderId="0" xfId="0" applyFont="1" applyFill="1" applyBorder="1" applyAlignment="1">
      <alignment horizontal="left" vertical="center"/>
    </xf>
    <xf numFmtId="0" fontId="8" fillId="0" borderId="10" xfId="0" applyFont="1" applyFill="1" applyBorder="1" applyAlignment="1" applyProtection="1">
      <alignment vertical="center"/>
    </xf>
    <xf numFmtId="0" fontId="1" fillId="0" borderId="0" xfId="0" applyFont="1" applyBorder="1" applyAlignment="1">
      <alignment wrapText="1"/>
    </xf>
    <xf numFmtId="173" fontId="16" fillId="5" borderId="9" xfId="0" applyNumberFormat="1" applyFont="1" applyFill="1" applyBorder="1" applyAlignment="1" applyProtection="1">
      <alignment vertical="center" wrapText="1"/>
      <protection locked="0" hidden="1"/>
    </xf>
    <xf numFmtId="0" fontId="16" fillId="5" borderId="9" xfId="0" applyFont="1" applyFill="1" applyBorder="1" applyAlignment="1" applyProtection="1">
      <alignment vertical="center" wrapText="1"/>
      <protection locked="0" hidden="1"/>
    </xf>
    <xf numFmtId="0" fontId="3" fillId="0" borderId="0" xfId="1" applyFont="1" applyAlignment="1">
      <alignment vertical="center"/>
    </xf>
    <xf numFmtId="0" fontId="3" fillId="0" borderId="0" xfId="1" applyFont="1" applyAlignment="1">
      <alignment vertical="center" wrapText="1"/>
    </xf>
    <xf numFmtId="0" fontId="2" fillId="0" borderId="1" xfId="1" applyFont="1" applyBorder="1" applyAlignment="1" applyProtection="1">
      <alignment horizontal="right" vertical="center"/>
      <protection locked="0"/>
    </xf>
    <xf numFmtId="0" fontId="2" fillId="0" borderId="2" xfId="1" applyFont="1" applyBorder="1" applyAlignment="1" applyProtection="1">
      <alignment horizontal="right" vertical="center"/>
      <protection locked="0"/>
    </xf>
    <xf numFmtId="0" fontId="2" fillId="0" borderId="2" xfId="1" applyFont="1" applyBorder="1" applyAlignment="1" applyProtection="1">
      <alignment horizontal="right" vertical="center" wrapText="1"/>
      <protection locked="0"/>
    </xf>
    <xf numFmtId="0" fontId="3" fillId="2" borderId="0" xfId="1" applyFont="1" applyFill="1" applyBorder="1" applyAlignment="1">
      <alignment vertical="center"/>
    </xf>
    <xf numFmtId="0" fontId="2" fillId="0" borderId="4" xfId="1" applyFont="1" applyBorder="1" applyAlignment="1" applyProtection="1">
      <alignment horizontal="right" vertical="center"/>
      <protection locked="0"/>
    </xf>
    <xf numFmtId="0" fontId="2" fillId="0" borderId="0" xfId="1" applyFont="1" applyBorder="1" applyAlignment="1" applyProtection="1">
      <alignment horizontal="right" vertical="center"/>
      <protection locked="0"/>
    </xf>
    <xf numFmtId="0" fontId="2" fillId="0" borderId="0" xfId="1" applyFont="1" applyBorder="1" applyAlignment="1" applyProtection="1">
      <alignment horizontal="right" vertical="center" wrapText="1"/>
      <protection locked="0"/>
    </xf>
    <xf numFmtId="0" fontId="3" fillId="2" borderId="5" xfId="1" applyFont="1" applyFill="1" applyBorder="1" applyAlignment="1">
      <alignment vertical="center"/>
    </xf>
    <xf numFmtId="0" fontId="2" fillId="0" borderId="1" xfId="1" applyFont="1" applyFill="1" applyBorder="1" applyAlignment="1" applyProtection="1">
      <alignment horizontal="left" vertical="center"/>
      <protection locked="0"/>
    </xf>
    <xf numFmtId="0" fontId="2" fillId="0" borderId="2" xfId="1" applyFont="1" applyFill="1" applyBorder="1" applyAlignment="1" applyProtection="1">
      <alignment horizontal="left" vertical="center"/>
      <protection locked="0"/>
    </xf>
    <xf numFmtId="0" fontId="2" fillId="0" borderId="2" xfId="1" applyFont="1" applyFill="1" applyBorder="1" applyAlignment="1" applyProtection="1">
      <alignment horizontal="left" vertical="center" wrapText="1"/>
      <protection locked="0"/>
    </xf>
    <xf numFmtId="0" fontId="4" fillId="0" borderId="3" xfId="1" applyFont="1" applyFill="1" applyBorder="1" applyAlignment="1" applyProtection="1">
      <alignment horizontal="left" vertical="center" wrapText="1"/>
      <protection locked="0"/>
    </xf>
    <xf numFmtId="0" fontId="3" fillId="0" borderId="0" xfId="1" applyFont="1" applyFill="1" applyBorder="1" applyAlignment="1">
      <alignment vertical="center"/>
    </xf>
    <xf numFmtId="0" fontId="3" fillId="0" borderId="4" xfId="1" applyFont="1" applyBorder="1" applyAlignment="1">
      <alignment vertical="center"/>
    </xf>
    <xf numFmtId="0" fontId="3" fillId="0" borderId="0" xfId="1" applyFont="1" applyBorder="1" applyAlignment="1">
      <alignment vertical="center"/>
    </xf>
    <xf numFmtId="0" fontId="3" fillId="0" borderId="0" xfId="1" applyFont="1" applyBorder="1" applyAlignment="1">
      <alignment vertical="center" wrapText="1"/>
    </xf>
    <xf numFmtId="0" fontId="3" fillId="0" borderId="5" xfId="1" applyFont="1" applyBorder="1" applyAlignment="1">
      <alignment vertical="center"/>
    </xf>
    <xf numFmtId="0" fontId="2" fillId="0" borderId="4" xfId="1" applyFont="1" applyBorder="1" applyAlignment="1">
      <alignment vertical="center"/>
    </xf>
    <xf numFmtId="0" fontId="3" fillId="0" borderId="6" xfId="1" applyFont="1" applyBorder="1" applyAlignment="1">
      <alignment vertical="center"/>
    </xf>
    <xf numFmtId="0" fontId="3" fillId="0" borderId="7" xfId="1" applyFont="1" applyBorder="1" applyAlignment="1">
      <alignment vertical="center"/>
    </xf>
    <xf numFmtId="0" fontId="3" fillId="0" borderId="7" xfId="1" applyFont="1" applyBorder="1" applyAlignment="1">
      <alignment vertical="center" wrapText="1"/>
    </xf>
    <xf numFmtId="0" fontId="3" fillId="0" borderId="8" xfId="1" applyFont="1" applyBorder="1" applyAlignment="1">
      <alignment vertical="center"/>
    </xf>
    <xf numFmtId="0" fontId="9" fillId="0" borderId="0" xfId="0" applyFont="1" applyAlignment="1">
      <alignment vertical="center"/>
    </xf>
    <xf numFmtId="0" fontId="9" fillId="0" borderId="1" xfId="0" applyFont="1" applyBorder="1" applyAlignment="1">
      <alignment vertical="center"/>
    </xf>
    <xf numFmtId="0" fontId="9" fillId="0" borderId="2" xfId="0" applyFont="1" applyBorder="1" applyAlignment="1">
      <alignment vertical="center"/>
    </xf>
    <xf numFmtId="0" fontId="9" fillId="0" borderId="3" xfId="0" applyFont="1" applyBorder="1" applyAlignment="1">
      <alignment vertical="center"/>
    </xf>
    <xf numFmtId="0" fontId="9" fillId="0" borderId="4" xfId="0" applyFont="1" applyBorder="1" applyAlignment="1">
      <alignment vertical="center"/>
    </xf>
    <xf numFmtId="0" fontId="9" fillId="0" borderId="0" xfId="0" applyFont="1" applyBorder="1" applyAlignment="1">
      <alignment vertical="center"/>
    </xf>
    <xf numFmtId="0" fontId="9" fillId="0" borderId="5" xfId="0" applyFont="1" applyBorder="1" applyAlignment="1">
      <alignment vertical="center"/>
    </xf>
    <xf numFmtId="0" fontId="9" fillId="0" borderId="6" xfId="0" applyFont="1" applyBorder="1" applyAlignment="1">
      <alignment vertical="center"/>
    </xf>
    <xf numFmtId="0" fontId="9" fillId="0" borderId="7" xfId="0" applyFont="1" applyBorder="1" applyAlignment="1">
      <alignment vertical="center"/>
    </xf>
    <xf numFmtId="0" fontId="9" fillId="0" borderId="8" xfId="0" applyFont="1" applyBorder="1" applyAlignment="1">
      <alignment vertical="center"/>
    </xf>
    <xf numFmtId="0" fontId="9" fillId="0" borderId="0" xfId="0" applyFont="1" applyAlignment="1">
      <alignment horizontal="center" vertical="center"/>
    </xf>
    <xf numFmtId="0" fontId="1" fillId="0" borderId="0" xfId="0" applyFont="1" applyAlignment="1">
      <alignment vertical="center"/>
    </xf>
    <xf numFmtId="0" fontId="22" fillId="0" borderId="0" xfId="8" applyFont="1" applyFill="1" applyBorder="1" applyAlignment="1">
      <alignment horizontal="center" vertical="center" wrapText="1"/>
    </xf>
    <xf numFmtId="0" fontId="9" fillId="0" borderId="0" xfId="0" applyFont="1" applyFill="1" applyAlignment="1">
      <alignment vertical="center"/>
    </xf>
    <xf numFmtId="0" fontId="8" fillId="0" borderId="10" xfId="0" applyFont="1" applyFill="1" applyBorder="1" applyAlignment="1" applyProtection="1">
      <alignment vertical="center"/>
      <protection locked="0" hidden="1"/>
    </xf>
    <xf numFmtId="0" fontId="8" fillId="0" borderId="9" xfId="0" applyFont="1" applyFill="1" applyBorder="1" applyAlignment="1" applyProtection="1">
      <alignment horizontal="left" vertical="center"/>
      <protection locked="0" hidden="1"/>
    </xf>
    <xf numFmtId="0" fontId="16" fillId="0" borderId="9" xfId="0" applyFont="1" applyFill="1" applyBorder="1" applyAlignment="1" applyProtection="1">
      <alignment horizontal="left" vertical="center" wrapText="1"/>
      <protection locked="0" hidden="1"/>
    </xf>
    <xf numFmtId="170" fontId="19" fillId="0" borderId="9" xfId="0" applyNumberFormat="1" applyFont="1" applyFill="1" applyBorder="1" applyAlignment="1" applyProtection="1">
      <alignment horizontal="left" vertical="center" wrapText="1"/>
      <protection locked="0" hidden="1"/>
    </xf>
    <xf numFmtId="1" fontId="19" fillId="0" borderId="9" xfId="0" applyNumberFormat="1" applyFont="1" applyFill="1" applyBorder="1" applyAlignment="1" applyProtection="1">
      <alignment horizontal="left" vertical="center" wrapText="1"/>
      <protection locked="0" hidden="1"/>
    </xf>
    <xf numFmtId="0" fontId="6" fillId="0" borderId="0" xfId="8" applyFont="1" applyFill="1" applyBorder="1" applyAlignment="1">
      <alignment horizontal="left" vertical="center"/>
    </xf>
    <xf numFmtId="0" fontId="22" fillId="0" borderId="0" xfId="8" applyFont="1" applyFill="1" applyBorder="1" applyAlignment="1">
      <alignment horizontal="center" vertical="center"/>
    </xf>
    <xf numFmtId="0" fontId="22" fillId="2" borderId="9" xfId="8" applyNumberFormat="1" applyFont="1" applyFill="1" applyBorder="1" applyAlignment="1">
      <alignment horizontal="center" vertical="center" wrapText="1"/>
    </xf>
    <xf numFmtId="0" fontId="6" fillId="5" borderId="9" xfId="8" applyFont="1" applyFill="1" applyBorder="1" applyAlignment="1" applyProtection="1">
      <alignment horizontal="center" vertical="center" wrapText="1"/>
      <protection locked="0" hidden="1"/>
    </xf>
    <xf numFmtId="0" fontId="7" fillId="2" borderId="0" xfId="8" applyFont="1" applyFill="1" applyBorder="1" applyAlignment="1">
      <alignment horizontal="center" vertical="center"/>
    </xf>
    <xf numFmtId="0" fontId="7" fillId="2" borderId="0" xfId="8" applyFont="1" applyFill="1" applyBorder="1" applyAlignment="1">
      <alignment horizontal="left" vertical="center"/>
    </xf>
    <xf numFmtId="0" fontId="19" fillId="2" borderId="0" xfId="8" applyFont="1" applyFill="1" applyBorder="1" applyAlignment="1">
      <alignment horizontal="left" vertical="center"/>
    </xf>
    <xf numFmtId="174" fontId="7" fillId="2" borderId="0" xfId="8" applyNumberFormat="1" applyFont="1" applyFill="1" applyBorder="1" applyAlignment="1">
      <alignment horizontal="center" vertical="center"/>
    </xf>
    <xf numFmtId="0" fontId="7" fillId="2" borderId="0" xfId="8" applyFont="1" applyFill="1" applyBorder="1" applyAlignment="1">
      <alignment vertical="center"/>
    </xf>
    <xf numFmtId="175" fontId="7" fillId="2" borderId="0" xfId="8" applyNumberFormat="1" applyFont="1" applyFill="1" applyBorder="1" applyAlignment="1">
      <alignment vertical="center"/>
    </xf>
    <xf numFmtId="0" fontId="3" fillId="0" borderId="0" xfId="0" applyFont="1" applyAlignment="1">
      <alignment vertical="center"/>
    </xf>
    <xf numFmtId="174" fontId="6" fillId="5" borderId="9" xfId="8" applyNumberFormat="1" applyFont="1" applyFill="1" applyBorder="1" applyAlignment="1" applyProtection="1">
      <alignment horizontal="center" vertical="center" wrapText="1"/>
      <protection locked="0" hidden="1"/>
    </xf>
    <xf numFmtId="175" fontId="6" fillId="5" borderId="9" xfId="8" applyNumberFormat="1" applyFont="1" applyFill="1" applyBorder="1" applyAlignment="1" applyProtection="1">
      <alignment horizontal="center" vertical="center" wrapText="1"/>
      <protection locked="0" hidden="1"/>
    </xf>
    <xf numFmtId="0" fontId="10" fillId="0" borderId="1" xfId="0" applyFont="1" applyFill="1" applyBorder="1" applyAlignment="1">
      <alignment horizontal="left" vertical="center"/>
    </xf>
    <xf numFmtId="0" fontId="8" fillId="0" borderId="2" xfId="0" applyFont="1" applyFill="1" applyBorder="1" applyAlignment="1">
      <alignment horizontal="left" vertical="center" wrapText="1"/>
    </xf>
    <xf numFmtId="0" fontId="25" fillId="0" borderId="2" xfId="0" applyNumberFormat="1" applyFont="1" applyBorder="1" applyAlignment="1">
      <alignment horizontal="center" vertical="center"/>
    </xf>
    <xf numFmtId="0" fontId="25" fillId="0" borderId="2" xfId="0" applyFont="1" applyBorder="1" applyAlignment="1">
      <alignment horizontal="center" vertical="center"/>
    </xf>
    <xf numFmtId="169" fontId="16" fillId="0" borderId="3" xfId="0" applyNumberFormat="1" applyFont="1" applyBorder="1" applyAlignment="1">
      <alignment horizontal="right" vertical="center" wrapText="1"/>
    </xf>
    <xf numFmtId="0" fontId="8" fillId="0" borderId="0" xfId="0" applyNumberFormat="1" applyFont="1" applyFill="1" applyBorder="1" applyAlignment="1" applyProtection="1">
      <alignment horizontal="left" vertical="center" wrapText="1"/>
    </xf>
    <xf numFmtId="0" fontId="17" fillId="0" borderId="0" xfId="0" applyNumberFormat="1" applyFont="1" applyFill="1" applyBorder="1" applyAlignment="1" applyProtection="1">
      <alignment horizontal="left" vertical="center" wrapText="1"/>
    </xf>
    <xf numFmtId="0" fontId="1" fillId="0" borderId="2" xfId="0" applyNumberFormat="1" applyFont="1" applyBorder="1" applyAlignment="1">
      <alignment vertical="top" wrapText="1"/>
    </xf>
    <xf numFmtId="0" fontId="1" fillId="0" borderId="0" xfId="0" applyNumberFormat="1" applyFont="1" applyBorder="1" applyAlignment="1">
      <alignment vertical="top" wrapText="1"/>
    </xf>
    <xf numFmtId="0" fontId="11" fillId="3" borderId="9" xfId="0" applyNumberFormat="1" applyFont="1" applyFill="1" applyBorder="1" applyAlignment="1">
      <alignment horizontal="center" vertical="center" wrapText="1"/>
    </xf>
    <xf numFmtId="0" fontId="11" fillId="3" borderId="9" xfId="0" applyFont="1" applyFill="1" applyBorder="1" applyAlignment="1">
      <alignment horizontal="center" vertical="center" wrapText="1"/>
    </xf>
    <xf numFmtId="0" fontId="9" fillId="0" borderId="1" xfId="0" applyNumberFormat="1" applyFont="1" applyBorder="1" applyAlignment="1">
      <alignment horizontal="center" vertical="center"/>
    </xf>
    <xf numFmtId="0" fontId="9" fillId="0" borderId="2" xfId="0" applyNumberFormat="1" applyFont="1" applyBorder="1" applyAlignment="1">
      <alignment horizontal="center" vertical="center"/>
    </xf>
    <xf numFmtId="0" fontId="9" fillId="0" borderId="3" xfId="0" applyNumberFormat="1" applyFont="1" applyBorder="1" applyAlignment="1">
      <alignment horizontal="center" vertical="center"/>
    </xf>
    <xf numFmtId="0" fontId="9" fillId="0" borderId="6" xfId="0" applyNumberFormat="1" applyFont="1" applyBorder="1" applyAlignment="1">
      <alignment horizontal="center" vertical="center"/>
    </xf>
    <xf numFmtId="0" fontId="9" fillId="0" borderId="7" xfId="0" applyNumberFormat="1" applyFont="1" applyBorder="1" applyAlignment="1">
      <alignment horizontal="center" vertical="center"/>
    </xf>
    <xf numFmtId="0" fontId="9" fillId="0" borderId="8" xfId="0" applyNumberFormat="1" applyFont="1" applyBorder="1" applyAlignment="1">
      <alignment horizontal="center" vertical="center"/>
    </xf>
    <xf numFmtId="0" fontId="9" fillId="5" borderId="1" xfId="0" applyFont="1" applyFill="1" applyBorder="1" applyAlignment="1" applyProtection="1">
      <alignment horizontal="center" vertical="center"/>
      <protection locked="0" hidden="1"/>
    </xf>
    <xf numFmtId="0" fontId="9" fillId="5" borderId="2" xfId="0" applyFont="1" applyFill="1" applyBorder="1" applyAlignment="1" applyProtection="1">
      <alignment horizontal="center" vertical="center"/>
      <protection locked="0" hidden="1"/>
    </xf>
    <xf numFmtId="0" fontId="9" fillId="5" borderId="3" xfId="0" applyFont="1" applyFill="1" applyBorder="1" applyAlignment="1" applyProtection="1">
      <alignment horizontal="center" vertical="center"/>
      <protection locked="0" hidden="1"/>
    </xf>
    <xf numFmtId="0" fontId="9" fillId="5" borderId="6" xfId="0" applyFont="1" applyFill="1" applyBorder="1" applyAlignment="1" applyProtection="1">
      <alignment horizontal="center" vertical="center"/>
      <protection locked="0" hidden="1"/>
    </xf>
    <xf numFmtId="0" fontId="9" fillId="5" borderId="7" xfId="0" applyFont="1" applyFill="1" applyBorder="1" applyAlignment="1" applyProtection="1">
      <alignment horizontal="center" vertical="center"/>
      <protection locked="0" hidden="1"/>
    </xf>
    <xf numFmtId="0" fontId="9" fillId="5" borderId="8" xfId="0" applyFont="1" applyFill="1" applyBorder="1" applyAlignment="1" applyProtection="1">
      <alignment horizontal="center" vertical="center"/>
      <protection locked="0" hidden="1"/>
    </xf>
    <xf numFmtId="0" fontId="9" fillId="0" borderId="1" xfId="0" applyNumberFormat="1" applyFont="1" applyBorder="1" applyAlignment="1">
      <alignment horizontal="center" vertical="center" wrapText="1"/>
    </xf>
    <xf numFmtId="0" fontId="9" fillId="0" borderId="2" xfId="0" applyNumberFormat="1" applyFont="1" applyBorder="1" applyAlignment="1">
      <alignment horizontal="center" vertical="center" wrapText="1"/>
    </xf>
    <xf numFmtId="0" fontId="9" fillId="0" borderId="3" xfId="0" applyNumberFormat="1" applyFont="1" applyBorder="1" applyAlignment="1">
      <alignment horizontal="center" vertical="center" wrapText="1"/>
    </xf>
    <xf numFmtId="0" fontId="9" fillId="0" borderId="6" xfId="0" applyNumberFormat="1" applyFont="1" applyBorder="1" applyAlignment="1">
      <alignment horizontal="center" vertical="center" wrapText="1"/>
    </xf>
    <xf numFmtId="0" fontId="9" fillId="0" borderId="7" xfId="0" applyNumberFormat="1" applyFont="1" applyBorder="1" applyAlignment="1">
      <alignment horizontal="center" vertical="center" wrapText="1"/>
    </xf>
    <xf numFmtId="0" fontId="9" fillId="0" borderId="8" xfId="0" applyNumberFormat="1" applyFont="1" applyBorder="1" applyAlignment="1">
      <alignment horizontal="center" vertical="center" wrapText="1"/>
    </xf>
    <xf numFmtId="0" fontId="9" fillId="5" borderId="1" xfId="0" applyNumberFormat="1" applyFont="1" applyFill="1" applyBorder="1" applyAlignment="1" applyProtection="1">
      <alignment horizontal="center" vertical="center" wrapText="1"/>
      <protection locked="0" hidden="1"/>
    </xf>
    <xf numFmtId="0" fontId="9" fillId="5" borderId="2" xfId="0" applyNumberFormat="1" applyFont="1" applyFill="1" applyBorder="1" applyAlignment="1" applyProtection="1">
      <alignment horizontal="center" vertical="center" wrapText="1"/>
      <protection locked="0" hidden="1"/>
    </xf>
    <xf numFmtId="0" fontId="9" fillId="5" borderId="3" xfId="0" applyNumberFormat="1" applyFont="1" applyFill="1" applyBorder="1" applyAlignment="1" applyProtection="1">
      <alignment horizontal="center" vertical="center" wrapText="1"/>
      <protection locked="0" hidden="1"/>
    </xf>
    <xf numFmtId="0" fontId="9" fillId="5" borderId="6" xfId="0" applyNumberFormat="1" applyFont="1" applyFill="1" applyBorder="1" applyAlignment="1" applyProtection="1">
      <alignment horizontal="center" vertical="center" wrapText="1"/>
      <protection locked="0" hidden="1"/>
    </xf>
    <xf numFmtId="0" fontId="9" fillId="5" borderId="7" xfId="0" applyNumberFormat="1" applyFont="1" applyFill="1" applyBorder="1" applyAlignment="1" applyProtection="1">
      <alignment horizontal="center" vertical="center" wrapText="1"/>
      <protection locked="0" hidden="1"/>
    </xf>
    <xf numFmtId="0" fontId="9" fillId="5" borderId="8" xfId="0" applyNumberFormat="1" applyFont="1" applyFill="1" applyBorder="1" applyAlignment="1" applyProtection="1">
      <alignment horizontal="center" vertical="center" wrapText="1"/>
      <protection locked="0" hidden="1"/>
    </xf>
    <xf numFmtId="0" fontId="9" fillId="5" borderId="10" xfId="0" applyNumberFormat="1" applyFont="1" applyFill="1" applyBorder="1" applyAlignment="1" applyProtection="1">
      <alignment horizontal="center" vertical="center"/>
      <protection locked="0" hidden="1"/>
    </xf>
    <xf numFmtId="0" fontId="9" fillId="5" borderId="12" xfId="0" applyNumberFormat="1" applyFont="1" applyFill="1" applyBorder="1" applyAlignment="1" applyProtection="1">
      <alignment horizontal="center" vertical="center"/>
      <protection locked="0" hidden="1"/>
    </xf>
    <xf numFmtId="0" fontId="9" fillId="5" borderId="11" xfId="0" applyNumberFormat="1" applyFont="1" applyFill="1" applyBorder="1" applyAlignment="1" applyProtection="1">
      <alignment horizontal="center" vertical="center"/>
      <protection locked="0" hidden="1"/>
    </xf>
    <xf numFmtId="0" fontId="9" fillId="0" borderId="9" xfId="0" applyNumberFormat="1" applyFont="1" applyBorder="1" applyAlignment="1">
      <alignment horizontal="center" vertical="center"/>
    </xf>
    <xf numFmtId="0" fontId="11" fillId="4" borderId="9" xfId="0" applyNumberFormat="1" applyFont="1" applyFill="1" applyBorder="1" applyAlignment="1">
      <alignment horizontal="center" vertical="center" wrapText="1"/>
    </xf>
    <xf numFmtId="0" fontId="11" fillId="4" borderId="9" xfId="0" applyFont="1" applyFill="1" applyBorder="1" applyAlignment="1">
      <alignment horizontal="center" vertical="center" wrapText="1"/>
    </xf>
    <xf numFmtId="0" fontId="9" fillId="0" borderId="10" xfId="0" applyNumberFormat="1" applyFont="1" applyBorder="1" applyAlignment="1">
      <alignment horizontal="center" vertical="center"/>
    </xf>
    <xf numFmtId="0" fontId="9" fillId="0" borderId="12" xfId="0" applyNumberFormat="1" applyFont="1" applyBorder="1" applyAlignment="1">
      <alignment horizontal="center" vertical="center"/>
    </xf>
    <xf numFmtId="0" fontId="9" fillId="0" borderId="12" xfId="0" applyFont="1" applyBorder="1" applyAlignment="1">
      <alignment horizontal="center" vertical="center"/>
    </xf>
    <xf numFmtId="0" fontId="9" fillId="0" borderId="11" xfId="0" applyFont="1" applyBorder="1" applyAlignment="1">
      <alignment horizontal="center" vertical="center"/>
    </xf>
    <xf numFmtId="0" fontId="9" fillId="0" borderId="11" xfId="0" applyNumberFormat="1" applyFont="1" applyBorder="1" applyAlignment="1">
      <alignment horizontal="center" vertical="center"/>
    </xf>
    <xf numFmtId="0" fontId="9" fillId="0" borderId="10" xfId="0" applyNumberFormat="1" applyFont="1" applyFill="1" applyBorder="1" applyAlignment="1">
      <alignment horizontal="center" vertical="center"/>
    </xf>
    <xf numFmtId="0" fontId="9" fillId="0" borderId="12" xfId="0" applyNumberFormat="1" applyFont="1" applyFill="1" applyBorder="1" applyAlignment="1">
      <alignment horizontal="center" vertical="center"/>
    </xf>
    <xf numFmtId="0" fontId="9" fillId="0" borderId="11" xfId="0" applyNumberFormat="1" applyFont="1" applyFill="1" applyBorder="1" applyAlignment="1">
      <alignment horizontal="center" vertical="center"/>
    </xf>
    <xf numFmtId="0" fontId="9" fillId="5" borderId="10" xfId="0" applyFont="1" applyFill="1" applyBorder="1" applyAlignment="1" applyProtection="1">
      <alignment horizontal="center" vertical="center"/>
      <protection locked="0" hidden="1"/>
    </xf>
    <xf numFmtId="0" fontId="9" fillId="5" borderId="12" xfId="0" applyFont="1" applyFill="1" applyBorder="1" applyAlignment="1" applyProtection="1">
      <alignment horizontal="center" vertical="center"/>
      <protection locked="0" hidden="1"/>
    </xf>
    <xf numFmtId="0" fontId="9" fillId="5" borderId="11" xfId="0" applyFont="1" applyFill="1" applyBorder="1" applyAlignment="1" applyProtection="1">
      <alignment horizontal="center" vertical="center"/>
      <protection locked="0" hidden="1"/>
    </xf>
    <xf numFmtId="0" fontId="9" fillId="0" borderId="9" xfId="0" applyFont="1" applyBorder="1" applyAlignment="1">
      <alignment horizontal="center" vertical="center"/>
    </xf>
    <xf numFmtId="0" fontId="9" fillId="5" borderId="9" xfId="0" applyFont="1" applyFill="1" applyBorder="1" applyAlignment="1" applyProtection="1">
      <alignment horizontal="center" vertical="center"/>
      <protection locked="0" hidden="1"/>
    </xf>
    <xf numFmtId="0" fontId="9" fillId="0" borderId="10" xfId="0" applyFont="1" applyFill="1" applyBorder="1" applyAlignment="1">
      <alignment horizontal="center" vertical="center"/>
    </xf>
    <xf numFmtId="0" fontId="9" fillId="0" borderId="12" xfId="0" applyFont="1" applyFill="1" applyBorder="1" applyAlignment="1">
      <alignment horizontal="center" vertical="center"/>
    </xf>
    <xf numFmtId="0" fontId="9" fillId="0" borderId="11" xfId="0" applyFont="1" applyFill="1" applyBorder="1" applyAlignment="1">
      <alignment horizontal="center" vertical="center"/>
    </xf>
    <xf numFmtId="0" fontId="9" fillId="5" borderId="10" xfId="0" applyFont="1" applyFill="1" applyBorder="1" applyAlignment="1" applyProtection="1">
      <alignment horizontal="left" vertical="center"/>
      <protection locked="0" hidden="1"/>
    </xf>
    <xf numFmtId="0" fontId="9" fillId="5" borderId="12" xfId="0" applyFont="1" applyFill="1" applyBorder="1" applyAlignment="1" applyProtection="1">
      <alignment horizontal="left" vertical="center"/>
      <protection locked="0" hidden="1"/>
    </xf>
    <xf numFmtId="0" fontId="9" fillId="5" borderId="11" xfId="0" applyFont="1" applyFill="1" applyBorder="1" applyAlignment="1" applyProtection="1">
      <alignment horizontal="left" vertical="center"/>
      <protection locked="0" hidden="1"/>
    </xf>
    <xf numFmtId="0" fontId="9" fillId="5" borderId="10" xfId="0" applyNumberFormat="1" applyFont="1" applyFill="1" applyBorder="1" applyAlignment="1" applyProtection="1">
      <alignment horizontal="left" vertical="center"/>
      <protection locked="0" hidden="1"/>
    </xf>
    <xf numFmtId="0" fontId="9" fillId="5" borderId="12" xfId="0" applyNumberFormat="1" applyFont="1" applyFill="1" applyBorder="1" applyAlignment="1" applyProtection="1">
      <alignment horizontal="left" vertical="center"/>
      <protection locked="0" hidden="1"/>
    </xf>
    <xf numFmtId="0" fontId="9" fillId="0" borderId="10" xfId="0" applyNumberFormat="1" applyFont="1" applyBorder="1" applyAlignment="1">
      <alignment horizontal="left" vertical="center" wrapText="1"/>
    </xf>
    <xf numFmtId="0" fontId="9" fillId="0" borderId="12" xfId="0" applyNumberFormat="1" applyFont="1" applyBorder="1" applyAlignment="1">
      <alignment horizontal="left" vertical="center" wrapText="1"/>
    </xf>
    <xf numFmtId="0" fontId="9" fillId="0" borderId="12" xfId="0" applyFont="1" applyBorder="1" applyAlignment="1">
      <alignment horizontal="left" vertical="center" wrapText="1"/>
    </xf>
    <xf numFmtId="0" fontId="9" fillId="0" borderId="11" xfId="0" applyFont="1" applyBorder="1" applyAlignment="1">
      <alignment horizontal="left" vertical="center" wrapText="1"/>
    </xf>
    <xf numFmtId="0" fontId="9" fillId="0" borderId="10" xfId="0" applyNumberFormat="1" applyFont="1" applyFill="1" applyBorder="1" applyAlignment="1">
      <alignment horizontal="center" vertical="center" wrapText="1"/>
    </xf>
    <xf numFmtId="0" fontId="9" fillId="0" borderId="12" xfId="0" applyNumberFormat="1" applyFont="1" applyFill="1" applyBorder="1" applyAlignment="1">
      <alignment horizontal="center" vertical="center" wrapText="1"/>
    </xf>
    <xf numFmtId="0" fontId="9" fillId="0" borderId="11" xfId="0" applyNumberFormat="1" applyFont="1" applyFill="1" applyBorder="1" applyAlignment="1">
      <alignment horizontal="center" vertical="center" wrapText="1"/>
    </xf>
    <xf numFmtId="0" fontId="11" fillId="4" borderId="10" xfId="0" applyNumberFormat="1" applyFont="1" applyFill="1" applyBorder="1" applyAlignment="1">
      <alignment horizontal="center" vertical="center" wrapText="1"/>
    </xf>
    <xf numFmtId="0" fontId="11" fillId="4" borderId="12" xfId="0" applyNumberFormat="1" applyFont="1" applyFill="1" applyBorder="1" applyAlignment="1">
      <alignment horizontal="center" vertical="center" wrapText="1"/>
    </xf>
    <xf numFmtId="0" fontId="11" fillId="4" borderId="12" xfId="0" applyFont="1" applyFill="1" applyBorder="1" applyAlignment="1">
      <alignment horizontal="center" vertical="center" wrapText="1"/>
    </xf>
    <xf numFmtId="0" fontId="11" fillId="4" borderId="11" xfId="0" applyFont="1" applyFill="1" applyBorder="1" applyAlignment="1">
      <alignment horizontal="center" vertical="center" wrapText="1"/>
    </xf>
    <xf numFmtId="0" fontId="11" fillId="4" borderId="1" xfId="0" applyNumberFormat="1" applyFont="1" applyFill="1" applyBorder="1" applyAlignment="1">
      <alignment horizontal="center" vertical="center" wrapText="1"/>
    </xf>
    <xf numFmtId="0" fontId="11" fillId="4" borderId="2" xfId="0" applyNumberFormat="1" applyFont="1" applyFill="1" applyBorder="1" applyAlignment="1">
      <alignment horizontal="center" vertical="center" wrapText="1"/>
    </xf>
    <xf numFmtId="0" fontId="11" fillId="4" borderId="3" xfId="0" applyNumberFormat="1" applyFont="1" applyFill="1" applyBorder="1" applyAlignment="1">
      <alignment horizontal="center" vertical="center" wrapText="1"/>
    </xf>
    <xf numFmtId="0" fontId="11" fillId="4" borderId="6" xfId="0" applyNumberFormat="1" applyFont="1" applyFill="1" applyBorder="1" applyAlignment="1">
      <alignment horizontal="center" vertical="center" wrapText="1"/>
    </xf>
    <xf numFmtId="0" fontId="11" fillId="4" borderId="7" xfId="0" applyNumberFormat="1" applyFont="1" applyFill="1" applyBorder="1" applyAlignment="1">
      <alignment horizontal="center" vertical="center" wrapText="1"/>
    </xf>
    <xf numFmtId="0" fontId="11" fillId="4" borderId="8" xfId="0" applyNumberFormat="1" applyFont="1" applyFill="1" applyBorder="1" applyAlignment="1">
      <alignment horizontal="center" vertical="center" wrapText="1"/>
    </xf>
    <xf numFmtId="0" fontId="9" fillId="0" borderId="10" xfId="0" applyNumberFormat="1" applyFont="1" applyBorder="1" applyAlignment="1">
      <alignment horizontal="center" vertical="center" wrapText="1"/>
    </xf>
    <xf numFmtId="0" fontId="9" fillId="0" borderId="12" xfId="0" applyNumberFormat="1" applyFont="1" applyBorder="1" applyAlignment="1">
      <alignment horizontal="center" vertical="center" wrapText="1"/>
    </xf>
    <xf numFmtId="0" fontId="9" fillId="0" borderId="11" xfId="0" applyNumberFormat="1" applyFont="1" applyBorder="1" applyAlignment="1">
      <alignment horizontal="center" vertical="center" wrapText="1"/>
    </xf>
    <xf numFmtId="0" fontId="9" fillId="0" borderId="12" xfId="0" applyFont="1" applyBorder="1" applyAlignment="1">
      <alignment horizontal="center" vertical="center" wrapText="1"/>
    </xf>
    <xf numFmtId="0" fontId="9" fillId="0" borderId="11" xfId="0" applyFont="1" applyBorder="1" applyAlignment="1">
      <alignment horizontal="center" vertical="center" wrapText="1"/>
    </xf>
    <xf numFmtId="0" fontId="9" fillId="5" borderId="4" xfId="0" applyFont="1" applyFill="1" applyBorder="1" applyAlignment="1" applyProtection="1">
      <alignment horizontal="center" vertical="center"/>
      <protection locked="0" hidden="1"/>
    </xf>
    <xf numFmtId="0" fontId="9" fillId="5" borderId="0" xfId="0" applyFont="1" applyFill="1" applyBorder="1" applyAlignment="1" applyProtection="1">
      <alignment horizontal="center" vertical="center"/>
      <protection locked="0" hidden="1"/>
    </xf>
    <xf numFmtId="0" fontId="9" fillId="5" borderId="5" xfId="0" applyFont="1" applyFill="1" applyBorder="1" applyAlignment="1" applyProtection="1">
      <alignment horizontal="center" vertical="center"/>
      <protection locked="0" hidden="1"/>
    </xf>
    <xf numFmtId="0" fontId="9" fillId="0" borderId="9" xfId="0" applyNumberFormat="1" applyFont="1" applyBorder="1" applyAlignment="1">
      <alignment horizontal="right" vertical="center" wrapText="1"/>
    </xf>
    <xf numFmtId="169" fontId="9" fillId="5" borderId="10" xfId="0" applyNumberFormat="1" applyFont="1" applyFill="1" applyBorder="1" applyAlignment="1" applyProtection="1">
      <alignment horizontal="right" vertical="center" wrapText="1" indent="1"/>
      <protection locked="0" hidden="1"/>
    </xf>
    <xf numFmtId="169" fontId="9" fillId="5" borderId="12" xfId="0" applyNumberFormat="1" applyFont="1" applyFill="1" applyBorder="1" applyAlignment="1" applyProtection="1">
      <alignment horizontal="right" vertical="center" wrapText="1" indent="1"/>
      <protection locked="0" hidden="1"/>
    </xf>
    <xf numFmtId="169" fontId="9" fillId="5" borderId="11" xfId="0" applyNumberFormat="1" applyFont="1" applyFill="1" applyBorder="1" applyAlignment="1" applyProtection="1">
      <alignment horizontal="right" vertical="center" wrapText="1" indent="1"/>
      <protection locked="0" hidden="1"/>
    </xf>
    <xf numFmtId="0" fontId="9" fillId="0" borderId="1" xfId="0" applyNumberFormat="1" applyFont="1" applyBorder="1" applyAlignment="1">
      <alignment horizontal="left" vertical="center" wrapText="1"/>
    </xf>
    <xf numFmtId="0" fontId="9" fillId="0" borderId="2" xfId="0" applyNumberFormat="1" applyFont="1" applyBorder="1" applyAlignment="1">
      <alignment horizontal="left" vertical="center" wrapText="1"/>
    </xf>
    <xf numFmtId="0" fontId="9" fillId="0" borderId="3" xfId="0" applyNumberFormat="1" applyFont="1" applyBorder="1" applyAlignment="1">
      <alignment horizontal="left" vertical="center" wrapText="1"/>
    </xf>
    <xf numFmtId="0" fontId="9" fillId="0" borderId="6" xfId="0" applyNumberFormat="1" applyFont="1" applyBorder="1" applyAlignment="1">
      <alignment horizontal="left" vertical="center" wrapText="1"/>
    </xf>
    <xf numFmtId="0" fontId="9" fillId="0" borderId="7" xfId="0" applyNumberFormat="1" applyFont="1" applyBorder="1" applyAlignment="1">
      <alignment horizontal="left" vertical="center" wrapText="1"/>
    </xf>
    <xf numFmtId="0" fontId="9" fillId="0" borderId="8" xfId="0" applyNumberFormat="1" applyFont="1" applyBorder="1" applyAlignment="1">
      <alignment horizontal="left" vertical="center" wrapText="1"/>
    </xf>
    <xf numFmtId="10" fontId="9" fillId="0" borderId="1" xfId="0" applyNumberFormat="1" applyFont="1" applyBorder="1" applyAlignment="1">
      <alignment horizontal="center" vertical="center"/>
    </xf>
    <xf numFmtId="10" fontId="9" fillId="0" borderId="2" xfId="0" applyNumberFormat="1" applyFont="1" applyBorder="1" applyAlignment="1">
      <alignment horizontal="center" vertical="center"/>
    </xf>
    <xf numFmtId="10" fontId="9" fillId="0" borderId="3" xfId="0" applyNumberFormat="1" applyFont="1" applyBorder="1" applyAlignment="1">
      <alignment horizontal="center" vertical="center"/>
    </xf>
    <xf numFmtId="10" fontId="9" fillId="0" borderId="6" xfId="0" applyNumberFormat="1" applyFont="1" applyBorder="1" applyAlignment="1">
      <alignment horizontal="center" vertical="center"/>
    </xf>
    <xf numFmtId="10" fontId="9" fillId="0" borderId="7" xfId="0" applyNumberFormat="1" applyFont="1" applyBorder="1" applyAlignment="1">
      <alignment horizontal="center" vertical="center"/>
    </xf>
    <xf numFmtId="10" fontId="9" fillId="0" borderId="8" xfId="0" applyNumberFormat="1" applyFont="1" applyBorder="1" applyAlignment="1">
      <alignment horizontal="center" vertical="center"/>
    </xf>
    <xf numFmtId="0" fontId="11" fillId="0" borderId="10" xfId="0" applyNumberFormat="1" applyFont="1" applyBorder="1" applyAlignment="1">
      <alignment horizontal="center" vertical="center"/>
    </xf>
    <xf numFmtId="0" fontId="11" fillId="0" borderId="12" xfId="0" applyNumberFormat="1" applyFont="1" applyBorder="1" applyAlignment="1">
      <alignment horizontal="center" vertical="center"/>
    </xf>
    <xf numFmtId="0" fontId="11" fillId="0" borderId="11" xfId="0" applyNumberFormat="1" applyFont="1" applyBorder="1" applyAlignment="1">
      <alignment horizontal="center" vertical="center"/>
    </xf>
    <xf numFmtId="0" fontId="11" fillId="0" borderId="10" xfId="0" applyNumberFormat="1" applyFont="1" applyBorder="1" applyAlignment="1">
      <alignment horizontal="center" vertical="center" wrapText="1"/>
    </xf>
    <xf numFmtId="0" fontId="11" fillId="0" borderId="12" xfId="0" applyNumberFormat="1" applyFont="1" applyBorder="1" applyAlignment="1">
      <alignment horizontal="center" vertical="center" wrapText="1"/>
    </xf>
    <xf numFmtId="0" fontId="11" fillId="0" borderId="11" xfId="0" applyNumberFormat="1" applyFont="1" applyBorder="1" applyAlignment="1">
      <alignment horizontal="center" vertical="center" wrapText="1"/>
    </xf>
    <xf numFmtId="0" fontId="11" fillId="0" borderId="1" xfId="0" applyNumberFormat="1" applyFont="1" applyBorder="1" applyAlignment="1">
      <alignment horizontal="center" vertical="center" wrapText="1"/>
    </xf>
    <xf numFmtId="0" fontId="11" fillId="0" borderId="2" xfId="0" applyNumberFormat="1" applyFont="1" applyBorder="1" applyAlignment="1">
      <alignment horizontal="center" vertical="center" wrapText="1"/>
    </xf>
    <xf numFmtId="0" fontId="11" fillId="0" borderId="3" xfId="0" applyNumberFormat="1" applyFont="1" applyBorder="1" applyAlignment="1">
      <alignment horizontal="center" vertical="center" wrapText="1"/>
    </xf>
    <xf numFmtId="0" fontId="11" fillId="0" borderId="4" xfId="0" applyNumberFormat="1" applyFont="1" applyBorder="1" applyAlignment="1">
      <alignment horizontal="center" vertical="center" wrapText="1"/>
    </xf>
    <xf numFmtId="0" fontId="11" fillId="0" borderId="0" xfId="0" applyNumberFormat="1" applyFont="1" applyBorder="1" applyAlignment="1">
      <alignment horizontal="center" vertical="center" wrapText="1"/>
    </xf>
    <xf numFmtId="0" fontId="11" fillId="0" borderId="5" xfId="0" applyNumberFormat="1" applyFont="1" applyBorder="1" applyAlignment="1">
      <alignment horizontal="center" vertical="center" wrapText="1"/>
    </xf>
    <xf numFmtId="0" fontId="11" fillId="0" borderId="6" xfId="0" applyNumberFormat="1" applyFont="1" applyBorder="1" applyAlignment="1">
      <alignment horizontal="center" vertical="center" wrapText="1"/>
    </xf>
    <xf numFmtId="0" fontId="11" fillId="0" borderId="7" xfId="0" applyNumberFormat="1" applyFont="1" applyBorder="1" applyAlignment="1">
      <alignment horizontal="center" vertical="center" wrapText="1"/>
    </xf>
    <xf numFmtId="0" fontId="11" fillId="0" borderId="8" xfId="0" applyNumberFormat="1" applyFont="1" applyBorder="1" applyAlignment="1">
      <alignment horizontal="center" vertical="center" wrapText="1"/>
    </xf>
    <xf numFmtId="4" fontId="9" fillId="0" borderId="1" xfId="0" applyNumberFormat="1" applyFont="1" applyBorder="1" applyAlignment="1">
      <alignment horizontal="center" vertical="center"/>
    </xf>
    <xf numFmtId="4" fontId="9" fillId="0" borderId="2" xfId="0" applyNumberFormat="1" applyFont="1" applyBorder="1" applyAlignment="1">
      <alignment horizontal="center" vertical="center"/>
    </xf>
    <xf numFmtId="4" fontId="9" fillId="0" borderId="3" xfId="0" applyNumberFormat="1" applyFont="1" applyBorder="1" applyAlignment="1">
      <alignment horizontal="center" vertical="center"/>
    </xf>
    <xf numFmtId="4" fontId="9" fillId="0" borderId="6" xfId="0" applyNumberFormat="1" applyFont="1" applyBorder="1" applyAlignment="1">
      <alignment horizontal="center" vertical="center"/>
    </xf>
    <xf numFmtId="4" fontId="9" fillId="0" borderId="7" xfId="0" applyNumberFormat="1" applyFont="1" applyBorder="1" applyAlignment="1">
      <alignment horizontal="center" vertical="center"/>
    </xf>
    <xf numFmtId="4" fontId="9" fillId="0" borderId="8" xfId="0" applyNumberFormat="1" applyFont="1" applyBorder="1" applyAlignment="1">
      <alignment horizontal="center" vertical="center"/>
    </xf>
    <xf numFmtId="4" fontId="9" fillId="0" borderId="1" xfId="0" applyNumberFormat="1" applyFont="1" applyFill="1" applyBorder="1" applyAlignment="1">
      <alignment horizontal="center" vertical="center" wrapText="1"/>
    </xf>
    <xf numFmtId="4" fontId="9" fillId="0" borderId="2" xfId="0" applyNumberFormat="1" applyFont="1" applyFill="1" applyBorder="1" applyAlignment="1">
      <alignment horizontal="center" vertical="center" wrapText="1"/>
    </xf>
    <xf numFmtId="4" fontId="9" fillId="0" borderId="3" xfId="0" applyNumberFormat="1" applyFont="1" applyFill="1" applyBorder="1" applyAlignment="1">
      <alignment horizontal="center" vertical="center" wrapText="1"/>
    </xf>
    <xf numFmtId="4" fontId="9" fillId="0" borderId="6" xfId="0" applyNumberFormat="1" applyFont="1" applyFill="1" applyBorder="1" applyAlignment="1">
      <alignment horizontal="center" vertical="center" wrapText="1"/>
    </xf>
    <xf numFmtId="4" fontId="9" fillId="0" borderId="7" xfId="0" applyNumberFormat="1" applyFont="1" applyFill="1" applyBorder="1" applyAlignment="1">
      <alignment horizontal="center" vertical="center" wrapText="1"/>
    </xf>
    <xf numFmtId="4" fontId="9" fillId="0" borderId="8" xfId="0" applyNumberFormat="1" applyFont="1" applyFill="1" applyBorder="1" applyAlignment="1">
      <alignment horizontal="center" vertical="center" wrapText="1"/>
    </xf>
    <xf numFmtId="169" fontId="9" fillId="0" borderId="1" xfId="0" applyNumberFormat="1" applyFont="1" applyFill="1" applyBorder="1" applyAlignment="1">
      <alignment horizontal="center" vertical="center" wrapText="1"/>
    </xf>
    <xf numFmtId="169" fontId="9" fillId="0" borderId="2" xfId="0" applyNumberFormat="1" applyFont="1" applyFill="1" applyBorder="1" applyAlignment="1">
      <alignment horizontal="center" vertical="center" wrapText="1"/>
    </xf>
    <xf numFmtId="169" fontId="9" fillId="0" borderId="3" xfId="0" applyNumberFormat="1" applyFont="1" applyFill="1" applyBorder="1" applyAlignment="1">
      <alignment horizontal="center" vertical="center" wrapText="1"/>
    </xf>
    <xf numFmtId="169" fontId="9" fillId="0" borderId="6" xfId="0" applyNumberFormat="1" applyFont="1" applyFill="1" applyBorder="1" applyAlignment="1">
      <alignment horizontal="center" vertical="center" wrapText="1"/>
    </xf>
    <xf numFmtId="169" fontId="9" fillId="0" borderId="7" xfId="0" applyNumberFormat="1" applyFont="1" applyFill="1" applyBorder="1" applyAlignment="1">
      <alignment horizontal="center" vertical="center" wrapText="1"/>
    </xf>
    <xf numFmtId="169" fontId="9" fillId="0" borderId="8" xfId="0" applyNumberFormat="1" applyFont="1" applyFill="1" applyBorder="1" applyAlignment="1">
      <alignment horizontal="center" vertical="center" wrapText="1"/>
    </xf>
    <xf numFmtId="0" fontId="9" fillId="5" borderId="9" xfId="0" applyFont="1" applyFill="1" applyBorder="1" applyAlignment="1" applyProtection="1">
      <alignment horizontal="justify" vertical="center" wrapText="1"/>
      <protection locked="0" hidden="1"/>
    </xf>
    <xf numFmtId="0" fontId="3" fillId="0" borderId="9" xfId="0" applyFont="1" applyBorder="1" applyAlignment="1">
      <alignment horizontal="center" vertical="center"/>
    </xf>
    <xf numFmtId="0" fontId="2" fillId="4" borderId="10" xfId="0" applyFont="1" applyFill="1" applyBorder="1" applyAlignment="1">
      <alignment horizontal="center" vertical="center"/>
    </xf>
    <xf numFmtId="0" fontId="2" fillId="4" borderId="12" xfId="0" applyFont="1" applyFill="1" applyBorder="1" applyAlignment="1">
      <alignment horizontal="center" vertical="center"/>
    </xf>
    <xf numFmtId="0" fontId="8" fillId="5" borderId="12" xfId="0" applyFont="1" applyFill="1" applyBorder="1" applyAlignment="1" applyProtection="1">
      <alignment horizontal="left" vertical="center"/>
      <protection locked="0" hidden="1"/>
    </xf>
    <xf numFmtId="0" fontId="8" fillId="5" borderId="11" xfId="0" applyFont="1" applyFill="1" applyBorder="1" applyAlignment="1" applyProtection="1">
      <alignment horizontal="left" vertical="center"/>
      <protection locked="0" hidden="1"/>
    </xf>
    <xf numFmtId="0" fontId="8" fillId="0" borderId="4" xfId="0" applyFont="1" applyBorder="1" applyAlignment="1" applyProtection="1">
      <alignment horizontal="left" vertical="center" wrapText="1"/>
    </xf>
    <xf numFmtId="0" fontId="8" fillId="0" borderId="0" xfId="0" applyFont="1" applyBorder="1" applyAlignment="1" applyProtection="1">
      <alignment horizontal="left" vertical="center" wrapText="1"/>
    </xf>
    <xf numFmtId="0" fontId="8" fillId="0" borderId="5" xfId="0" applyFont="1" applyBorder="1" applyAlignment="1" applyProtection="1">
      <alignment horizontal="left" vertical="center" wrapText="1"/>
    </xf>
    <xf numFmtId="0" fontId="8" fillId="0" borderId="10" xfId="0" applyFont="1" applyBorder="1" applyAlignment="1" applyProtection="1">
      <alignment horizontal="left" vertical="center" wrapText="1"/>
    </xf>
    <xf numFmtId="0" fontId="8" fillId="0" borderId="12" xfId="0" applyFont="1" applyBorder="1" applyAlignment="1" applyProtection="1">
      <alignment horizontal="left" vertical="center" wrapText="1"/>
    </xf>
    <xf numFmtId="0" fontId="8" fillId="0" borderId="11" xfId="0" applyFont="1" applyBorder="1" applyAlignment="1" applyProtection="1">
      <alignment horizontal="left" vertical="center" wrapText="1"/>
    </xf>
    <xf numFmtId="0" fontId="1" fillId="0" borderId="0" xfId="0" applyNumberFormat="1" applyFont="1" applyFill="1" applyBorder="1" applyAlignment="1">
      <alignment horizontal="left" vertical="top" wrapText="1"/>
    </xf>
    <xf numFmtId="172" fontId="13" fillId="0" borderId="10" xfId="0" applyNumberFormat="1" applyFont="1" applyBorder="1" applyAlignment="1">
      <alignment horizontal="center" vertical="center"/>
    </xf>
    <xf numFmtId="172" fontId="13" fillId="0" borderId="12" xfId="0" applyNumberFormat="1" applyFont="1" applyBorder="1" applyAlignment="1">
      <alignment horizontal="center" vertical="center"/>
    </xf>
    <xf numFmtId="172" fontId="13" fillId="0" borderId="11" xfId="0" applyNumberFormat="1" applyFont="1" applyBorder="1" applyAlignment="1">
      <alignment horizontal="center" vertical="center"/>
    </xf>
    <xf numFmtId="172" fontId="10" fillId="0" borderId="10" xfId="0" applyNumberFormat="1" applyFont="1" applyBorder="1" applyAlignment="1">
      <alignment horizontal="center" vertical="center"/>
    </xf>
    <xf numFmtId="172" fontId="10" fillId="0" borderId="12" xfId="0" applyNumberFormat="1" applyFont="1" applyBorder="1" applyAlignment="1">
      <alignment horizontal="center" vertical="center"/>
    </xf>
    <xf numFmtId="172" fontId="10" fillId="0" borderId="11" xfId="0" applyNumberFormat="1" applyFont="1" applyBorder="1" applyAlignment="1">
      <alignment horizontal="center" vertical="center"/>
    </xf>
    <xf numFmtId="172" fontId="10" fillId="0" borderId="10" xfId="0" applyNumberFormat="1" applyFont="1" applyBorder="1" applyAlignment="1">
      <alignment horizontal="center" vertical="center" wrapText="1"/>
    </xf>
    <xf numFmtId="172" fontId="10" fillId="0" borderId="12" xfId="0" applyNumberFormat="1" applyFont="1" applyBorder="1" applyAlignment="1">
      <alignment horizontal="center" vertical="center" wrapText="1"/>
    </xf>
    <xf numFmtId="172" fontId="10" fillId="0" borderId="11" xfId="0" applyNumberFormat="1" applyFont="1" applyBorder="1" applyAlignment="1">
      <alignment horizontal="center" vertical="center" wrapText="1"/>
    </xf>
    <xf numFmtId="0" fontId="8" fillId="5" borderId="9" xfId="0" applyFont="1" applyFill="1" applyBorder="1" applyAlignment="1" applyProtection="1">
      <alignment horizontal="center" vertical="center"/>
      <protection locked="0" hidden="1"/>
    </xf>
    <xf numFmtId="0" fontId="8" fillId="0" borderId="9" xfId="0" applyNumberFormat="1" applyFont="1" applyFill="1" applyBorder="1" applyAlignment="1" applyProtection="1">
      <alignment horizontal="left" vertical="center" wrapText="1"/>
    </xf>
    <xf numFmtId="0" fontId="2" fillId="4" borderId="9" xfId="0" applyFont="1" applyFill="1" applyBorder="1" applyAlignment="1" applyProtection="1">
      <alignment horizontal="center" vertical="center"/>
    </xf>
    <xf numFmtId="0" fontId="2" fillId="3" borderId="1" xfId="1" applyFont="1" applyFill="1" applyBorder="1" applyAlignment="1" applyProtection="1">
      <alignment horizontal="center" vertical="center" wrapText="1"/>
      <protection locked="0"/>
    </xf>
    <xf numFmtId="0" fontId="2" fillId="3" borderId="2" xfId="1" applyFont="1" applyFill="1" applyBorder="1" applyAlignment="1" applyProtection="1">
      <alignment horizontal="center" vertical="center" wrapText="1"/>
      <protection locked="0"/>
    </xf>
    <xf numFmtId="0" fontId="2" fillId="3" borderId="3" xfId="1" applyFont="1" applyFill="1" applyBorder="1" applyAlignment="1" applyProtection="1">
      <alignment horizontal="center" vertical="center" wrapText="1"/>
      <protection locked="0"/>
    </xf>
    <xf numFmtId="0" fontId="2" fillId="3" borderId="6" xfId="1" applyFont="1" applyFill="1" applyBorder="1" applyAlignment="1" applyProtection="1">
      <alignment horizontal="center" vertical="center" wrapText="1"/>
      <protection locked="0"/>
    </xf>
    <xf numFmtId="0" fontId="2" fillId="3" borderId="7" xfId="1" applyFont="1" applyFill="1" applyBorder="1" applyAlignment="1" applyProtection="1">
      <alignment horizontal="center" vertical="center" wrapText="1"/>
      <protection locked="0"/>
    </xf>
    <xf numFmtId="0" fontId="2" fillId="3" borderId="8" xfId="1" applyFont="1" applyFill="1" applyBorder="1" applyAlignment="1" applyProtection="1">
      <alignment horizontal="center" vertical="center" wrapText="1"/>
      <protection locked="0"/>
    </xf>
    <xf numFmtId="0" fontId="20" fillId="0" borderId="4" xfId="1" applyFont="1" applyFill="1" applyBorder="1" applyAlignment="1" applyProtection="1">
      <alignment horizontal="left" vertical="center" wrapText="1"/>
      <protection locked="0"/>
    </xf>
    <xf numFmtId="0" fontId="20" fillId="0" borderId="0" xfId="1" applyFont="1" applyFill="1" applyBorder="1" applyAlignment="1" applyProtection="1">
      <alignment horizontal="left" vertical="center" wrapText="1"/>
      <protection locked="0"/>
    </xf>
    <xf numFmtId="0" fontId="20" fillId="0" borderId="5" xfId="1" applyFont="1" applyFill="1" applyBorder="1" applyAlignment="1" applyProtection="1">
      <alignment horizontal="left" vertical="center" wrapText="1"/>
      <protection locked="0"/>
    </xf>
    <xf numFmtId="0" fontId="4" fillId="3" borderId="9" xfId="2" applyFont="1" applyFill="1" applyBorder="1" applyAlignment="1">
      <alignment horizontal="center" vertical="center" wrapText="1"/>
    </xf>
    <xf numFmtId="0" fontId="6" fillId="2" borderId="9" xfId="2" applyFont="1" applyFill="1" applyBorder="1" applyAlignment="1">
      <alignment horizontal="left" vertical="center"/>
    </xf>
    <xf numFmtId="166" fontId="6" fillId="0" borderId="9" xfId="2" applyNumberFormat="1" applyFont="1" applyFill="1" applyBorder="1" applyAlignment="1">
      <alignment horizontal="left" vertical="center" wrapText="1"/>
    </xf>
    <xf numFmtId="0" fontId="6" fillId="2" borderId="10" xfId="2" applyFont="1" applyFill="1" applyBorder="1" applyAlignment="1">
      <alignment horizontal="left" vertical="center"/>
    </xf>
    <xf numFmtId="0" fontId="6" fillId="2" borderId="11" xfId="2" applyFont="1" applyFill="1" applyBorder="1" applyAlignment="1">
      <alignment horizontal="left" vertical="center"/>
    </xf>
    <xf numFmtId="0" fontId="6" fillId="0" borderId="9" xfId="2" applyFont="1" applyFill="1" applyBorder="1" applyAlignment="1">
      <alignment horizontal="left" vertical="center" wrapText="1"/>
    </xf>
    <xf numFmtId="0" fontId="0" fillId="0" borderId="9" xfId="0" applyBorder="1" applyAlignment="1">
      <alignment horizont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9" xfId="0" applyFill="1" applyBorder="1" applyAlignment="1">
      <alignment horizontal="center"/>
    </xf>
    <xf numFmtId="0" fontId="8" fillId="0" borderId="9" xfId="0" applyFont="1" applyFill="1" applyBorder="1" applyAlignment="1" applyProtection="1">
      <alignment horizontal="left" vertical="center"/>
      <protection locked="0" hidden="1"/>
    </xf>
    <xf numFmtId="0" fontId="8" fillId="0" borderId="10" xfId="0" applyFont="1" applyFill="1" applyBorder="1" applyAlignment="1" applyProtection="1">
      <alignment horizontal="left" vertical="center"/>
      <protection locked="0" hidden="1"/>
    </xf>
    <xf numFmtId="0" fontId="8" fillId="0" borderId="11" xfId="0" applyFont="1" applyFill="1" applyBorder="1" applyAlignment="1" applyProtection="1">
      <alignment horizontal="left" vertical="center"/>
      <protection locked="0" hidden="1"/>
    </xf>
    <xf numFmtId="0" fontId="6" fillId="0" borderId="0" xfId="8" applyFont="1" applyFill="1" applyBorder="1" applyAlignment="1">
      <alignment horizontal="left" vertical="center" wrapText="1"/>
    </xf>
    <xf numFmtId="0" fontId="7" fillId="2" borderId="9" xfId="8" applyFont="1" applyFill="1" applyBorder="1" applyAlignment="1">
      <alignment horizontal="center" vertical="center"/>
    </xf>
    <xf numFmtId="0" fontId="22" fillId="4" borderId="10" xfId="8" applyFont="1" applyFill="1" applyBorder="1" applyAlignment="1">
      <alignment horizontal="center" vertical="center" wrapText="1"/>
    </xf>
    <xf numFmtId="0" fontId="22" fillId="4" borderId="12" xfId="8" applyFont="1" applyFill="1" applyBorder="1" applyAlignment="1">
      <alignment horizontal="center" vertical="center" wrapText="1"/>
    </xf>
    <xf numFmtId="0" fontId="22" fillId="4" borderId="11" xfId="8" applyFont="1" applyFill="1" applyBorder="1" applyAlignment="1">
      <alignment horizontal="center" vertical="center" wrapText="1"/>
    </xf>
    <xf numFmtId="0" fontId="1" fillId="0" borderId="0" xfId="0" applyFont="1" applyProtection="1"/>
    <xf numFmtId="0" fontId="11" fillId="4" borderId="9" xfId="0" applyFont="1" applyFill="1" applyBorder="1" applyAlignment="1" applyProtection="1">
      <alignment horizontal="center" vertical="center"/>
    </xf>
    <xf numFmtId="0" fontId="11" fillId="4" borderId="10" xfId="0" applyFont="1" applyFill="1" applyBorder="1" applyAlignment="1" applyProtection="1">
      <alignment horizontal="center" wrapText="1"/>
    </xf>
    <xf numFmtId="0" fontId="11" fillId="4" borderId="11" xfId="0" applyFont="1" applyFill="1" applyBorder="1" applyAlignment="1" applyProtection="1">
      <alignment horizontal="center" wrapText="1"/>
    </xf>
    <xf numFmtId="0" fontId="6" fillId="0" borderId="9" xfId="0" applyFont="1" applyFill="1" applyBorder="1" applyAlignment="1" applyProtection="1">
      <alignment horizontal="center" vertical="center"/>
    </xf>
    <xf numFmtId="0" fontId="11" fillId="4" borderId="10" xfId="0" applyFont="1" applyFill="1" applyBorder="1" applyAlignment="1" applyProtection="1">
      <alignment horizontal="center" vertical="center" wrapText="1"/>
    </xf>
    <xf numFmtId="0" fontId="11" fillId="4" borderId="11" xfId="0" applyFont="1" applyFill="1" applyBorder="1" applyAlignment="1" applyProtection="1">
      <alignment horizontal="center" vertical="center" wrapText="1"/>
    </xf>
    <xf numFmtId="169" fontId="3" fillId="0" borderId="9" xfId="0" applyNumberFormat="1" applyFont="1" applyFill="1" applyBorder="1" applyAlignment="1" applyProtection="1">
      <alignment vertical="center"/>
    </xf>
    <xf numFmtId="0" fontId="2" fillId="4" borderId="9" xfId="0" applyFont="1" applyFill="1" applyBorder="1" applyAlignment="1" applyProtection="1">
      <alignment horizontal="center" vertical="center" wrapText="1"/>
    </xf>
    <xf numFmtId="0" fontId="2" fillId="4" borderId="9" xfId="0" applyNumberFormat="1" applyFont="1" applyFill="1" applyBorder="1" applyAlignment="1" applyProtection="1">
      <alignment horizontal="center" vertical="center" wrapText="1"/>
    </xf>
    <xf numFmtId="0" fontId="3" fillId="0" borderId="9" xfId="0" applyNumberFormat="1" applyFont="1" applyFill="1" applyBorder="1" applyAlignment="1" applyProtection="1">
      <alignment horizontal="left" vertical="top" wrapText="1"/>
    </xf>
    <xf numFmtId="0" fontId="1" fillId="0" borderId="9" xfId="0" applyFont="1" applyBorder="1" applyAlignment="1" applyProtection="1">
      <alignment horizontal="center" vertical="center"/>
    </xf>
    <xf numFmtId="169" fontId="1" fillId="0" borderId="9" xfId="0" applyNumberFormat="1" applyFont="1" applyBorder="1" applyAlignment="1" applyProtection="1">
      <alignment vertical="center"/>
    </xf>
    <xf numFmtId="169" fontId="1" fillId="0" borderId="9" xfId="0" applyNumberFormat="1" applyFont="1" applyFill="1" applyBorder="1" applyAlignment="1" applyProtection="1">
      <alignment vertical="center"/>
    </xf>
    <xf numFmtId="169" fontId="27" fillId="0" borderId="9" xfId="0" applyNumberFormat="1" applyFont="1" applyBorder="1" applyAlignment="1" applyProtection="1">
      <alignment vertical="center"/>
    </xf>
    <xf numFmtId="0" fontId="3" fillId="0" borderId="9" xfId="0" applyNumberFormat="1" applyFont="1" applyBorder="1" applyAlignment="1" applyProtection="1">
      <alignment horizontal="left" vertical="top" wrapText="1"/>
    </xf>
    <xf numFmtId="172" fontId="13" fillId="0" borderId="10" xfId="0" applyNumberFormat="1" applyFont="1" applyBorder="1" applyAlignment="1" applyProtection="1">
      <alignment horizontal="center" vertical="center"/>
    </xf>
    <xf numFmtId="172" fontId="13" fillId="0" borderId="12" xfId="0" applyNumberFormat="1" applyFont="1" applyBorder="1" applyAlignment="1" applyProtection="1">
      <alignment horizontal="center" vertical="center"/>
    </xf>
    <xf numFmtId="172" fontId="13" fillId="0" borderId="11" xfId="0" applyNumberFormat="1" applyFont="1" applyBorder="1" applyAlignment="1" applyProtection="1">
      <alignment horizontal="center" vertical="center"/>
    </xf>
    <xf numFmtId="169" fontId="1" fillId="0" borderId="9" xfId="0" applyNumberFormat="1" applyFont="1" applyBorder="1" applyProtection="1"/>
    <xf numFmtId="0" fontId="1" fillId="0" borderId="2" xfId="0" applyNumberFormat="1" applyFont="1" applyFill="1" applyBorder="1" applyAlignment="1" applyProtection="1">
      <alignment horizontal="left" wrapText="1"/>
    </xf>
    <xf numFmtId="0" fontId="1" fillId="0" borderId="0" xfId="0" applyFont="1" applyAlignment="1" applyProtection="1">
      <alignment horizontal="center"/>
    </xf>
    <xf numFmtId="0" fontId="1" fillId="0" borderId="0" xfId="0" applyNumberFormat="1" applyFont="1" applyFill="1" applyBorder="1" applyAlignment="1" applyProtection="1">
      <alignment vertical="top" wrapText="1"/>
    </xf>
    <xf numFmtId="0" fontId="1" fillId="0" borderId="5" xfId="0" applyNumberFormat="1" applyFont="1" applyFill="1" applyBorder="1" applyAlignment="1" applyProtection="1">
      <alignment vertical="top" wrapText="1"/>
    </xf>
    <xf numFmtId="172" fontId="2" fillId="0" borderId="10" xfId="0" applyNumberFormat="1" applyFont="1" applyBorder="1" applyAlignment="1" applyProtection="1">
      <alignment horizontal="center" vertical="center" wrapText="1"/>
    </xf>
    <xf numFmtId="172" fontId="2" fillId="0" borderId="12" xfId="0" applyNumberFormat="1" applyFont="1" applyBorder="1" applyAlignment="1" applyProtection="1">
      <alignment horizontal="center" vertical="center" wrapText="1"/>
    </xf>
    <xf numFmtId="172" fontId="2" fillId="0" borderId="11" xfId="0" applyNumberFormat="1" applyFont="1" applyBorder="1" applyAlignment="1" applyProtection="1">
      <alignment horizontal="center" vertical="center" wrapText="1"/>
    </xf>
    <xf numFmtId="169" fontId="13" fillId="0" borderId="9" xfId="0" applyNumberFormat="1" applyFont="1" applyBorder="1" applyAlignment="1" applyProtection="1">
      <alignment vertical="center"/>
    </xf>
    <xf numFmtId="169" fontId="14" fillId="5" borderId="9" xfId="0" applyNumberFormat="1" applyFont="1" applyFill="1" applyBorder="1" applyAlignment="1" applyProtection="1">
      <alignment horizontal="right" vertical="center" wrapText="1" indent="1"/>
      <protection locked="0" hidden="1"/>
    </xf>
    <xf numFmtId="0" fontId="3" fillId="0" borderId="0" xfId="0" applyNumberFormat="1" applyFont="1" applyBorder="1" applyAlignment="1">
      <alignment horizontal="left" vertical="top" wrapText="1"/>
    </xf>
  </cellXfs>
  <cellStyles count="14">
    <cellStyle name="Millares 2" xfId="4"/>
    <cellStyle name="Millares 5" xfId="5"/>
    <cellStyle name="Moneda 2" xfId="13"/>
    <cellStyle name="Moneda 4" xfId="6"/>
    <cellStyle name="Moneda 5" xfId="7"/>
    <cellStyle name="Normal" xfId="0" builtinId="0"/>
    <cellStyle name="Normal 2" xfId="1"/>
    <cellStyle name="Normal 2 2" xfId="8"/>
    <cellStyle name="Normal 2 3" xfId="9"/>
    <cellStyle name="Normal 3" xfId="10"/>
    <cellStyle name="Normal 4" xfId="2"/>
    <cellStyle name="Porcentaje" xfId="12" builtinId="5"/>
    <cellStyle name="Porcentual 2" xfId="11"/>
    <cellStyle name="Porcentual 5"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104775</xdr:colOff>
      <xdr:row>1</xdr:row>
      <xdr:rowOff>85725</xdr:rowOff>
    </xdr:from>
    <xdr:to>
      <xdr:col>5</xdr:col>
      <xdr:colOff>36678</xdr:colOff>
      <xdr:row>5</xdr:row>
      <xdr:rowOff>114300</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266700" y="161925"/>
          <a:ext cx="779628" cy="828675"/>
        </a:xfrm>
        <a:prstGeom prst="rect">
          <a:avLst/>
        </a:prstGeom>
        <a:noFill/>
        <a:ln w="9525">
          <a:noFill/>
          <a:miter lim="800000"/>
          <a:headEnd/>
          <a:tailEnd/>
        </a:ln>
      </xdr:spPr>
    </xdr:pic>
    <xdr:clientData/>
  </xdr:twoCellAnchor>
  <xdr:twoCellAnchor>
    <xdr:from>
      <xdr:col>37</xdr:col>
      <xdr:colOff>219075</xdr:colOff>
      <xdr:row>1</xdr:row>
      <xdr:rowOff>66675</xdr:rowOff>
    </xdr:from>
    <xdr:to>
      <xdr:col>40</xdr:col>
      <xdr:colOff>215663</xdr:colOff>
      <xdr:row>5</xdr:row>
      <xdr:rowOff>149136</xdr:rowOff>
    </xdr:to>
    <xdr:pic>
      <xdr:nvPicPr>
        <xdr:cNvPr id="3"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7153275" y="142875"/>
          <a:ext cx="691913" cy="882561"/>
        </a:xfrm>
        <a:prstGeom prst="rect">
          <a:avLst/>
        </a:prstGeom>
        <a:noFill/>
        <a:ln w="9525">
          <a:noFill/>
          <a:miter lim="800000"/>
          <a:headEnd/>
          <a:tailEnd/>
        </a:ln>
      </xdr:spPr>
    </xdr:pic>
    <xdr:clientData/>
  </xdr:twoCellAnchor>
  <xdr:twoCellAnchor>
    <xdr:from>
      <xdr:col>6</xdr:col>
      <xdr:colOff>264325</xdr:colOff>
      <xdr:row>1</xdr:row>
      <xdr:rowOff>23823</xdr:rowOff>
    </xdr:from>
    <xdr:to>
      <xdr:col>36</xdr:col>
      <xdr:colOff>107212</xdr:colOff>
      <xdr:row>5</xdr:row>
      <xdr:rowOff>190499</xdr:rowOff>
    </xdr:to>
    <xdr:sp macro="" textlink="">
      <xdr:nvSpPr>
        <xdr:cNvPr id="4" name="3 CuadroTexto"/>
        <xdr:cNvSpPr txBox="1"/>
      </xdr:nvSpPr>
      <xdr:spPr>
        <a:xfrm>
          <a:off x="1369225" y="100023"/>
          <a:ext cx="5415012" cy="9667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latin typeface="Arial" panose="020B0604020202020204" pitchFamily="34" charset="0"/>
              <a:cs typeface="Arial" panose="020B0604020202020204" pitchFamily="34" charset="0"/>
            </a:rPr>
            <a:t>República de Colombia</a:t>
          </a:r>
        </a:p>
        <a:p>
          <a:pPr algn="ctr"/>
          <a:r>
            <a:rPr lang="es-ES" sz="1100" b="1">
              <a:latin typeface="Arial" panose="020B0604020202020204" pitchFamily="34" charset="0"/>
              <a:cs typeface="Arial" panose="020B0604020202020204" pitchFamily="34" charset="0"/>
            </a:rPr>
            <a:t>Instituto Colombiano de Bienestar Familiar</a:t>
          </a:r>
        </a:p>
        <a:p>
          <a:pPr algn="ctr"/>
          <a:r>
            <a:rPr lang="es-ES" sz="1100" b="1">
              <a:solidFill>
                <a:schemeClr val="bg1">
                  <a:lumMod val="65000"/>
                </a:schemeClr>
              </a:solidFill>
              <a:latin typeface="Arial" panose="020B0604020202020204" pitchFamily="34" charset="0"/>
              <a:cs typeface="Arial" panose="020B0604020202020204" pitchFamily="34" charset="0"/>
            </a:rPr>
            <a:t>Cecilia de la Fuente de Lleras </a:t>
          </a:r>
        </a:p>
        <a:p>
          <a:pPr algn="ctr"/>
          <a:r>
            <a:rPr lang="es-ES" sz="1100" b="1">
              <a:latin typeface="Arial" panose="020B0604020202020204" pitchFamily="34" charset="0"/>
              <a:cs typeface="Arial" panose="020B0604020202020204" pitchFamily="34" charset="0"/>
            </a:rPr>
            <a:t>Dirección de  Abastecimiento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230718</xdr:colOff>
      <xdr:row>0</xdr:row>
      <xdr:rowOff>10583</xdr:rowOff>
    </xdr:from>
    <xdr:to>
      <xdr:col>6</xdr:col>
      <xdr:colOff>582085</xdr:colOff>
      <xdr:row>6</xdr:row>
      <xdr:rowOff>57151</xdr:rowOff>
    </xdr:to>
    <xdr:sp macro="" textlink="">
      <xdr:nvSpPr>
        <xdr:cNvPr id="5" name="1 CuadroTexto"/>
        <xdr:cNvSpPr txBox="1"/>
      </xdr:nvSpPr>
      <xdr:spPr>
        <a:xfrm>
          <a:off x="4855635" y="10583"/>
          <a:ext cx="4246033" cy="8826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solidFill>
                <a:schemeClr val="dk1"/>
              </a:solidFill>
              <a:latin typeface="+mn-lt"/>
              <a:ea typeface="+mn-ea"/>
              <a:cs typeface="+mn-cs"/>
            </a:rPr>
            <a:t>Dirección de</a:t>
          </a:r>
          <a:r>
            <a:rPr lang="es-ES" sz="1200" b="1" baseline="0">
              <a:solidFill>
                <a:schemeClr val="dk1"/>
              </a:solidFill>
              <a:latin typeface="+mn-lt"/>
              <a:ea typeface="+mn-ea"/>
              <a:cs typeface="+mn-cs"/>
            </a:rPr>
            <a:t> Abastecimiento</a:t>
          </a:r>
          <a:endParaRPr lang="es-ES" sz="1200" b="1">
            <a:solidFill>
              <a:schemeClr val="dk1"/>
            </a:solidFill>
            <a:latin typeface="+mn-lt"/>
            <a:ea typeface="+mn-ea"/>
            <a:cs typeface="+mn-cs"/>
          </a:endParaRPr>
        </a:p>
      </xdr:txBody>
    </xdr:sp>
    <xdr:clientData/>
  </xdr:twoCellAnchor>
  <xdr:twoCellAnchor editAs="oneCell">
    <xdr:from>
      <xdr:col>1</xdr:col>
      <xdr:colOff>64293</xdr:colOff>
      <xdr:row>0</xdr:row>
      <xdr:rowOff>74083</xdr:rowOff>
    </xdr:from>
    <xdr:to>
      <xdr:col>1</xdr:col>
      <xdr:colOff>769137</xdr:colOff>
      <xdr:row>5</xdr:row>
      <xdr:rowOff>116419</xdr:rowOff>
    </xdr:to>
    <xdr:pic>
      <xdr:nvPicPr>
        <xdr:cNvPr id="6"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223043" y="74083"/>
          <a:ext cx="704844" cy="730253"/>
        </a:xfrm>
        <a:prstGeom prst="rect">
          <a:avLst/>
        </a:prstGeom>
        <a:noFill/>
        <a:ln w="9525">
          <a:noFill/>
          <a:miter lim="800000"/>
          <a:headEnd/>
          <a:tailEnd/>
        </a:ln>
      </xdr:spPr>
    </xdr:pic>
    <xdr:clientData/>
  </xdr:twoCellAnchor>
  <xdr:twoCellAnchor>
    <xdr:from>
      <xdr:col>9</xdr:col>
      <xdr:colOff>63501</xdr:colOff>
      <xdr:row>0</xdr:row>
      <xdr:rowOff>0</xdr:rowOff>
    </xdr:from>
    <xdr:to>
      <xdr:col>9</xdr:col>
      <xdr:colOff>876255</xdr:colOff>
      <xdr:row>6</xdr:row>
      <xdr:rowOff>19050</xdr:rowOff>
    </xdr:to>
    <xdr:pic>
      <xdr:nvPicPr>
        <xdr:cNvPr id="7"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1588751" y="0"/>
          <a:ext cx="812754" cy="855133"/>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192880</xdr:colOff>
      <xdr:row>2</xdr:row>
      <xdr:rowOff>59531</xdr:rowOff>
    </xdr:from>
    <xdr:to>
      <xdr:col>1</xdr:col>
      <xdr:colOff>816730</xdr:colOff>
      <xdr:row>6</xdr:row>
      <xdr:rowOff>71439</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80" y="411956"/>
          <a:ext cx="623850" cy="802483"/>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Abastecimiento</a:t>
          </a:r>
        </a:p>
      </xdr:txBody>
    </xdr:sp>
    <xdr:clientData/>
  </xdr:twoCellAnchor>
  <xdr:twoCellAnchor>
    <xdr:from>
      <xdr:col>5</xdr:col>
      <xdr:colOff>444120</xdr:colOff>
      <xdr:row>2</xdr:row>
      <xdr:rowOff>4782</xdr:rowOff>
    </xdr:from>
    <xdr:to>
      <xdr:col>6</xdr:col>
      <xdr:colOff>380999</xdr:colOff>
      <xdr:row>6</xdr:row>
      <xdr:rowOff>47625</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1545" y="357207"/>
          <a:ext cx="698879" cy="833418"/>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2</xdr:row>
      <xdr:rowOff>66675</xdr:rowOff>
    </xdr:from>
    <xdr:to>
      <xdr:col>2</xdr:col>
      <xdr:colOff>170028</xdr:colOff>
      <xdr:row>6</xdr:row>
      <xdr:rowOff>95250</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257175" y="323850"/>
          <a:ext cx="779628" cy="828675"/>
        </a:xfrm>
        <a:prstGeom prst="rect">
          <a:avLst/>
        </a:prstGeom>
        <a:noFill/>
        <a:ln w="9525">
          <a:noFill/>
          <a:miter lim="800000"/>
          <a:headEnd/>
          <a:tailEnd/>
        </a:ln>
      </xdr:spPr>
    </xdr:pic>
    <xdr:clientData/>
  </xdr:twoCellAnchor>
  <xdr:twoCellAnchor>
    <xdr:from>
      <xdr:col>9</xdr:col>
      <xdr:colOff>183356</xdr:colOff>
      <xdr:row>2</xdr:row>
      <xdr:rowOff>28575</xdr:rowOff>
    </xdr:from>
    <xdr:to>
      <xdr:col>9</xdr:col>
      <xdr:colOff>996713</xdr:colOff>
      <xdr:row>6</xdr:row>
      <xdr:rowOff>111036</xdr:rowOff>
    </xdr:to>
    <xdr:pic>
      <xdr:nvPicPr>
        <xdr:cNvPr id="3"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8003381" y="285750"/>
          <a:ext cx="813357" cy="882561"/>
        </a:xfrm>
        <a:prstGeom prst="rect">
          <a:avLst/>
        </a:prstGeom>
        <a:noFill/>
        <a:ln w="9525">
          <a:noFill/>
          <a:miter lim="800000"/>
          <a:headEnd/>
          <a:tailEnd/>
        </a:ln>
      </xdr:spPr>
    </xdr:pic>
    <xdr:clientData/>
  </xdr:twoCellAnchor>
  <xdr:twoCellAnchor>
    <xdr:from>
      <xdr:col>4</xdr:col>
      <xdr:colOff>273850</xdr:colOff>
      <xdr:row>2</xdr:row>
      <xdr:rowOff>71448</xdr:rowOff>
    </xdr:from>
    <xdr:to>
      <xdr:col>7</xdr:col>
      <xdr:colOff>202462</xdr:colOff>
      <xdr:row>7</xdr:row>
      <xdr:rowOff>47624</xdr:rowOff>
    </xdr:to>
    <xdr:sp macro="" textlink="">
      <xdr:nvSpPr>
        <xdr:cNvPr id="4" name="3 CuadroTexto"/>
        <xdr:cNvSpPr txBox="1"/>
      </xdr:nvSpPr>
      <xdr:spPr>
        <a:xfrm>
          <a:off x="2950375" y="328623"/>
          <a:ext cx="3129012" cy="9191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latin typeface="Arial" panose="020B0604020202020204" pitchFamily="34" charset="0"/>
              <a:cs typeface="Arial" panose="020B0604020202020204" pitchFamily="34" charset="0"/>
            </a:rPr>
            <a:t>República de Colombia</a:t>
          </a:r>
        </a:p>
        <a:p>
          <a:pPr algn="ctr"/>
          <a:r>
            <a:rPr lang="es-ES" sz="1100" b="1">
              <a:latin typeface="Arial" panose="020B0604020202020204" pitchFamily="34" charset="0"/>
              <a:cs typeface="Arial" panose="020B0604020202020204" pitchFamily="34" charset="0"/>
            </a:rPr>
            <a:t>Instituto Colombiano de Bienestar Familiar</a:t>
          </a:r>
        </a:p>
        <a:p>
          <a:pPr algn="ctr"/>
          <a:r>
            <a:rPr lang="es-ES" sz="1100" b="1">
              <a:solidFill>
                <a:schemeClr val="bg1">
                  <a:lumMod val="65000"/>
                </a:schemeClr>
              </a:solidFill>
              <a:latin typeface="Arial" panose="020B0604020202020204" pitchFamily="34" charset="0"/>
              <a:cs typeface="Arial" panose="020B0604020202020204" pitchFamily="34" charset="0"/>
            </a:rPr>
            <a:t>Cecilia de la Fuente de Lleras </a:t>
          </a:r>
        </a:p>
        <a:p>
          <a:pPr algn="ctr"/>
          <a:r>
            <a:rPr lang="es-ES" sz="1100" b="1">
              <a:latin typeface="Arial" panose="020B0604020202020204" pitchFamily="34" charset="0"/>
              <a:cs typeface="Arial" panose="020B0604020202020204" pitchFamily="34" charset="0"/>
            </a:rPr>
            <a:t>Dirección de  Abastecimiento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ngree.Duica/AppData/Local/Microsoft/Windows/Temporary%20Internet%20Files/Content.Outlook/E4EMGSL4/EQUIPOS%20DE%20METROLOGIA/EQUIPOS%20METROLOGIA%20-%20SDI%2002071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Engree.Duica/Documents/INVESTIGACION%20DE%20MERCADOS/PROCESOS/2013/EQUIPOS%20DE%20METROLOGIA/EQUIPOS%20METROLOGIA%20-%20SDI%2002071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Engree.Duica/AppData/Local/Microsoft/Windows/Temporary%20Internet%20Files/Content.Outlook/E4EMGSL4/DEVUELTOS/EQUIPOS%20DE%20METROLOGIA/SDI/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11">
          <cell r="A11" t="str">
            <v>Estatal</v>
          </cell>
        </row>
        <row r="12">
          <cell r="A12" t="str">
            <v>Privada</v>
          </cell>
        </row>
        <row r="13">
          <cell r="A13" t="str">
            <v>Mixta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U85"/>
  <sheetViews>
    <sheetView showGridLines="0" topLeftCell="A15" zoomScaleNormal="100" workbookViewId="0">
      <selection activeCell="U48" sqref="U48:AC48"/>
    </sheetView>
  </sheetViews>
  <sheetFormatPr baseColWidth="10" defaultColWidth="0" defaultRowHeight="0" customHeight="1" zeroHeight="1"/>
  <cols>
    <col min="1" max="1" width="2.42578125" style="75" customWidth="1"/>
    <col min="2" max="2" width="3.140625" style="75" customWidth="1"/>
    <col min="3" max="3" width="3.7109375" style="75" customWidth="1"/>
    <col min="4" max="4" width="3.140625" style="75" customWidth="1"/>
    <col min="5" max="20" width="2.7109375" style="75" customWidth="1"/>
    <col min="21" max="26" width="2.42578125" style="75" customWidth="1"/>
    <col min="27" max="30" width="3.140625" style="75" customWidth="1"/>
    <col min="31" max="36" width="2.85546875" style="75" customWidth="1"/>
    <col min="37" max="38" width="3.85546875" style="75" customWidth="1"/>
    <col min="39" max="39" width="3.140625" style="75" customWidth="1"/>
    <col min="40" max="40" width="3.42578125" style="75" customWidth="1"/>
    <col min="41" max="41" width="3.85546875" style="75" customWidth="1"/>
    <col min="42" max="42" width="3" style="75" customWidth="1"/>
    <col min="43" max="47" width="0" style="75" hidden="1" customWidth="1"/>
    <col min="48" max="16384" width="11.42578125" style="75" hidden="1"/>
  </cols>
  <sheetData>
    <row r="1" spans="2:41" ht="6" customHeight="1"/>
    <row r="2" spans="2:41" ht="15.75" customHeight="1">
      <c r="B2" s="76"/>
      <c r="C2" s="77"/>
      <c r="D2" s="77"/>
      <c r="E2" s="77"/>
      <c r="F2" s="77"/>
      <c r="G2" s="77"/>
      <c r="H2" s="77"/>
      <c r="I2" s="77"/>
      <c r="J2" s="77"/>
      <c r="K2" s="77"/>
      <c r="L2" s="77"/>
      <c r="M2" s="77"/>
      <c r="N2" s="77"/>
      <c r="O2" s="77"/>
      <c r="P2" s="77"/>
      <c r="Q2" s="77"/>
      <c r="R2" s="77"/>
      <c r="S2" s="77"/>
      <c r="T2" s="77"/>
      <c r="U2" s="77"/>
      <c r="V2" s="77"/>
      <c r="W2" s="77"/>
      <c r="X2" s="77"/>
      <c r="Y2" s="77"/>
      <c r="Z2" s="77"/>
      <c r="AA2" s="77"/>
      <c r="AB2" s="77"/>
      <c r="AC2" s="77"/>
      <c r="AD2" s="77"/>
      <c r="AE2" s="77"/>
      <c r="AF2" s="77"/>
      <c r="AG2" s="77"/>
      <c r="AH2" s="77"/>
      <c r="AI2" s="77"/>
      <c r="AJ2" s="77"/>
      <c r="AK2" s="77"/>
      <c r="AL2" s="77"/>
      <c r="AM2" s="77"/>
      <c r="AN2" s="77"/>
      <c r="AO2" s="78"/>
    </row>
    <row r="3" spans="2:41" ht="15.75" customHeight="1">
      <c r="B3" s="79"/>
      <c r="C3" s="80"/>
      <c r="D3" s="80"/>
      <c r="E3" s="80"/>
      <c r="F3" s="80"/>
      <c r="G3" s="80"/>
      <c r="H3" s="80"/>
      <c r="I3" s="80"/>
      <c r="J3" s="80"/>
      <c r="K3" s="80"/>
      <c r="L3" s="80"/>
      <c r="M3" s="80"/>
      <c r="N3" s="80"/>
      <c r="O3" s="80"/>
      <c r="P3" s="80"/>
      <c r="Q3" s="80"/>
      <c r="R3" s="80"/>
      <c r="S3" s="80"/>
      <c r="T3" s="80"/>
      <c r="U3" s="80"/>
      <c r="V3" s="80"/>
      <c r="W3" s="80"/>
      <c r="X3" s="80"/>
      <c r="Y3" s="80"/>
      <c r="Z3" s="80"/>
      <c r="AA3" s="80"/>
      <c r="AB3" s="80"/>
      <c r="AC3" s="80"/>
      <c r="AD3" s="80"/>
      <c r="AE3" s="80"/>
      <c r="AF3" s="80"/>
      <c r="AG3" s="80"/>
      <c r="AH3" s="80"/>
      <c r="AI3" s="80"/>
      <c r="AJ3" s="80"/>
      <c r="AK3" s="80"/>
      <c r="AL3" s="80"/>
      <c r="AM3" s="80"/>
      <c r="AN3" s="80"/>
      <c r="AO3" s="81"/>
    </row>
    <row r="4" spans="2:41" ht="15.75" customHeight="1">
      <c r="B4" s="79"/>
      <c r="C4" s="80"/>
      <c r="D4" s="80"/>
      <c r="E4" s="80"/>
      <c r="F4" s="80"/>
      <c r="G4" s="80"/>
      <c r="H4" s="80"/>
      <c r="I4" s="80"/>
      <c r="J4" s="80"/>
      <c r="K4" s="80"/>
      <c r="L4" s="80"/>
      <c r="M4" s="80"/>
      <c r="N4" s="80"/>
      <c r="O4" s="80"/>
      <c r="P4" s="80"/>
      <c r="Q4" s="80"/>
      <c r="R4" s="80"/>
      <c r="S4" s="80"/>
      <c r="T4" s="80"/>
      <c r="U4" s="80"/>
      <c r="V4" s="80"/>
      <c r="W4" s="80"/>
      <c r="X4" s="80"/>
      <c r="Y4" s="80"/>
      <c r="Z4" s="80"/>
      <c r="AA4" s="80"/>
      <c r="AB4" s="80"/>
      <c r="AC4" s="80"/>
      <c r="AD4" s="80"/>
      <c r="AE4" s="80"/>
      <c r="AF4" s="80"/>
      <c r="AG4" s="80"/>
      <c r="AH4" s="80"/>
      <c r="AI4" s="80"/>
      <c r="AJ4" s="80"/>
      <c r="AK4" s="80"/>
      <c r="AL4" s="80"/>
      <c r="AM4" s="80"/>
      <c r="AN4" s="80"/>
      <c r="AO4" s="81"/>
    </row>
    <row r="5" spans="2:41" ht="15.75" customHeight="1">
      <c r="B5" s="79"/>
      <c r="C5" s="80"/>
      <c r="D5" s="80"/>
      <c r="E5" s="80"/>
      <c r="F5" s="80"/>
      <c r="G5" s="80"/>
      <c r="H5" s="80"/>
      <c r="I5" s="80"/>
      <c r="J5" s="80"/>
      <c r="K5" s="80"/>
      <c r="L5" s="80"/>
      <c r="M5" s="80"/>
      <c r="N5" s="80"/>
      <c r="O5" s="80"/>
      <c r="P5" s="80"/>
      <c r="Q5" s="80"/>
      <c r="R5" s="80"/>
      <c r="S5" s="80"/>
      <c r="T5" s="80"/>
      <c r="U5" s="80"/>
      <c r="V5" s="80"/>
      <c r="W5" s="80"/>
      <c r="X5" s="80"/>
      <c r="Y5" s="80"/>
      <c r="Z5" s="80"/>
      <c r="AA5" s="80"/>
      <c r="AB5" s="80"/>
      <c r="AC5" s="80"/>
      <c r="AD5" s="80"/>
      <c r="AE5" s="80"/>
      <c r="AF5" s="80"/>
      <c r="AG5" s="80"/>
      <c r="AH5" s="80"/>
      <c r="AI5" s="80"/>
      <c r="AJ5" s="80"/>
      <c r="AK5" s="80"/>
      <c r="AL5" s="80"/>
      <c r="AM5" s="80"/>
      <c r="AN5" s="80"/>
      <c r="AO5" s="81"/>
    </row>
    <row r="6" spans="2:41" ht="15.75" customHeight="1">
      <c r="B6" s="82"/>
      <c r="C6" s="83"/>
      <c r="D6" s="83"/>
      <c r="E6" s="83"/>
      <c r="F6" s="83"/>
      <c r="G6" s="83"/>
      <c r="H6" s="83"/>
      <c r="I6" s="83"/>
      <c r="J6" s="83"/>
      <c r="K6" s="83"/>
      <c r="L6" s="83"/>
      <c r="M6" s="83"/>
      <c r="N6" s="83"/>
      <c r="O6" s="83"/>
      <c r="P6" s="83"/>
      <c r="Q6" s="83"/>
      <c r="R6" s="83"/>
      <c r="S6" s="83"/>
      <c r="T6" s="83"/>
      <c r="U6" s="83"/>
      <c r="V6" s="83"/>
      <c r="W6" s="83"/>
      <c r="X6" s="83"/>
      <c r="Y6" s="83"/>
      <c r="Z6" s="83"/>
      <c r="AA6" s="83"/>
      <c r="AB6" s="83"/>
      <c r="AC6" s="83"/>
      <c r="AD6" s="83"/>
      <c r="AE6" s="83"/>
      <c r="AF6" s="83"/>
      <c r="AG6" s="83"/>
      <c r="AH6" s="83"/>
      <c r="AI6" s="83"/>
      <c r="AJ6" s="83"/>
      <c r="AK6" s="83"/>
      <c r="AL6" s="83"/>
      <c r="AM6" s="83"/>
      <c r="AN6" s="83"/>
      <c r="AO6" s="84"/>
    </row>
    <row r="7" spans="2:41" ht="8.25" customHeight="1"/>
    <row r="8" spans="2:41" ht="18.75" customHeight="1">
      <c r="B8" s="116" t="s">
        <v>83</v>
      </c>
      <c r="C8" s="116"/>
      <c r="D8" s="116"/>
      <c r="E8" s="116"/>
      <c r="F8" s="117"/>
      <c r="G8" s="117"/>
      <c r="H8" s="117"/>
      <c r="I8" s="117"/>
      <c r="J8" s="117"/>
      <c r="K8" s="117"/>
      <c r="L8" s="117"/>
      <c r="M8" s="117"/>
      <c r="N8" s="117"/>
      <c r="O8" s="117"/>
      <c r="P8" s="117"/>
      <c r="Q8" s="117"/>
      <c r="R8" s="117"/>
      <c r="S8" s="117"/>
      <c r="T8" s="117"/>
      <c r="U8" s="117"/>
      <c r="V8" s="117"/>
      <c r="W8" s="117"/>
      <c r="X8" s="117"/>
      <c r="Y8" s="117"/>
      <c r="Z8" s="117"/>
      <c r="AA8" s="117"/>
      <c r="AB8" s="117"/>
      <c r="AC8" s="117"/>
      <c r="AD8" s="117"/>
      <c r="AE8" s="117"/>
      <c r="AF8" s="117"/>
      <c r="AG8" s="117"/>
      <c r="AH8" s="117"/>
      <c r="AI8" s="117"/>
      <c r="AJ8" s="117"/>
      <c r="AK8" s="117"/>
      <c r="AL8" s="117"/>
      <c r="AM8" s="117"/>
      <c r="AN8" s="117"/>
      <c r="AO8" s="117"/>
    </row>
    <row r="9" spans="2:41" ht="6.75" customHeight="1"/>
    <row r="10" spans="2:41" ht="16.5" customHeight="1">
      <c r="B10" s="118" t="s">
        <v>84</v>
      </c>
      <c r="C10" s="119"/>
      <c r="D10" s="119"/>
      <c r="E10" s="120"/>
      <c r="F10" s="124"/>
      <c r="G10" s="125"/>
      <c r="H10" s="125"/>
      <c r="I10" s="125"/>
      <c r="J10" s="125"/>
      <c r="K10" s="125"/>
      <c r="L10" s="126"/>
      <c r="M10" s="130" t="s">
        <v>85</v>
      </c>
      <c r="N10" s="131"/>
      <c r="O10" s="131"/>
      <c r="P10" s="131"/>
      <c r="Q10" s="131"/>
      <c r="R10" s="131"/>
      <c r="S10" s="131"/>
      <c r="T10" s="132"/>
      <c r="U10" s="136"/>
      <c r="V10" s="137"/>
      <c r="W10" s="137"/>
      <c r="X10" s="137"/>
      <c r="Y10" s="137"/>
      <c r="Z10" s="137"/>
      <c r="AA10" s="137"/>
      <c r="AB10" s="137"/>
      <c r="AC10" s="138"/>
      <c r="AD10" s="118" t="s">
        <v>86</v>
      </c>
      <c r="AE10" s="119"/>
      <c r="AF10" s="119"/>
      <c r="AG10" s="119"/>
      <c r="AH10" s="119"/>
      <c r="AI10" s="119"/>
      <c r="AJ10" s="120"/>
      <c r="AK10" s="142"/>
      <c r="AL10" s="143"/>
      <c r="AM10" s="143"/>
      <c r="AN10" s="143"/>
      <c r="AO10" s="144"/>
    </row>
    <row r="11" spans="2:41" ht="16.5" customHeight="1">
      <c r="B11" s="121"/>
      <c r="C11" s="122"/>
      <c r="D11" s="122"/>
      <c r="E11" s="123"/>
      <c r="F11" s="127"/>
      <c r="G11" s="128"/>
      <c r="H11" s="128"/>
      <c r="I11" s="128"/>
      <c r="J11" s="128"/>
      <c r="K11" s="128"/>
      <c r="L11" s="129"/>
      <c r="M11" s="133"/>
      <c r="N11" s="134"/>
      <c r="O11" s="134"/>
      <c r="P11" s="134"/>
      <c r="Q11" s="134"/>
      <c r="R11" s="134"/>
      <c r="S11" s="134"/>
      <c r="T11" s="135"/>
      <c r="U11" s="139"/>
      <c r="V11" s="140"/>
      <c r="W11" s="140"/>
      <c r="X11" s="140"/>
      <c r="Y11" s="140"/>
      <c r="Z11" s="140"/>
      <c r="AA11" s="140"/>
      <c r="AB11" s="140"/>
      <c r="AC11" s="141"/>
      <c r="AD11" s="145" t="s">
        <v>87</v>
      </c>
      <c r="AE11" s="145"/>
      <c r="AF11" s="145"/>
      <c r="AG11" s="145"/>
      <c r="AH11" s="145"/>
      <c r="AI11" s="145"/>
      <c r="AJ11" s="145"/>
      <c r="AK11" s="142"/>
      <c r="AL11" s="143"/>
      <c r="AM11" s="143"/>
      <c r="AN11" s="143"/>
      <c r="AO11" s="144"/>
    </row>
    <row r="12" spans="2:41" ht="16.5" customHeight="1">
      <c r="B12" s="146" t="s">
        <v>88</v>
      </c>
      <c r="C12" s="146"/>
      <c r="D12" s="146"/>
      <c r="E12" s="146"/>
      <c r="F12" s="147"/>
      <c r="G12" s="147"/>
      <c r="H12" s="147"/>
      <c r="I12" s="147"/>
      <c r="J12" s="147"/>
      <c r="K12" s="147"/>
      <c r="L12" s="147"/>
      <c r="M12" s="147"/>
      <c r="N12" s="147"/>
      <c r="O12" s="147"/>
      <c r="P12" s="147"/>
      <c r="Q12" s="147"/>
      <c r="R12" s="147"/>
      <c r="S12" s="147"/>
      <c r="T12" s="147"/>
      <c r="U12" s="147"/>
      <c r="V12" s="147"/>
      <c r="W12" s="147"/>
      <c r="X12" s="147"/>
      <c r="Y12" s="147"/>
      <c r="Z12" s="147"/>
      <c r="AA12" s="147"/>
      <c r="AB12" s="147"/>
      <c r="AC12" s="147"/>
      <c r="AD12" s="147"/>
      <c r="AE12" s="147"/>
      <c r="AF12" s="147"/>
      <c r="AG12" s="147"/>
      <c r="AH12" s="147"/>
      <c r="AI12" s="147"/>
      <c r="AJ12" s="147"/>
      <c r="AK12" s="147"/>
      <c r="AL12" s="147"/>
      <c r="AM12" s="147"/>
      <c r="AN12" s="147"/>
      <c r="AO12" s="147"/>
    </row>
    <row r="13" spans="2:41" ht="16.5" customHeight="1">
      <c r="B13" s="146" t="s">
        <v>14</v>
      </c>
      <c r="C13" s="146"/>
      <c r="D13" s="146"/>
      <c r="E13" s="146"/>
      <c r="F13" s="147"/>
      <c r="G13" s="147"/>
      <c r="H13" s="147"/>
      <c r="I13" s="147"/>
      <c r="J13" s="147"/>
      <c r="K13" s="147"/>
      <c r="L13" s="147"/>
      <c r="M13" s="147"/>
      <c r="N13" s="147"/>
      <c r="O13" s="147"/>
      <c r="P13" s="147"/>
      <c r="Q13" s="147"/>
      <c r="R13" s="147"/>
      <c r="S13" s="147"/>
      <c r="T13" s="147"/>
      <c r="U13" s="147"/>
      <c r="V13" s="147"/>
      <c r="W13" s="147"/>
      <c r="X13" s="147"/>
      <c r="Y13" s="147"/>
      <c r="Z13" s="147"/>
      <c r="AA13" s="147"/>
      <c r="AB13" s="147"/>
      <c r="AC13" s="147"/>
      <c r="AD13" s="147"/>
      <c r="AE13" s="147"/>
      <c r="AF13" s="147"/>
      <c r="AG13" s="147"/>
      <c r="AH13" s="147"/>
      <c r="AI13" s="147"/>
      <c r="AJ13" s="147"/>
      <c r="AK13" s="147"/>
      <c r="AL13" s="147"/>
      <c r="AM13" s="147"/>
      <c r="AN13" s="147"/>
      <c r="AO13" s="147"/>
    </row>
    <row r="14" spans="2:41" ht="16.5" customHeight="1">
      <c r="B14" s="130" t="s">
        <v>89</v>
      </c>
      <c r="C14" s="131"/>
      <c r="D14" s="131"/>
      <c r="E14" s="132"/>
      <c r="F14" s="148" t="s">
        <v>90</v>
      </c>
      <c r="G14" s="149"/>
      <c r="H14" s="149"/>
      <c r="I14" s="149"/>
      <c r="J14" s="149"/>
      <c r="K14" s="150"/>
      <c r="L14" s="150"/>
      <c r="M14" s="150"/>
      <c r="N14" s="150"/>
      <c r="O14" s="150"/>
      <c r="P14" s="150"/>
      <c r="Q14" s="150"/>
      <c r="R14" s="150"/>
      <c r="S14" s="150"/>
      <c r="T14" s="151"/>
      <c r="U14" s="148" t="s">
        <v>91</v>
      </c>
      <c r="V14" s="149"/>
      <c r="W14" s="149"/>
      <c r="X14" s="149"/>
      <c r="Y14" s="149"/>
      <c r="Z14" s="149"/>
      <c r="AA14" s="149"/>
      <c r="AB14" s="149"/>
      <c r="AC14" s="149"/>
      <c r="AD14" s="149"/>
      <c r="AE14" s="149"/>
      <c r="AF14" s="149"/>
      <c r="AG14" s="149"/>
      <c r="AH14" s="149"/>
      <c r="AI14" s="149"/>
      <c r="AJ14" s="152"/>
      <c r="AK14" s="153" t="s">
        <v>92</v>
      </c>
      <c r="AL14" s="154"/>
      <c r="AM14" s="154"/>
      <c r="AN14" s="154"/>
      <c r="AO14" s="155"/>
    </row>
    <row r="15" spans="2:41" ht="16.5" customHeight="1">
      <c r="B15" s="133"/>
      <c r="C15" s="134"/>
      <c r="D15" s="134"/>
      <c r="E15" s="135"/>
      <c r="F15" s="156"/>
      <c r="G15" s="157"/>
      <c r="H15" s="157"/>
      <c r="I15" s="157"/>
      <c r="J15" s="157"/>
      <c r="K15" s="157"/>
      <c r="L15" s="157"/>
      <c r="M15" s="157"/>
      <c r="N15" s="157"/>
      <c r="O15" s="157"/>
      <c r="P15" s="157"/>
      <c r="Q15" s="157"/>
      <c r="R15" s="157"/>
      <c r="S15" s="157"/>
      <c r="T15" s="158"/>
      <c r="U15" s="156"/>
      <c r="V15" s="157"/>
      <c r="W15" s="157"/>
      <c r="X15" s="157"/>
      <c r="Y15" s="157"/>
      <c r="Z15" s="157"/>
      <c r="AA15" s="157"/>
      <c r="AB15" s="157"/>
      <c r="AC15" s="157"/>
      <c r="AD15" s="157"/>
      <c r="AE15" s="157"/>
      <c r="AF15" s="157"/>
      <c r="AG15" s="157"/>
      <c r="AH15" s="157"/>
      <c r="AI15" s="157"/>
      <c r="AJ15" s="158"/>
      <c r="AK15" s="156"/>
      <c r="AL15" s="157"/>
      <c r="AM15" s="157"/>
      <c r="AN15" s="157"/>
      <c r="AO15" s="158"/>
    </row>
    <row r="16" spans="2:41" ht="16.5" customHeight="1">
      <c r="B16" s="130" t="s">
        <v>93</v>
      </c>
      <c r="C16" s="131"/>
      <c r="D16" s="131"/>
      <c r="E16" s="132"/>
      <c r="F16" s="145" t="s">
        <v>94</v>
      </c>
      <c r="G16" s="145"/>
      <c r="H16" s="145"/>
      <c r="I16" s="145"/>
      <c r="J16" s="145"/>
      <c r="K16" s="159"/>
      <c r="L16" s="159"/>
      <c r="M16" s="159"/>
      <c r="N16" s="159"/>
      <c r="O16" s="159"/>
      <c r="P16" s="159"/>
      <c r="Q16" s="159"/>
      <c r="R16" s="159"/>
      <c r="S16" s="159"/>
      <c r="T16" s="159"/>
      <c r="U16" s="148" t="s">
        <v>15</v>
      </c>
      <c r="V16" s="149"/>
      <c r="W16" s="149"/>
      <c r="X16" s="149"/>
      <c r="Y16" s="149"/>
      <c r="Z16" s="149"/>
      <c r="AA16" s="149"/>
      <c r="AB16" s="149"/>
      <c r="AC16" s="149"/>
      <c r="AD16" s="149"/>
      <c r="AE16" s="149"/>
      <c r="AF16" s="149"/>
      <c r="AG16" s="149"/>
      <c r="AH16" s="149"/>
      <c r="AI16" s="149"/>
      <c r="AJ16" s="152"/>
      <c r="AK16" s="148" t="s">
        <v>16</v>
      </c>
      <c r="AL16" s="149"/>
      <c r="AM16" s="149"/>
      <c r="AN16" s="149"/>
      <c r="AO16" s="152"/>
    </row>
    <row r="17" spans="2:41" ht="16.5" customHeight="1">
      <c r="B17" s="133"/>
      <c r="C17" s="134"/>
      <c r="D17" s="134"/>
      <c r="E17" s="135"/>
      <c r="F17" s="160"/>
      <c r="G17" s="160"/>
      <c r="H17" s="160"/>
      <c r="I17" s="160"/>
      <c r="J17" s="160"/>
      <c r="K17" s="160"/>
      <c r="L17" s="160"/>
      <c r="M17" s="160"/>
      <c r="N17" s="160"/>
      <c r="O17" s="160"/>
      <c r="P17" s="160"/>
      <c r="Q17" s="160"/>
      <c r="R17" s="160"/>
      <c r="S17" s="160"/>
      <c r="T17" s="160"/>
      <c r="U17" s="156"/>
      <c r="V17" s="157"/>
      <c r="W17" s="157"/>
      <c r="X17" s="157"/>
      <c r="Y17" s="157"/>
      <c r="Z17" s="157"/>
      <c r="AA17" s="157"/>
      <c r="AB17" s="157"/>
      <c r="AC17" s="157"/>
      <c r="AD17" s="157"/>
      <c r="AE17" s="157"/>
      <c r="AF17" s="157"/>
      <c r="AG17" s="157"/>
      <c r="AH17" s="157"/>
      <c r="AI17" s="157"/>
      <c r="AJ17" s="158"/>
      <c r="AK17" s="156"/>
      <c r="AL17" s="157"/>
      <c r="AM17" s="157"/>
      <c r="AN17" s="157"/>
      <c r="AO17" s="158"/>
    </row>
    <row r="18" spans="2:41" s="85" customFormat="1" ht="16.5" customHeight="1">
      <c r="B18" s="148" t="s">
        <v>95</v>
      </c>
      <c r="C18" s="149"/>
      <c r="D18" s="149"/>
      <c r="E18" s="149"/>
      <c r="F18" s="150"/>
      <c r="G18" s="150"/>
      <c r="H18" s="150"/>
      <c r="I18" s="150"/>
      <c r="J18" s="150"/>
      <c r="K18" s="150"/>
      <c r="L18" s="150"/>
      <c r="M18" s="150"/>
      <c r="N18" s="150"/>
      <c r="O18" s="150"/>
      <c r="P18" s="150"/>
      <c r="Q18" s="150"/>
      <c r="R18" s="150"/>
      <c r="S18" s="150"/>
      <c r="T18" s="151"/>
      <c r="U18" s="148" t="s">
        <v>96</v>
      </c>
      <c r="V18" s="149"/>
      <c r="W18" s="149"/>
      <c r="X18" s="149"/>
      <c r="Y18" s="149"/>
      <c r="Z18" s="149"/>
      <c r="AA18" s="149"/>
      <c r="AB18" s="149"/>
      <c r="AC18" s="152"/>
      <c r="AD18" s="148" t="s">
        <v>97</v>
      </c>
      <c r="AE18" s="149"/>
      <c r="AF18" s="149"/>
      <c r="AG18" s="149"/>
      <c r="AH18" s="149"/>
      <c r="AI18" s="149"/>
      <c r="AJ18" s="152"/>
      <c r="AK18" s="148" t="s">
        <v>84</v>
      </c>
      <c r="AL18" s="149"/>
      <c r="AM18" s="149"/>
      <c r="AN18" s="149"/>
      <c r="AO18" s="152"/>
    </row>
    <row r="19" spans="2:41" ht="16.5" customHeight="1">
      <c r="B19" s="156"/>
      <c r="C19" s="157"/>
      <c r="D19" s="157"/>
      <c r="E19" s="157"/>
      <c r="F19" s="157"/>
      <c r="G19" s="157"/>
      <c r="H19" s="157"/>
      <c r="I19" s="157"/>
      <c r="J19" s="157"/>
      <c r="K19" s="157"/>
      <c r="L19" s="157"/>
      <c r="M19" s="157"/>
      <c r="N19" s="157"/>
      <c r="O19" s="157"/>
      <c r="P19" s="157"/>
      <c r="Q19" s="157"/>
      <c r="R19" s="157"/>
      <c r="S19" s="157"/>
      <c r="T19" s="158"/>
      <c r="U19" s="156"/>
      <c r="V19" s="157"/>
      <c r="W19" s="157"/>
      <c r="X19" s="157"/>
      <c r="Y19" s="157"/>
      <c r="Z19" s="157"/>
      <c r="AA19" s="157"/>
      <c r="AB19" s="157"/>
      <c r="AC19" s="158"/>
      <c r="AD19" s="156"/>
      <c r="AE19" s="157"/>
      <c r="AF19" s="157"/>
      <c r="AG19" s="157"/>
      <c r="AH19" s="157"/>
      <c r="AI19" s="157"/>
      <c r="AJ19" s="158"/>
      <c r="AK19" s="156"/>
      <c r="AL19" s="157"/>
      <c r="AM19" s="157"/>
      <c r="AN19" s="157"/>
      <c r="AO19" s="158"/>
    </row>
    <row r="20" spans="2:41" s="85" customFormat="1" ht="16.5" customHeight="1">
      <c r="B20" s="148" t="s">
        <v>98</v>
      </c>
      <c r="C20" s="149"/>
      <c r="D20" s="149"/>
      <c r="E20" s="149"/>
      <c r="F20" s="150"/>
      <c r="G20" s="150"/>
      <c r="H20" s="150"/>
      <c r="I20" s="150"/>
      <c r="J20" s="150"/>
      <c r="K20" s="150"/>
      <c r="L20" s="150"/>
      <c r="M20" s="150"/>
      <c r="N20" s="150"/>
      <c r="O20" s="150"/>
      <c r="P20" s="150"/>
      <c r="Q20" s="150"/>
      <c r="R20" s="150"/>
      <c r="S20" s="150"/>
      <c r="T20" s="151"/>
      <c r="U20" s="148" t="s">
        <v>99</v>
      </c>
      <c r="V20" s="149"/>
      <c r="W20" s="149"/>
      <c r="X20" s="149"/>
      <c r="Y20" s="149"/>
      <c r="Z20" s="149"/>
      <c r="AA20" s="149"/>
      <c r="AB20" s="149"/>
      <c r="AC20" s="152"/>
      <c r="AD20" s="161" t="s">
        <v>100</v>
      </c>
      <c r="AE20" s="162"/>
      <c r="AF20" s="162"/>
      <c r="AG20" s="162"/>
      <c r="AH20" s="162"/>
      <c r="AI20" s="162"/>
      <c r="AJ20" s="162"/>
      <c r="AK20" s="162"/>
      <c r="AL20" s="162"/>
      <c r="AM20" s="162"/>
      <c r="AN20" s="162"/>
      <c r="AO20" s="163"/>
    </row>
    <row r="21" spans="2:41" ht="16.5" customHeight="1">
      <c r="B21" s="156"/>
      <c r="C21" s="157"/>
      <c r="D21" s="157"/>
      <c r="E21" s="157"/>
      <c r="F21" s="157"/>
      <c r="G21" s="157"/>
      <c r="H21" s="157"/>
      <c r="I21" s="157"/>
      <c r="J21" s="157"/>
      <c r="K21" s="157"/>
      <c r="L21" s="157"/>
      <c r="M21" s="157"/>
      <c r="N21" s="157"/>
      <c r="O21" s="157"/>
      <c r="P21" s="157"/>
      <c r="Q21" s="157"/>
      <c r="R21" s="157"/>
      <c r="S21" s="157"/>
      <c r="T21" s="158"/>
      <c r="U21" s="156"/>
      <c r="V21" s="157"/>
      <c r="W21" s="157"/>
      <c r="X21" s="157"/>
      <c r="Y21" s="157"/>
      <c r="Z21" s="157"/>
      <c r="AA21" s="157"/>
      <c r="AB21" s="157"/>
      <c r="AC21" s="158"/>
      <c r="AD21" s="156"/>
      <c r="AE21" s="157"/>
      <c r="AF21" s="157"/>
      <c r="AG21" s="157"/>
      <c r="AH21" s="157"/>
      <c r="AI21" s="157"/>
      <c r="AJ21" s="157"/>
      <c r="AK21" s="157"/>
      <c r="AL21" s="157"/>
      <c r="AM21" s="157"/>
      <c r="AN21" s="157"/>
      <c r="AO21" s="158"/>
    </row>
    <row r="22" spans="2:41" ht="16.5" customHeight="1">
      <c r="B22" s="146" t="s">
        <v>101</v>
      </c>
      <c r="C22" s="146"/>
      <c r="D22" s="146"/>
      <c r="E22" s="146"/>
      <c r="F22" s="147"/>
      <c r="G22" s="147"/>
      <c r="H22" s="147"/>
      <c r="I22" s="147"/>
      <c r="J22" s="147"/>
      <c r="K22" s="147"/>
      <c r="L22" s="147"/>
      <c r="M22" s="147"/>
      <c r="N22" s="147"/>
      <c r="O22" s="147"/>
      <c r="P22" s="147"/>
      <c r="Q22" s="147"/>
      <c r="R22" s="147"/>
      <c r="S22" s="147"/>
      <c r="T22" s="147"/>
      <c r="U22" s="147"/>
      <c r="V22" s="147"/>
      <c r="W22" s="147"/>
      <c r="X22" s="147"/>
      <c r="Y22" s="147"/>
      <c r="Z22" s="147"/>
      <c r="AA22" s="147"/>
      <c r="AB22" s="147"/>
      <c r="AC22" s="147"/>
      <c r="AD22" s="147"/>
      <c r="AE22" s="147"/>
      <c r="AF22" s="147"/>
      <c r="AG22" s="147"/>
      <c r="AH22" s="147"/>
      <c r="AI22" s="147"/>
      <c r="AJ22" s="147"/>
      <c r="AK22" s="147"/>
      <c r="AL22" s="147"/>
      <c r="AM22" s="147"/>
      <c r="AN22" s="147"/>
      <c r="AO22" s="147"/>
    </row>
    <row r="23" spans="2:41" ht="16.5" customHeight="1">
      <c r="B23" s="148" t="s">
        <v>102</v>
      </c>
      <c r="C23" s="149"/>
      <c r="D23" s="149"/>
      <c r="E23" s="149"/>
      <c r="F23" s="149"/>
      <c r="G23" s="149"/>
      <c r="H23" s="149"/>
      <c r="I23" s="149"/>
      <c r="J23" s="152"/>
      <c r="K23" s="148" t="s">
        <v>103</v>
      </c>
      <c r="L23" s="149"/>
      <c r="M23" s="149"/>
      <c r="N23" s="149"/>
      <c r="O23" s="149"/>
      <c r="P23" s="149"/>
      <c r="Q23" s="149"/>
      <c r="R23" s="149"/>
      <c r="S23" s="149"/>
      <c r="T23" s="151"/>
      <c r="U23" s="148" t="s">
        <v>96</v>
      </c>
      <c r="V23" s="149"/>
      <c r="W23" s="149"/>
      <c r="X23" s="149"/>
      <c r="Y23" s="149"/>
      <c r="Z23" s="149"/>
      <c r="AA23" s="149"/>
      <c r="AB23" s="149"/>
      <c r="AC23" s="152"/>
      <c r="AD23" s="148" t="s">
        <v>104</v>
      </c>
      <c r="AE23" s="149"/>
      <c r="AF23" s="149"/>
      <c r="AG23" s="149"/>
      <c r="AH23" s="149"/>
      <c r="AI23" s="149"/>
      <c r="AJ23" s="152"/>
      <c r="AK23" s="148" t="s">
        <v>105</v>
      </c>
      <c r="AL23" s="149"/>
      <c r="AM23" s="149"/>
      <c r="AN23" s="149"/>
      <c r="AO23" s="152"/>
    </row>
    <row r="24" spans="2:41" ht="16.5" customHeight="1">
      <c r="B24" s="156"/>
      <c r="C24" s="157"/>
      <c r="D24" s="157"/>
      <c r="E24" s="157"/>
      <c r="F24" s="157"/>
      <c r="G24" s="157"/>
      <c r="H24" s="157"/>
      <c r="I24" s="157"/>
      <c r="J24" s="158"/>
      <c r="K24" s="156"/>
      <c r="L24" s="157"/>
      <c r="M24" s="157"/>
      <c r="N24" s="157"/>
      <c r="O24" s="157"/>
      <c r="P24" s="157"/>
      <c r="Q24" s="157"/>
      <c r="R24" s="157"/>
      <c r="S24" s="157"/>
      <c r="T24" s="158"/>
      <c r="U24" s="156"/>
      <c r="V24" s="157"/>
      <c r="W24" s="157"/>
      <c r="X24" s="157"/>
      <c r="Y24" s="157"/>
      <c r="Z24" s="157"/>
      <c r="AA24" s="157"/>
      <c r="AB24" s="157"/>
      <c r="AC24" s="158"/>
      <c r="AD24" s="156"/>
      <c r="AE24" s="157"/>
      <c r="AF24" s="157"/>
      <c r="AG24" s="157"/>
      <c r="AH24" s="157"/>
      <c r="AI24" s="157"/>
      <c r="AJ24" s="158"/>
      <c r="AK24" s="156"/>
      <c r="AL24" s="157"/>
      <c r="AM24" s="157"/>
      <c r="AN24" s="157"/>
      <c r="AO24" s="158"/>
    </row>
    <row r="25" spans="2:41" ht="16.5" customHeight="1">
      <c r="B25" s="148" t="s">
        <v>106</v>
      </c>
      <c r="C25" s="149"/>
      <c r="D25" s="149"/>
      <c r="E25" s="149"/>
      <c r="F25" s="149"/>
      <c r="G25" s="149"/>
      <c r="H25" s="149"/>
      <c r="I25" s="149"/>
      <c r="J25" s="152"/>
      <c r="K25" s="148" t="s">
        <v>103</v>
      </c>
      <c r="L25" s="149"/>
      <c r="M25" s="149"/>
      <c r="N25" s="149"/>
      <c r="O25" s="149"/>
      <c r="P25" s="149"/>
      <c r="Q25" s="149"/>
      <c r="R25" s="149"/>
      <c r="S25" s="149"/>
      <c r="T25" s="151"/>
      <c r="U25" s="148" t="s">
        <v>96</v>
      </c>
      <c r="V25" s="149"/>
      <c r="W25" s="149"/>
      <c r="X25" s="149"/>
      <c r="Y25" s="149"/>
      <c r="Z25" s="149"/>
      <c r="AA25" s="149"/>
      <c r="AB25" s="149"/>
      <c r="AC25" s="152"/>
      <c r="AD25" s="148" t="s">
        <v>104</v>
      </c>
      <c r="AE25" s="149"/>
      <c r="AF25" s="149"/>
      <c r="AG25" s="149"/>
      <c r="AH25" s="149"/>
      <c r="AI25" s="149"/>
      <c r="AJ25" s="152"/>
      <c r="AK25" s="148" t="s">
        <v>105</v>
      </c>
      <c r="AL25" s="149"/>
      <c r="AM25" s="149"/>
      <c r="AN25" s="149"/>
      <c r="AO25" s="152"/>
    </row>
    <row r="26" spans="2:41" ht="16.5" customHeight="1">
      <c r="B26" s="156"/>
      <c r="C26" s="157"/>
      <c r="D26" s="157"/>
      <c r="E26" s="157"/>
      <c r="F26" s="157"/>
      <c r="G26" s="157"/>
      <c r="H26" s="157"/>
      <c r="I26" s="157"/>
      <c r="J26" s="158"/>
      <c r="K26" s="156"/>
      <c r="L26" s="157"/>
      <c r="M26" s="157"/>
      <c r="N26" s="157"/>
      <c r="O26" s="157"/>
      <c r="P26" s="157"/>
      <c r="Q26" s="157"/>
      <c r="R26" s="157"/>
      <c r="S26" s="157"/>
      <c r="T26" s="158"/>
      <c r="U26" s="156"/>
      <c r="V26" s="157"/>
      <c r="W26" s="157"/>
      <c r="X26" s="157"/>
      <c r="Y26" s="157"/>
      <c r="Z26" s="157"/>
      <c r="AA26" s="157"/>
      <c r="AB26" s="157"/>
      <c r="AC26" s="158"/>
      <c r="AD26" s="156"/>
      <c r="AE26" s="157"/>
      <c r="AF26" s="157"/>
      <c r="AG26" s="157"/>
      <c r="AH26" s="157"/>
      <c r="AI26" s="157"/>
      <c r="AJ26" s="158"/>
      <c r="AK26" s="156"/>
      <c r="AL26" s="157"/>
      <c r="AM26" s="157"/>
      <c r="AN26" s="157"/>
      <c r="AO26" s="158"/>
    </row>
    <row r="27" spans="2:41" ht="16.5" customHeight="1">
      <c r="B27" s="148" t="s">
        <v>107</v>
      </c>
      <c r="C27" s="149"/>
      <c r="D27" s="149"/>
      <c r="E27" s="149"/>
      <c r="F27" s="149"/>
      <c r="G27" s="149"/>
      <c r="H27" s="149"/>
      <c r="I27" s="149"/>
      <c r="J27" s="152"/>
      <c r="K27" s="148" t="s">
        <v>103</v>
      </c>
      <c r="L27" s="149"/>
      <c r="M27" s="149"/>
      <c r="N27" s="149"/>
      <c r="O27" s="149"/>
      <c r="P27" s="149"/>
      <c r="Q27" s="149"/>
      <c r="R27" s="149"/>
      <c r="S27" s="149"/>
      <c r="T27" s="151"/>
      <c r="U27" s="148" t="s">
        <v>96</v>
      </c>
      <c r="V27" s="149"/>
      <c r="W27" s="149"/>
      <c r="X27" s="149"/>
      <c r="Y27" s="149"/>
      <c r="Z27" s="149"/>
      <c r="AA27" s="149"/>
      <c r="AB27" s="149"/>
      <c r="AC27" s="152"/>
      <c r="AD27" s="148" t="s">
        <v>104</v>
      </c>
      <c r="AE27" s="149"/>
      <c r="AF27" s="149"/>
      <c r="AG27" s="149"/>
      <c r="AH27" s="149"/>
      <c r="AI27" s="149"/>
      <c r="AJ27" s="152"/>
      <c r="AK27" s="148" t="s">
        <v>105</v>
      </c>
      <c r="AL27" s="149"/>
      <c r="AM27" s="149"/>
      <c r="AN27" s="149"/>
      <c r="AO27" s="152"/>
    </row>
    <row r="28" spans="2:41" ht="16.5" customHeight="1">
      <c r="B28" s="156"/>
      <c r="C28" s="157"/>
      <c r="D28" s="157"/>
      <c r="E28" s="157"/>
      <c r="F28" s="157"/>
      <c r="G28" s="157"/>
      <c r="H28" s="157"/>
      <c r="I28" s="157"/>
      <c r="J28" s="158"/>
      <c r="K28" s="156"/>
      <c r="L28" s="157"/>
      <c r="M28" s="157"/>
      <c r="N28" s="157"/>
      <c r="O28" s="157"/>
      <c r="P28" s="157"/>
      <c r="Q28" s="157"/>
      <c r="R28" s="157"/>
      <c r="S28" s="157"/>
      <c r="T28" s="158"/>
      <c r="U28" s="156"/>
      <c r="V28" s="157"/>
      <c r="W28" s="157"/>
      <c r="X28" s="157"/>
      <c r="Y28" s="157"/>
      <c r="Z28" s="157"/>
      <c r="AA28" s="157"/>
      <c r="AB28" s="157"/>
      <c r="AC28" s="158"/>
      <c r="AD28" s="156"/>
      <c r="AE28" s="157"/>
      <c r="AF28" s="157"/>
      <c r="AG28" s="157"/>
      <c r="AH28" s="157"/>
      <c r="AI28" s="157"/>
      <c r="AJ28" s="158"/>
      <c r="AK28" s="156"/>
      <c r="AL28" s="157"/>
      <c r="AM28" s="157"/>
      <c r="AN28" s="157"/>
      <c r="AO28" s="158"/>
    </row>
    <row r="29" spans="2:41" ht="16.5" customHeight="1">
      <c r="B29" s="146" t="s">
        <v>108</v>
      </c>
      <c r="C29" s="146"/>
      <c r="D29" s="146"/>
      <c r="E29" s="146"/>
      <c r="F29" s="147"/>
      <c r="G29" s="147"/>
      <c r="H29" s="147"/>
      <c r="I29" s="147"/>
      <c r="J29" s="147"/>
      <c r="K29" s="147"/>
      <c r="L29" s="147"/>
      <c r="M29" s="147"/>
      <c r="N29" s="147"/>
      <c r="O29" s="147"/>
      <c r="P29" s="147"/>
      <c r="Q29" s="147"/>
      <c r="R29" s="147"/>
      <c r="S29" s="147"/>
      <c r="T29" s="147"/>
      <c r="U29" s="147"/>
      <c r="V29" s="147"/>
      <c r="W29" s="147"/>
      <c r="X29" s="147"/>
      <c r="Y29" s="147"/>
      <c r="Z29" s="147"/>
      <c r="AA29" s="147"/>
      <c r="AB29" s="147"/>
      <c r="AC29" s="147"/>
      <c r="AD29" s="147"/>
      <c r="AE29" s="147"/>
      <c r="AF29" s="147"/>
      <c r="AG29" s="147"/>
      <c r="AH29" s="147"/>
      <c r="AI29" s="147"/>
      <c r="AJ29" s="147"/>
      <c r="AK29" s="147"/>
      <c r="AL29" s="147"/>
      <c r="AM29" s="147"/>
      <c r="AN29" s="147"/>
      <c r="AO29" s="147"/>
    </row>
    <row r="30" spans="2:41" ht="24.75" customHeight="1">
      <c r="B30" s="169" t="s">
        <v>109</v>
      </c>
      <c r="C30" s="170"/>
      <c r="D30" s="170"/>
      <c r="E30" s="170"/>
      <c r="F30" s="171"/>
      <c r="G30" s="171"/>
      <c r="H30" s="171"/>
      <c r="I30" s="171"/>
      <c r="J30" s="171"/>
      <c r="K30" s="171"/>
      <c r="L30" s="171"/>
      <c r="M30" s="171"/>
      <c r="N30" s="171"/>
      <c r="O30" s="171"/>
      <c r="P30" s="171"/>
      <c r="Q30" s="171"/>
      <c r="R30" s="171"/>
      <c r="S30" s="171"/>
      <c r="T30" s="171"/>
      <c r="U30" s="171"/>
      <c r="V30" s="171"/>
      <c r="W30" s="171"/>
      <c r="X30" s="171"/>
      <c r="Y30" s="171"/>
      <c r="Z30" s="171"/>
      <c r="AA30" s="171"/>
      <c r="AB30" s="171"/>
      <c r="AC30" s="171"/>
      <c r="AD30" s="171"/>
      <c r="AE30" s="171"/>
      <c r="AF30" s="171"/>
      <c r="AG30" s="171"/>
      <c r="AH30" s="171"/>
      <c r="AI30" s="171"/>
      <c r="AJ30" s="172"/>
      <c r="AK30" s="173" t="s">
        <v>110</v>
      </c>
      <c r="AL30" s="174"/>
      <c r="AM30" s="174"/>
      <c r="AN30" s="174"/>
      <c r="AO30" s="175"/>
    </row>
    <row r="31" spans="2:41" ht="16.5" customHeight="1">
      <c r="B31" s="164"/>
      <c r="C31" s="165"/>
      <c r="D31" s="165"/>
      <c r="E31" s="165"/>
      <c r="F31" s="165"/>
      <c r="G31" s="165"/>
      <c r="H31" s="165"/>
      <c r="I31" s="165"/>
      <c r="J31" s="165"/>
      <c r="K31" s="165"/>
      <c r="L31" s="165"/>
      <c r="M31" s="165"/>
      <c r="N31" s="165"/>
      <c r="O31" s="165"/>
      <c r="P31" s="165"/>
      <c r="Q31" s="165"/>
      <c r="R31" s="165"/>
      <c r="S31" s="165"/>
      <c r="T31" s="165"/>
      <c r="U31" s="165"/>
      <c r="V31" s="165"/>
      <c r="W31" s="165"/>
      <c r="X31" s="165"/>
      <c r="Y31" s="165"/>
      <c r="Z31" s="165"/>
      <c r="AA31" s="165"/>
      <c r="AB31" s="165"/>
      <c r="AC31" s="165"/>
      <c r="AD31" s="165"/>
      <c r="AE31" s="165"/>
      <c r="AF31" s="165"/>
      <c r="AG31" s="165"/>
      <c r="AH31" s="165"/>
      <c r="AI31" s="165"/>
      <c r="AJ31" s="166"/>
      <c r="AK31" s="156"/>
      <c r="AL31" s="157"/>
      <c r="AM31" s="157"/>
      <c r="AN31" s="157"/>
      <c r="AO31" s="158"/>
    </row>
    <row r="32" spans="2:41" ht="16.5" customHeight="1">
      <c r="B32" s="164"/>
      <c r="C32" s="165"/>
      <c r="D32" s="165"/>
      <c r="E32" s="165"/>
      <c r="F32" s="165"/>
      <c r="G32" s="165"/>
      <c r="H32" s="165"/>
      <c r="I32" s="165"/>
      <c r="J32" s="165"/>
      <c r="K32" s="165"/>
      <c r="L32" s="165"/>
      <c r="M32" s="165"/>
      <c r="N32" s="165"/>
      <c r="O32" s="165"/>
      <c r="P32" s="165"/>
      <c r="Q32" s="165"/>
      <c r="R32" s="165"/>
      <c r="S32" s="165"/>
      <c r="T32" s="165"/>
      <c r="U32" s="165"/>
      <c r="V32" s="165"/>
      <c r="W32" s="165"/>
      <c r="X32" s="165"/>
      <c r="Y32" s="165"/>
      <c r="Z32" s="165"/>
      <c r="AA32" s="165"/>
      <c r="AB32" s="165"/>
      <c r="AC32" s="165"/>
      <c r="AD32" s="165"/>
      <c r="AE32" s="165"/>
      <c r="AF32" s="165"/>
      <c r="AG32" s="165"/>
      <c r="AH32" s="165"/>
      <c r="AI32" s="165"/>
      <c r="AJ32" s="166"/>
      <c r="AK32" s="156"/>
      <c r="AL32" s="157"/>
      <c r="AM32" s="157"/>
      <c r="AN32" s="157"/>
      <c r="AO32" s="158"/>
    </row>
    <row r="33" spans="2:41" ht="16.5" customHeight="1">
      <c r="B33" s="164"/>
      <c r="C33" s="165"/>
      <c r="D33" s="165"/>
      <c r="E33" s="165"/>
      <c r="F33" s="165"/>
      <c r="G33" s="165"/>
      <c r="H33" s="165"/>
      <c r="I33" s="165"/>
      <c r="J33" s="165"/>
      <c r="K33" s="165"/>
      <c r="L33" s="165"/>
      <c r="M33" s="165"/>
      <c r="N33" s="165"/>
      <c r="O33" s="165"/>
      <c r="P33" s="165"/>
      <c r="Q33" s="165"/>
      <c r="R33" s="165"/>
      <c r="S33" s="165"/>
      <c r="T33" s="165"/>
      <c r="U33" s="165"/>
      <c r="V33" s="165"/>
      <c r="W33" s="165"/>
      <c r="X33" s="165"/>
      <c r="Y33" s="165"/>
      <c r="Z33" s="165"/>
      <c r="AA33" s="165"/>
      <c r="AB33" s="165"/>
      <c r="AC33" s="165"/>
      <c r="AD33" s="165"/>
      <c r="AE33" s="165"/>
      <c r="AF33" s="165"/>
      <c r="AG33" s="165"/>
      <c r="AH33" s="165"/>
      <c r="AI33" s="165"/>
      <c r="AJ33" s="166"/>
      <c r="AK33" s="156"/>
      <c r="AL33" s="157"/>
      <c r="AM33" s="157"/>
      <c r="AN33" s="157"/>
      <c r="AO33" s="158"/>
    </row>
    <row r="34" spans="2:41" ht="16.5" customHeight="1">
      <c r="B34" s="164"/>
      <c r="C34" s="165"/>
      <c r="D34" s="165"/>
      <c r="E34" s="165"/>
      <c r="F34" s="165"/>
      <c r="G34" s="165"/>
      <c r="H34" s="165"/>
      <c r="I34" s="165"/>
      <c r="J34" s="165"/>
      <c r="K34" s="165"/>
      <c r="L34" s="165"/>
      <c r="M34" s="165"/>
      <c r="N34" s="165"/>
      <c r="O34" s="165"/>
      <c r="P34" s="165"/>
      <c r="Q34" s="165"/>
      <c r="R34" s="165"/>
      <c r="S34" s="165"/>
      <c r="T34" s="165"/>
      <c r="U34" s="165"/>
      <c r="V34" s="165"/>
      <c r="W34" s="165"/>
      <c r="X34" s="165"/>
      <c r="Y34" s="165"/>
      <c r="Z34" s="165"/>
      <c r="AA34" s="165"/>
      <c r="AB34" s="165"/>
      <c r="AC34" s="165"/>
      <c r="AD34" s="165"/>
      <c r="AE34" s="165"/>
      <c r="AF34" s="165"/>
      <c r="AG34" s="165"/>
      <c r="AH34" s="165"/>
      <c r="AI34" s="165"/>
      <c r="AJ34" s="166"/>
      <c r="AK34" s="156"/>
      <c r="AL34" s="157"/>
      <c r="AM34" s="157"/>
      <c r="AN34" s="157"/>
      <c r="AO34" s="158"/>
    </row>
    <row r="35" spans="2:41" ht="16.5" customHeight="1">
      <c r="B35" s="167"/>
      <c r="C35" s="168"/>
      <c r="D35" s="168"/>
      <c r="E35" s="168"/>
      <c r="F35" s="165"/>
      <c r="G35" s="165"/>
      <c r="H35" s="165"/>
      <c r="I35" s="165"/>
      <c r="J35" s="165"/>
      <c r="K35" s="165"/>
      <c r="L35" s="165"/>
      <c r="M35" s="165"/>
      <c r="N35" s="165"/>
      <c r="O35" s="165"/>
      <c r="P35" s="165"/>
      <c r="Q35" s="165"/>
      <c r="R35" s="165"/>
      <c r="S35" s="165"/>
      <c r="T35" s="165"/>
      <c r="U35" s="165"/>
      <c r="V35" s="165"/>
      <c r="W35" s="165"/>
      <c r="X35" s="165"/>
      <c r="Y35" s="165"/>
      <c r="Z35" s="165"/>
      <c r="AA35" s="165"/>
      <c r="AB35" s="165"/>
      <c r="AC35" s="165"/>
      <c r="AD35" s="165"/>
      <c r="AE35" s="165"/>
      <c r="AF35" s="165"/>
      <c r="AG35" s="165"/>
      <c r="AH35" s="165"/>
      <c r="AI35" s="165"/>
      <c r="AJ35" s="166"/>
      <c r="AK35" s="156"/>
      <c r="AL35" s="157"/>
      <c r="AM35" s="157"/>
      <c r="AN35" s="157"/>
      <c r="AO35" s="158"/>
    </row>
    <row r="36" spans="2:41" ht="16.5" customHeight="1">
      <c r="B36" s="176" t="s">
        <v>111</v>
      </c>
      <c r="C36" s="177"/>
      <c r="D36" s="177"/>
      <c r="E36" s="177"/>
      <c r="F36" s="178"/>
      <c r="G36" s="178"/>
      <c r="H36" s="178"/>
      <c r="I36" s="178"/>
      <c r="J36" s="178"/>
      <c r="K36" s="178"/>
      <c r="L36" s="178"/>
      <c r="M36" s="178"/>
      <c r="N36" s="178"/>
      <c r="O36" s="178"/>
      <c r="P36" s="178"/>
      <c r="Q36" s="178"/>
      <c r="R36" s="178"/>
      <c r="S36" s="178"/>
      <c r="T36" s="178"/>
      <c r="U36" s="178"/>
      <c r="V36" s="178"/>
      <c r="W36" s="178"/>
      <c r="X36" s="178"/>
      <c r="Y36" s="178"/>
      <c r="Z36" s="178"/>
      <c r="AA36" s="178"/>
      <c r="AB36" s="178"/>
      <c r="AC36" s="178"/>
      <c r="AD36" s="178"/>
      <c r="AE36" s="178"/>
      <c r="AF36" s="178"/>
      <c r="AG36" s="178"/>
      <c r="AH36" s="178"/>
      <c r="AI36" s="178"/>
      <c r="AJ36" s="179"/>
      <c r="AK36" s="180" t="s">
        <v>112</v>
      </c>
      <c r="AL36" s="181"/>
      <c r="AM36" s="181"/>
      <c r="AN36" s="181"/>
      <c r="AO36" s="182"/>
    </row>
    <row r="37" spans="2:41" ht="21.75" customHeight="1">
      <c r="B37" s="186" t="s">
        <v>113</v>
      </c>
      <c r="C37" s="187"/>
      <c r="D37" s="187"/>
      <c r="E37" s="188"/>
      <c r="F37" s="186" t="s">
        <v>17</v>
      </c>
      <c r="G37" s="187"/>
      <c r="H37" s="187"/>
      <c r="I37" s="187"/>
      <c r="J37" s="187"/>
      <c r="K37" s="189"/>
      <c r="L37" s="189"/>
      <c r="M37" s="189"/>
      <c r="N37" s="189"/>
      <c r="O37" s="189"/>
      <c r="P37" s="189"/>
      <c r="Q37" s="189"/>
      <c r="R37" s="189"/>
      <c r="S37" s="189"/>
      <c r="T37" s="189"/>
      <c r="U37" s="189"/>
      <c r="V37" s="189"/>
      <c r="W37" s="189"/>
      <c r="X37" s="189"/>
      <c r="Y37" s="189"/>
      <c r="Z37" s="189"/>
      <c r="AA37" s="189"/>
      <c r="AB37" s="189"/>
      <c r="AC37" s="190"/>
      <c r="AD37" s="186" t="s">
        <v>114</v>
      </c>
      <c r="AE37" s="187"/>
      <c r="AF37" s="187"/>
      <c r="AG37" s="187"/>
      <c r="AH37" s="187"/>
      <c r="AI37" s="187"/>
      <c r="AJ37" s="188"/>
      <c r="AK37" s="183"/>
      <c r="AL37" s="184"/>
      <c r="AM37" s="184"/>
      <c r="AN37" s="184"/>
      <c r="AO37" s="185"/>
    </row>
    <row r="38" spans="2:41" ht="16.5" customHeight="1">
      <c r="B38" s="156"/>
      <c r="C38" s="157"/>
      <c r="D38" s="157"/>
      <c r="E38" s="158"/>
      <c r="F38" s="164"/>
      <c r="G38" s="165"/>
      <c r="H38" s="165"/>
      <c r="I38" s="165"/>
      <c r="J38" s="165"/>
      <c r="K38" s="165"/>
      <c r="L38" s="165"/>
      <c r="M38" s="165"/>
      <c r="N38" s="165"/>
      <c r="O38" s="165"/>
      <c r="P38" s="165"/>
      <c r="Q38" s="165"/>
      <c r="R38" s="165"/>
      <c r="S38" s="165"/>
      <c r="T38" s="165"/>
      <c r="U38" s="165"/>
      <c r="V38" s="165"/>
      <c r="W38" s="165"/>
      <c r="X38" s="165"/>
      <c r="Y38" s="165"/>
      <c r="Z38" s="165"/>
      <c r="AA38" s="165"/>
      <c r="AB38" s="165"/>
      <c r="AC38" s="166"/>
      <c r="AD38" s="156"/>
      <c r="AE38" s="157"/>
      <c r="AF38" s="157"/>
      <c r="AG38" s="157"/>
      <c r="AH38" s="157"/>
      <c r="AI38" s="157"/>
      <c r="AJ38" s="158"/>
      <c r="AK38" s="124"/>
      <c r="AL38" s="125"/>
      <c r="AM38" s="125"/>
      <c r="AN38" s="125"/>
      <c r="AO38" s="126"/>
    </row>
    <row r="39" spans="2:41" ht="16.5" customHeight="1">
      <c r="B39" s="156"/>
      <c r="C39" s="157"/>
      <c r="D39" s="157"/>
      <c r="E39" s="158"/>
      <c r="F39" s="164"/>
      <c r="G39" s="165"/>
      <c r="H39" s="165"/>
      <c r="I39" s="165"/>
      <c r="J39" s="165"/>
      <c r="K39" s="165"/>
      <c r="L39" s="165"/>
      <c r="M39" s="165"/>
      <c r="N39" s="165"/>
      <c r="O39" s="165"/>
      <c r="P39" s="165"/>
      <c r="Q39" s="165"/>
      <c r="R39" s="165"/>
      <c r="S39" s="165"/>
      <c r="T39" s="165"/>
      <c r="U39" s="165"/>
      <c r="V39" s="165"/>
      <c r="W39" s="165"/>
      <c r="X39" s="165"/>
      <c r="Y39" s="165"/>
      <c r="Z39" s="165"/>
      <c r="AA39" s="165"/>
      <c r="AB39" s="165"/>
      <c r="AC39" s="166"/>
      <c r="AD39" s="156"/>
      <c r="AE39" s="157"/>
      <c r="AF39" s="157"/>
      <c r="AG39" s="157"/>
      <c r="AH39" s="157"/>
      <c r="AI39" s="157"/>
      <c r="AJ39" s="158"/>
      <c r="AK39" s="191"/>
      <c r="AL39" s="192"/>
      <c r="AM39" s="192"/>
      <c r="AN39" s="192"/>
      <c r="AO39" s="193"/>
    </row>
    <row r="40" spans="2:41" ht="16.5" customHeight="1">
      <c r="B40" s="156"/>
      <c r="C40" s="157"/>
      <c r="D40" s="157"/>
      <c r="E40" s="158"/>
      <c r="F40" s="164"/>
      <c r="G40" s="165"/>
      <c r="H40" s="165"/>
      <c r="I40" s="165"/>
      <c r="J40" s="165"/>
      <c r="K40" s="165"/>
      <c r="L40" s="165"/>
      <c r="M40" s="165"/>
      <c r="N40" s="165"/>
      <c r="O40" s="165"/>
      <c r="P40" s="165"/>
      <c r="Q40" s="165"/>
      <c r="R40" s="165"/>
      <c r="S40" s="165"/>
      <c r="T40" s="165"/>
      <c r="U40" s="165"/>
      <c r="V40" s="165"/>
      <c r="W40" s="165"/>
      <c r="X40" s="165"/>
      <c r="Y40" s="165"/>
      <c r="Z40" s="165"/>
      <c r="AA40" s="165"/>
      <c r="AB40" s="165"/>
      <c r="AC40" s="166"/>
      <c r="AD40" s="156"/>
      <c r="AE40" s="157"/>
      <c r="AF40" s="157"/>
      <c r="AG40" s="157"/>
      <c r="AH40" s="157"/>
      <c r="AI40" s="157"/>
      <c r="AJ40" s="158"/>
      <c r="AK40" s="127"/>
      <c r="AL40" s="128"/>
      <c r="AM40" s="128"/>
      <c r="AN40" s="128"/>
      <c r="AO40" s="129"/>
    </row>
    <row r="41" spans="2:41" ht="16.5" customHeight="1">
      <c r="B41" s="146" t="s">
        <v>115</v>
      </c>
      <c r="C41" s="146"/>
      <c r="D41" s="146"/>
      <c r="E41" s="146"/>
      <c r="F41" s="147"/>
      <c r="G41" s="147"/>
      <c r="H41" s="147"/>
      <c r="I41" s="147"/>
      <c r="J41" s="147"/>
      <c r="K41" s="147"/>
      <c r="L41" s="147"/>
      <c r="M41" s="147"/>
      <c r="N41" s="147"/>
      <c r="O41" s="147"/>
      <c r="P41" s="147"/>
      <c r="Q41" s="147"/>
      <c r="R41" s="147"/>
      <c r="S41" s="147"/>
      <c r="T41" s="147"/>
      <c r="U41" s="147"/>
      <c r="V41" s="147"/>
      <c r="W41" s="147"/>
      <c r="X41" s="147"/>
      <c r="Y41" s="147"/>
      <c r="Z41" s="147"/>
      <c r="AA41" s="147"/>
      <c r="AB41" s="147"/>
      <c r="AC41" s="147"/>
      <c r="AD41" s="147"/>
      <c r="AE41" s="147"/>
      <c r="AF41" s="147"/>
      <c r="AG41" s="147"/>
      <c r="AH41" s="147"/>
      <c r="AI41" s="147"/>
      <c r="AJ41" s="147"/>
      <c r="AK41" s="147"/>
      <c r="AL41" s="147"/>
      <c r="AM41" s="147"/>
      <c r="AN41" s="147"/>
      <c r="AO41" s="147"/>
    </row>
    <row r="42" spans="2:41" ht="16.5" customHeight="1">
      <c r="B42" s="210" t="s">
        <v>116</v>
      </c>
      <c r="C42" s="211"/>
      <c r="D42" s="211"/>
      <c r="E42" s="211"/>
      <c r="F42" s="211"/>
      <c r="G42" s="211"/>
      <c r="H42" s="211"/>
      <c r="I42" s="211"/>
      <c r="J42" s="211"/>
      <c r="K42" s="211"/>
      <c r="L42" s="212"/>
      <c r="M42" s="213" t="s">
        <v>117</v>
      </c>
      <c r="N42" s="214"/>
      <c r="O42" s="214"/>
      <c r="P42" s="214"/>
      <c r="Q42" s="214"/>
      <c r="R42" s="214"/>
      <c r="S42" s="214"/>
      <c r="T42" s="215"/>
      <c r="U42" s="213" t="s">
        <v>118</v>
      </c>
      <c r="V42" s="214"/>
      <c r="W42" s="214"/>
      <c r="X42" s="214"/>
      <c r="Y42" s="214"/>
      <c r="Z42" s="214"/>
      <c r="AA42" s="214"/>
      <c r="AB42" s="214"/>
      <c r="AC42" s="215"/>
      <c r="AD42" s="210" t="s">
        <v>119</v>
      </c>
      <c r="AE42" s="211"/>
      <c r="AF42" s="211"/>
      <c r="AG42" s="211"/>
      <c r="AH42" s="211"/>
      <c r="AI42" s="211"/>
      <c r="AJ42" s="211"/>
      <c r="AK42" s="211"/>
      <c r="AL42" s="211"/>
      <c r="AM42" s="211"/>
      <c r="AN42" s="211"/>
      <c r="AO42" s="212"/>
    </row>
    <row r="43" spans="2:41" ht="16.5" customHeight="1">
      <c r="B43" s="216" t="s">
        <v>120</v>
      </c>
      <c r="C43" s="217"/>
      <c r="D43" s="217"/>
      <c r="E43" s="218"/>
      <c r="F43" s="198" t="s">
        <v>121</v>
      </c>
      <c r="G43" s="199"/>
      <c r="H43" s="199"/>
      <c r="I43" s="199"/>
      <c r="J43" s="199"/>
      <c r="K43" s="199"/>
      <c r="L43" s="200"/>
      <c r="M43" s="194" t="s">
        <v>122</v>
      </c>
      <c r="N43" s="194"/>
      <c r="O43" s="194"/>
      <c r="P43" s="194"/>
      <c r="Q43" s="194"/>
      <c r="R43" s="194"/>
      <c r="S43" s="194"/>
      <c r="T43" s="194"/>
      <c r="U43" s="195"/>
      <c r="V43" s="196"/>
      <c r="W43" s="196"/>
      <c r="X43" s="196"/>
      <c r="Y43" s="196"/>
      <c r="Z43" s="196"/>
      <c r="AA43" s="196"/>
      <c r="AB43" s="196"/>
      <c r="AC43" s="197"/>
      <c r="AD43" s="225">
        <f>+IFERROR(U43/U44,0)</f>
        <v>0</v>
      </c>
      <c r="AE43" s="226"/>
      <c r="AF43" s="226"/>
      <c r="AG43" s="226"/>
      <c r="AH43" s="226"/>
      <c r="AI43" s="226"/>
      <c r="AJ43" s="227"/>
      <c r="AK43" s="130" t="s">
        <v>18</v>
      </c>
      <c r="AL43" s="131"/>
      <c r="AM43" s="131"/>
      <c r="AN43" s="131"/>
      <c r="AO43" s="132"/>
    </row>
    <row r="44" spans="2:41" ht="16.5" customHeight="1">
      <c r="B44" s="219"/>
      <c r="C44" s="220"/>
      <c r="D44" s="220"/>
      <c r="E44" s="221"/>
      <c r="F44" s="201"/>
      <c r="G44" s="202"/>
      <c r="H44" s="202"/>
      <c r="I44" s="202"/>
      <c r="J44" s="202"/>
      <c r="K44" s="202"/>
      <c r="L44" s="203"/>
      <c r="M44" s="194" t="s">
        <v>123</v>
      </c>
      <c r="N44" s="194"/>
      <c r="O44" s="194"/>
      <c r="P44" s="194"/>
      <c r="Q44" s="194"/>
      <c r="R44" s="194"/>
      <c r="S44" s="194"/>
      <c r="T44" s="194"/>
      <c r="U44" s="195"/>
      <c r="V44" s="196"/>
      <c r="W44" s="196"/>
      <c r="X44" s="196"/>
      <c r="Y44" s="196"/>
      <c r="Z44" s="196"/>
      <c r="AA44" s="196"/>
      <c r="AB44" s="196"/>
      <c r="AC44" s="197"/>
      <c r="AD44" s="228"/>
      <c r="AE44" s="229"/>
      <c r="AF44" s="229"/>
      <c r="AG44" s="229"/>
      <c r="AH44" s="229"/>
      <c r="AI44" s="229"/>
      <c r="AJ44" s="230"/>
      <c r="AK44" s="133"/>
      <c r="AL44" s="134"/>
      <c r="AM44" s="134"/>
      <c r="AN44" s="134"/>
      <c r="AO44" s="135"/>
    </row>
    <row r="45" spans="2:41" ht="16.5" customHeight="1">
      <c r="B45" s="219"/>
      <c r="C45" s="220"/>
      <c r="D45" s="220"/>
      <c r="E45" s="221"/>
      <c r="F45" s="198" t="s">
        <v>124</v>
      </c>
      <c r="G45" s="199"/>
      <c r="H45" s="199"/>
      <c r="I45" s="199"/>
      <c r="J45" s="199"/>
      <c r="K45" s="199"/>
      <c r="L45" s="200"/>
      <c r="M45" s="194" t="s">
        <v>125</v>
      </c>
      <c r="N45" s="194"/>
      <c r="O45" s="194"/>
      <c r="P45" s="194"/>
      <c r="Q45" s="194"/>
      <c r="R45" s="194"/>
      <c r="S45" s="194"/>
      <c r="T45" s="194"/>
      <c r="U45" s="195"/>
      <c r="V45" s="196"/>
      <c r="W45" s="196"/>
      <c r="X45" s="196"/>
      <c r="Y45" s="196"/>
      <c r="Z45" s="196"/>
      <c r="AA45" s="196"/>
      <c r="AB45" s="196"/>
      <c r="AC45" s="197"/>
      <c r="AD45" s="204">
        <f>+IFERROR(U45/U46,0)</f>
        <v>0</v>
      </c>
      <c r="AE45" s="205"/>
      <c r="AF45" s="205"/>
      <c r="AG45" s="205"/>
      <c r="AH45" s="205"/>
      <c r="AI45" s="205"/>
      <c r="AJ45" s="206"/>
      <c r="AK45" s="231" t="s">
        <v>19</v>
      </c>
      <c r="AL45" s="232"/>
      <c r="AM45" s="232"/>
      <c r="AN45" s="232"/>
      <c r="AO45" s="233"/>
    </row>
    <row r="46" spans="2:41" ht="16.5" customHeight="1">
      <c r="B46" s="219"/>
      <c r="C46" s="220"/>
      <c r="D46" s="220"/>
      <c r="E46" s="221"/>
      <c r="F46" s="201"/>
      <c r="G46" s="202"/>
      <c r="H46" s="202"/>
      <c r="I46" s="202"/>
      <c r="J46" s="202"/>
      <c r="K46" s="202"/>
      <c r="L46" s="203"/>
      <c r="M46" s="194" t="s">
        <v>126</v>
      </c>
      <c r="N46" s="194"/>
      <c r="O46" s="194"/>
      <c r="P46" s="194"/>
      <c r="Q46" s="194"/>
      <c r="R46" s="194"/>
      <c r="S46" s="194"/>
      <c r="T46" s="194"/>
      <c r="U46" s="195"/>
      <c r="V46" s="196"/>
      <c r="W46" s="196"/>
      <c r="X46" s="196"/>
      <c r="Y46" s="196"/>
      <c r="Z46" s="196"/>
      <c r="AA46" s="196"/>
      <c r="AB46" s="196"/>
      <c r="AC46" s="197"/>
      <c r="AD46" s="207"/>
      <c r="AE46" s="208"/>
      <c r="AF46" s="208"/>
      <c r="AG46" s="208"/>
      <c r="AH46" s="208"/>
      <c r="AI46" s="208"/>
      <c r="AJ46" s="209"/>
      <c r="AK46" s="234"/>
      <c r="AL46" s="235"/>
      <c r="AM46" s="235"/>
      <c r="AN46" s="235"/>
      <c r="AO46" s="236"/>
    </row>
    <row r="47" spans="2:41" ht="16.5" customHeight="1">
      <c r="B47" s="219"/>
      <c r="C47" s="220"/>
      <c r="D47" s="220"/>
      <c r="E47" s="221"/>
      <c r="F47" s="198" t="s">
        <v>127</v>
      </c>
      <c r="G47" s="199"/>
      <c r="H47" s="199"/>
      <c r="I47" s="199"/>
      <c r="J47" s="199"/>
      <c r="K47" s="199"/>
      <c r="L47" s="200"/>
      <c r="M47" s="194" t="s">
        <v>128</v>
      </c>
      <c r="N47" s="194"/>
      <c r="O47" s="194"/>
      <c r="P47" s="194"/>
      <c r="Q47" s="194"/>
      <c r="R47" s="194"/>
      <c r="S47" s="194"/>
      <c r="T47" s="194"/>
      <c r="U47" s="195"/>
      <c r="V47" s="196"/>
      <c r="W47" s="196"/>
      <c r="X47" s="196"/>
      <c r="Y47" s="196"/>
      <c r="Z47" s="196"/>
      <c r="AA47" s="196"/>
      <c r="AB47" s="196"/>
      <c r="AC47" s="197"/>
      <c r="AD47" s="225">
        <f>+IFERROR(U47/U48,0)</f>
        <v>0</v>
      </c>
      <c r="AE47" s="226"/>
      <c r="AF47" s="226"/>
      <c r="AG47" s="226"/>
      <c r="AH47" s="226"/>
      <c r="AI47" s="226"/>
      <c r="AJ47" s="227"/>
      <c r="AK47" s="237" t="s">
        <v>18</v>
      </c>
      <c r="AL47" s="238"/>
      <c r="AM47" s="238"/>
      <c r="AN47" s="238"/>
      <c r="AO47" s="239"/>
    </row>
    <row r="48" spans="2:41" ht="16.5" customHeight="1">
      <c r="B48" s="222"/>
      <c r="C48" s="223"/>
      <c r="D48" s="223"/>
      <c r="E48" s="224"/>
      <c r="F48" s="201"/>
      <c r="G48" s="202"/>
      <c r="H48" s="202"/>
      <c r="I48" s="202"/>
      <c r="J48" s="202"/>
      <c r="K48" s="202"/>
      <c r="L48" s="203"/>
      <c r="M48" s="194" t="s">
        <v>129</v>
      </c>
      <c r="N48" s="194"/>
      <c r="O48" s="194"/>
      <c r="P48" s="194"/>
      <c r="Q48" s="194"/>
      <c r="R48" s="194"/>
      <c r="S48" s="194"/>
      <c r="T48" s="194"/>
      <c r="U48" s="195"/>
      <c r="V48" s="196"/>
      <c r="W48" s="196"/>
      <c r="X48" s="196"/>
      <c r="Y48" s="196"/>
      <c r="Z48" s="196"/>
      <c r="AA48" s="196"/>
      <c r="AB48" s="196"/>
      <c r="AC48" s="197"/>
      <c r="AD48" s="228"/>
      <c r="AE48" s="229"/>
      <c r="AF48" s="229"/>
      <c r="AG48" s="229"/>
      <c r="AH48" s="229"/>
      <c r="AI48" s="229"/>
      <c r="AJ48" s="230"/>
      <c r="AK48" s="240"/>
      <c r="AL48" s="241"/>
      <c r="AM48" s="241"/>
      <c r="AN48" s="241"/>
      <c r="AO48" s="242"/>
    </row>
    <row r="49" spans="2:41" ht="16.5" customHeight="1">
      <c r="B49" s="216" t="s">
        <v>130</v>
      </c>
      <c r="C49" s="217"/>
      <c r="D49" s="217"/>
      <c r="E49" s="218"/>
      <c r="F49" s="198" t="s">
        <v>131</v>
      </c>
      <c r="G49" s="199"/>
      <c r="H49" s="199"/>
      <c r="I49" s="199"/>
      <c r="J49" s="199"/>
      <c r="K49" s="199"/>
      <c r="L49" s="200"/>
      <c r="M49" s="194" t="s">
        <v>128</v>
      </c>
      <c r="N49" s="194"/>
      <c r="O49" s="194"/>
      <c r="P49" s="194"/>
      <c r="Q49" s="194"/>
      <c r="R49" s="194"/>
      <c r="S49" s="194"/>
      <c r="T49" s="194"/>
      <c r="U49" s="195"/>
      <c r="V49" s="196"/>
      <c r="W49" s="196"/>
      <c r="X49" s="196"/>
      <c r="Y49" s="196"/>
      <c r="Z49" s="196"/>
      <c r="AA49" s="196"/>
      <c r="AB49" s="196"/>
      <c r="AC49" s="197"/>
      <c r="AD49" s="204">
        <f>+IFERROR(U49/U50,0)</f>
        <v>0</v>
      </c>
      <c r="AE49" s="205"/>
      <c r="AF49" s="205"/>
      <c r="AG49" s="205"/>
      <c r="AH49" s="205"/>
      <c r="AI49" s="205"/>
      <c r="AJ49" s="206"/>
      <c r="AK49" s="231" t="s">
        <v>19</v>
      </c>
      <c r="AL49" s="232"/>
      <c r="AM49" s="232"/>
      <c r="AN49" s="232"/>
      <c r="AO49" s="233"/>
    </row>
    <row r="50" spans="2:41" ht="16.5" customHeight="1">
      <c r="B50" s="219"/>
      <c r="C50" s="220"/>
      <c r="D50" s="220"/>
      <c r="E50" s="221"/>
      <c r="F50" s="201"/>
      <c r="G50" s="202"/>
      <c r="H50" s="202"/>
      <c r="I50" s="202"/>
      <c r="J50" s="202"/>
      <c r="K50" s="202"/>
      <c r="L50" s="203"/>
      <c r="M50" s="194" t="s">
        <v>132</v>
      </c>
      <c r="N50" s="194"/>
      <c r="O50" s="194"/>
      <c r="P50" s="194"/>
      <c r="Q50" s="194"/>
      <c r="R50" s="194"/>
      <c r="S50" s="194"/>
      <c r="T50" s="194"/>
      <c r="U50" s="195"/>
      <c r="V50" s="196"/>
      <c r="W50" s="196"/>
      <c r="X50" s="196"/>
      <c r="Y50" s="196"/>
      <c r="Z50" s="196"/>
      <c r="AA50" s="196"/>
      <c r="AB50" s="196"/>
      <c r="AC50" s="197"/>
      <c r="AD50" s="207"/>
      <c r="AE50" s="208"/>
      <c r="AF50" s="208"/>
      <c r="AG50" s="208"/>
      <c r="AH50" s="208"/>
      <c r="AI50" s="208"/>
      <c r="AJ50" s="209"/>
      <c r="AK50" s="234"/>
      <c r="AL50" s="235"/>
      <c r="AM50" s="235"/>
      <c r="AN50" s="235"/>
      <c r="AO50" s="236"/>
    </row>
    <row r="51" spans="2:41" ht="16.5" customHeight="1">
      <c r="B51" s="219"/>
      <c r="C51" s="220"/>
      <c r="D51" s="220"/>
      <c r="E51" s="221"/>
      <c r="F51" s="198" t="s">
        <v>133</v>
      </c>
      <c r="G51" s="199"/>
      <c r="H51" s="199"/>
      <c r="I51" s="199"/>
      <c r="J51" s="199"/>
      <c r="K51" s="199"/>
      <c r="L51" s="200"/>
      <c r="M51" s="194" t="s">
        <v>128</v>
      </c>
      <c r="N51" s="194"/>
      <c r="O51" s="194"/>
      <c r="P51" s="194"/>
      <c r="Q51" s="194"/>
      <c r="R51" s="194"/>
      <c r="S51" s="194"/>
      <c r="T51" s="194"/>
      <c r="U51" s="195"/>
      <c r="V51" s="196"/>
      <c r="W51" s="196"/>
      <c r="X51" s="196"/>
      <c r="Y51" s="196"/>
      <c r="Z51" s="196"/>
      <c r="AA51" s="196"/>
      <c r="AB51" s="196"/>
      <c r="AC51" s="197"/>
      <c r="AD51" s="204">
        <f>+IFERROR(U51/U52,0)</f>
        <v>0</v>
      </c>
      <c r="AE51" s="205"/>
      <c r="AF51" s="205"/>
      <c r="AG51" s="205"/>
      <c r="AH51" s="205"/>
      <c r="AI51" s="205"/>
      <c r="AJ51" s="206"/>
      <c r="AK51" s="231" t="s">
        <v>19</v>
      </c>
      <c r="AL51" s="232"/>
      <c r="AM51" s="232"/>
      <c r="AN51" s="232"/>
      <c r="AO51" s="233"/>
    </row>
    <row r="52" spans="2:41" ht="16.5" customHeight="1">
      <c r="B52" s="222"/>
      <c r="C52" s="223"/>
      <c r="D52" s="223"/>
      <c r="E52" s="224"/>
      <c r="F52" s="201"/>
      <c r="G52" s="202"/>
      <c r="H52" s="202"/>
      <c r="I52" s="202"/>
      <c r="J52" s="202"/>
      <c r="K52" s="202"/>
      <c r="L52" s="203"/>
      <c r="M52" s="194" t="s">
        <v>126</v>
      </c>
      <c r="N52" s="194"/>
      <c r="O52" s="194"/>
      <c r="P52" s="194"/>
      <c r="Q52" s="194"/>
      <c r="R52" s="194"/>
      <c r="S52" s="194"/>
      <c r="T52" s="194"/>
      <c r="U52" s="195"/>
      <c r="V52" s="196"/>
      <c r="W52" s="196"/>
      <c r="X52" s="196"/>
      <c r="Y52" s="196"/>
      <c r="Z52" s="196"/>
      <c r="AA52" s="196"/>
      <c r="AB52" s="196"/>
      <c r="AC52" s="197"/>
      <c r="AD52" s="207"/>
      <c r="AE52" s="208"/>
      <c r="AF52" s="208"/>
      <c r="AG52" s="208"/>
      <c r="AH52" s="208"/>
      <c r="AI52" s="208"/>
      <c r="AJ52" s="209"/>
      <c r="AK52" s="234"/>
      <c r="AL52" s="235"/>
      <c r="AM52" s="235"/>
      <c r="AN52" s="235"/>
      <c r="AO52" s="236"/>
    </row>
    <row r="53" spans="2:41" ht="34.5" customHeight="1">
      <c r="B53" s="169" t="s">
        <v>134</v>
      </c>
      <c r="C53" s="170"/>
      <c r="D53" s="170"/>
      <c r="E53" s="170"/>
      <c r="F53" s="171"/>
      <c r="G53" s="171"/>
      <c r="H53" s="171"/>
      <c r="I53" s="171"/>
      <c r="J53" s="171"/>
      <c r="K53" s="171"/>
      <c r="L53" s="171"/>
      <c r="M53" s="171"/>
      <c r="N53" s="171"/>
      <c r="O53" s="171"/>
      <c r="P53" s="171"/>
      <c r="Q53" s="171"/>
      <c r="R53" s="171"/>
      <c r="S53" s="171"/>
      <c r="T53" s="171"/>
      <c r="U53" s="171"/>
      <c r="V53" s="171"/>
      <c r="W53" s="171"/>
      <c r="X53" s="171"/>
      <c r="Y53" s="171"/>
      <c r="Z53" s="171"/>
      <c r="AA53" s="171"/>
      <c r="AB53" s="171"/>
      <c r="AC53" s="171"/>
      <c r="AD53" s="171"/>
      <c r="AE53" s="171"/>
      <c r="AF53" s="171"/>
      <c r="AG53" s="171"/>
      <c r="AH53" s="171"/>
      <c r="AI53" s="171"/>
      <c r="AJ53" s="171"/>
      <c r="AK53" s="171"/>
      <c r="AL53" s="171"/>
      <c r="AM53" s="171"/>
      <c r="AN53" s="171"/>
      <c r="AO53" s="172"/>
    </row>
    <row r="54" spans="2:41" ht="20.25" customHeight="1">
      <c r="B54" s="146" t="s">
        <v>135</v>
      </c>
      <c r="C54" s="146"/>
      <c r="D54" s="146"/>
      <c r="E54" s="146"/>
      <c r="F54" s="147"/>
      <c r="G54" s="147"/>
      <c r="H54" s="147"/>
      <c r="I54" s="147"/>
      <c r="J54" s="147"/>
      <c r="K54" s="147"/>
      <c r="L54" s="147"/>
      <c r="M54" s="147"/>
      <c r="N54" s="147"/>
      <c r="O54" s="147"/>
      <c r="P54" s="147"/>
      <c r="Q54" s="147"/>
      <c r="R54" s="147"/>
      <c r="S54" s="147"/>
      <c r="T54" s="147"/>
      <c r="U54" s="147"/>
      <c r="V54" s="147"/>
      <c r="W54" s="147"/>
      <c r="X54" s="147"/>
      <c r="Y54" s="147"/>
      <c r="Z54" s="147"/>
      <c r="AA54" s="147"/>
      <c r="AB54" s="147"/>
      <c r="AC54" s="147"/>
      <c r="AD54" s="147"/>
      <c r="AE54" s="147"/>
      <c r="AF54" s="147"/>
      <c r="AG54" s="147"/>
      <c r="AH54" s="147"/>
      <c r="AI54" s="147"/>
      <c r="AJ54" s="147"/>
      <c r="AK54" s="147"/>
      <c r="AL54" s="147"/>
      <c r="AM54" s="147"/>
      <c r="AN54" s="147"/>
      <c r="AO54" s="147"/>
    </row>
    <row r="55" spans="2:41" ht="11.25">
      <c r="B55" s="243"/>
      <c r="C55" s="243"/>
      <c r="D55" s="243"/>
      <c r="E55" s="243"/>
      <c r="F55" s="243"/>
      <c r="G55" s="243"/>
      <c r="H55" s="243"/>
      <c r="I55" s="243"/>
      <c r="J55" s="243"/>
      <c r="K55" s="243"/>
      <c r="L55" s="243"/>
      <c r="M55" s="243"/>
      <c r="N55" s="243"/>
      <c r="O55" s="243"/>
      <c r="P55" s="243"/>
      <c r="Q55" s="243"/>
      <c r="R55" s="243"/>
      <c r="S55" s="243"/>
      <c r="T55" s="243"/>
      <c r="U55" s="243"/>
      <c r="V55" s="243"/>
      <c r="W55" s="243"/>
      <c r="X55" s="243"/>
      <c r="Y55" s="243"/>
      <c r="Z55" s="243"/>
      <c r="AA55" s="243"/>
      <c r="AB55" s="243"/>
      <c r="AC55" s="243"/>
      <c r="AD55" s="243"/>
      <c r="AE55" s="243"/>
      <c r="AF55" s="243"/>
      <c r="AG55" s="243"/>
      <c r="AH55" s="243"/>
      <c r="AI55" s="243"/>
      <c r="AJ55" s="243"/>
      <c r="AK55" s="243"/>
      <c r="AL55" s="243"/>
      <c r="AM55" s="243"/>
      <c r="AN55" s="243"/>
      <c r="AO55" s="243"/>
    </row>
    <row r="56" spans="2:41" ht="11.25">
      <c r="B56" s="243"/>
      <c r="C56" s="243"/>
      <c r="D56" s="243"/>
      <c r="E56" s="243"/>
      <c r="F56" s="243"/>
      <c r="G56" s="243"/>
      <c r="H56" s="243"/>
      <c r="I56" s="243"/>
      <c r="J56" s="243"/>
      <c r="K56" s="243"/>
      <c r="L56" s="243"/>
      <c r="M56" s="243"/>
      <c r="N56" s="243"/>
      <c r="O56" s="243"/>
      <c r="P56" s="243"/>
      <c r="Q56" s="243"/>
      <c r="R56" s="243"/>
      <c r="S56" s="243"/>
      <c r="T56" s="243"/>
      <c r="U56" s="243"/>
      <c r="V56" s="243"/>
      <c r="W56" s="243"/>
      <c r="X56" s="243"/>
      <c r="Y56" s="243"/>
      <c r="Z56" s="243"/>
      <c r="AA56" s="243"/>
      <c r="AB56" s="243"/>
      <c r="AC56" s="243"/>
      <c r="AD56" s="243"/>
      <c r="AE56" s="243"/>
      <c r="AF56" s="243"/>
      <c r="AG56" s="243"/>
      <c r="AH56" s="243"/>
      <c r="AI56" s="243"/>
      <c r="AJ56" s="243"/>
      <c r="AK56" s="243"/>
      <c r="AL56" s="243"/>
      <c r="AM56" s="243"/>
      <c r="AN56" s="243"/>
      <c r="AO56" s="243"/>
    </row>
    <row r="57" spans="2:41" ht="11.25">
      <c r="B57" s="243"/>
      <c r="C57" s="243"/>
      <c r="D57" s="243"/>
      <c r="E57" s="243"/>
      <c r="F57" s="243"/>
      <c r="G57" s="243"/>
      <c r="H57" s="243"/>
      <c r="I57" s="243"/>
      <c r="J57" s="243"/>
      <c r="K57" s="243"/>
      <c r="L57" s="243"/>
      <c r="M57" s="243"/>
      <c r="N57" s="243"/>
      <c r="O57" s="243"/>
      <c r="P57" s="243"/>
      <c r="Q57" s="243"/>
      <c r="R57" s="243"/>
      <c r="S57" s="243"/>
      <c r="T57" s="243"/>
      <c r="U57" s="243"/>
      <c r="V57" s="243"/>
      <c r="W57" s="243"/>
      <c r="X57" s="243"/>
      <c r="Y57" s="243"/>
      <c r="Z57" s="243"/>
      <c r="AA57" s="243"/>
      <c r="AB57" s="243"/>
      <c r="AC57" s="243"/>
      <c r="AD57" s="243"/>
      <c r="AE57" s="243"/>
      <c r="AF57" s="243"/>
      <c r="AG57" s="243"/>
      <c r="AH57" s="243"/>
      <c r="AI57" s="243"/>
      <c r="AJ57" s="243"/>
      <c r="AK57" s="243"/>
      <c r="AL57" s="243"/>
      <c r="AM57" s="243"/>
      <c r="AN57" s="243"/>
      <c r="AO57" s="243"/>
    </row>
    <row r="58" spans="2:41" ht="11.25">
      <c r="B58" s="243"/>
      <c r="C58" s="243"/>
      <c r="D58" s="243"/>
      <c r="E58" s="243"/>
      <c r="F58" s="243"/>
      <c r="G58" s="243"/>
      <c r="H58" s="243"/>
      <c r="I58" s="243"/>
      <c r="J58" s="243"/>
      <c r="K58" s="243"/>
      <c r="L58" s="243"/>
      <c r="M58" s="243"/>
      <c r="N58" s="243"/>
      <c r="O58" s="243"/>
      <c r="P58" s="243"/>
      <c r="Q58" s="243"/>
      <c r="R58" s="243"/>
      <c r="S58" s="243"/>
      <c r="T58" s="243"/>
      <c r="U58" s="243"/>
      <c r="V58" s="243"/>
      <c r="W58" s="243"/>
      <c r="X58" s="243"/>
      <c r="Y58" s="243"/>
      <c r="Z58" s="243"/>
      <c r="AA58" s="243"/>
      <c r="AB58" s="243"/>
      <c r="AC58" s="243"/>
      <c r="AD58" s="243"/>
      <c r="AE58" s="243"/>
      <c r="AF58" s="243"/>
      <c r="AG58" s="243"/>
      <c r="AH58" s="243"/>
      <c r="AI58" s="243"/>
      <c r="AJ58" s="243"/>
      <c r="AK58" s="243"/>
      <c r="AL58" s="243"/>
      <c r="AM58" s="243"/>
      <c r="AN58" s="243"/>
      <c r="AO58" s="243"/>
    </row>
    <row r="59" spans="2:41" ht="11.25">
      <c r="B59" s="243"/>
      <c r="C59" s="243"/>
      <c r="D59" s="243"/>
      <c r="E59" s="243"/>
      <c r="F59" s="243"/>
      <c r="G59" s="243"/>
      <c r="H59" s="243"/>
      <c r="I59" s="243"/>
      <c r="J59" s="243"/>
      <c r="K59" s="243"/>
      <c r="L59" s="243"/>
      <c r="M59" s="243"/>
      <c r="N59" s="243"/>
      <c r="O59" s="243"/>
      <c r="P59" s="243"/>
      <c r="Q59" s="243"/>
      <c r="R59" s="243"/>
      <c r="S59" s="243"/>
      <c r="T59" s="243"/>
      <c r="U59" s="243"/>
      <c r="V59" s="243"/>
      <c r="W59" s="243"/>
      <c r="X59" s="243"/>
      <c r="Y59" s="243"/>
      <c r="Z59" s="243"/>
      <c r="AA59" s="243"/>
      <c r="AB59" s="243"/>
      <c r="AC59" s="243"/>
      <c r="AD59" s="243"/>
      <c r="AE59" s="243"/>
      <c r="AF59" s="243"/>
      <c r="AG59" s="243"/>
      <c r="AH59" s="243"/>
      <c r="AI59" s="243"/>
      <c r="AJ59" s="243"/>
      <c r="AK59" s="243"/>
      <c r="AL59" s="243"/>
      <c r="AM59" s="243"/>
      <c r="AN59" s="243"/>
      <c r="AO59" s="243"/>
    </row>
    <row r="60" spans="2:41" ht="11.25">
      <c r="B60" s="243"/>
      <c r="C60" s="243"/>
      <c r="D60" s="243"/>
      <c r="E60" s="243"/>
      <c r="F60" s="243"/>
      <c r="G60" s="243"/>
      <c r="H60" s="243"/>
      <c r="I60" s="243"/>
      <c r="J60" s="243"/>
      <c r="K60" s="243"/>
      <c r="L60" s="243"/>
      <c r="M60" s="243"/>
      <c r="N60" s="243"/>
      <c r="O60" s="243"/>
      <c r="P60" s="243"/>
      <c r="Q60" s="243"/>
      <c r="R60" s="243"/>
      <c r="S60" s="243"/>
      <c r="T60" s="243"/>
      <c r="U60" s="243"/>
      <c r="V60" s="243"/>
      <c r="W60" s="243"/>
      <c r="X60" s="243"/>
      <c r="Y60" s="243"/>
      <c r="Z60" s="243"/>
      <c r="AA60" s="243"/>
      <c r="AB60" s="243"/>
      <c r="AC60" s="243"/>
      <c r="AD60" s="243"/>
      <c r="AE60" s="243"/>
      <c r="AF60" s="243"/>
      <c r="AG60" s="243"/>
      <c r="AH60" s="243"/>
      <c r="AI60" s="243"/>
      <c r="AJ60" s="243"/>
      <c r="AK60" s="243"/>
      <c r="AL60" s="243"/>
      <c r="AM60" s="243"/>
      <c r="AN60" s="243"/>
      <c r="AO60" s="243"/>
    </row>
    <row r="61" spans="2:41" ht="11.25">
      <c r="B61" s="243"/>
      <c r="C61" s="243"/>
      <c r="D61" s="243"/>
      <c r="E61" s="243"/>
      <c r="F61" s="243"/>
      <c r="G61" s="243"/>
      <c r="H61" s="243"/>
      <c r="I61" s="243"/>
      <c r="J61" s="243"/>
      <c r="K61" s="243"/>
      <c r="L61" s="243"/>
      <c r="M61" s="243"/>
      <c r="N61" s="243"/>
      <c r="O61" s="243"/>
      <c r="P61" s="243"/>
      <c r="Q61" s="243"/>
      <c r="R61" s="243"/>
      <c r="S61" s="243"/>
      <c r="T61" s="243"/>
      <c r="U61" s="243"/>
      <c r="V61" s="243"/>
      <c r="W61" s="243"/>
      <c r="X61" s="243"/>
      <c r="Y61" s="243"/>
      <c r="Z61" s="243"/>
      <c r="AA61" s="243"/>
      <c r="AB61" s="243"/>
      <c r="AC61" s="243"/>
      <c r="AD61" s="243"/>
      <c r="AE61" s="243"/>
      <c r="AF61" s="243"/>
      <c r="AG61" s="243"/>
      <c r="AH61" s="243"/>
      <c r="AI61" s="243"/>
      <c r="AJ61" s="243"/>
      <c r="AK61" s="243"/>
      <c r="AL61" s="243"/>
      <c r="AM61" s="243"/>
      <c r="AN61" s="243"/>
      <c r="AO61" s="243"/>
    </row>
    <row r="62" spans="2:41" ht="11.25">
      <c r="B62" s="243"/>
      <c r="C62" s="243"/>
      <c r="D62" s="243"/>
      <c r="E62" s="243"/>
      <c r="F62" s="243"/>
      <c r="G62" s="243"/>
      <c r="H62" s="243"/>
      <c r="I62" s="243"/>
      <c r="J62" s="243"/>
      <c r="K62" s="243"/>
      <c r="L62" s="243"/>
      <c r="M62" s="243"/>
      <c r="N62" s="243"/>
      <c r="O62" s="243"/>
      <c r="P62" s="243"/>
      <c r="Q62" s="243"/>
      <c r="R62" s="243"/>
      <c r="S62" s="243"/>
      <c r="T62" s="243"/>
      <c r="U62" s="243"/>
      <c r="V62" s="243"/>
      <c r="W62" s="243"/>
      <c r="X62" s="243"/>
      <c r="Y62" s="243"/>
      <c r="Z62" s="243"/>
      <c r="AA62" s="243"/>
      <c r="AB62" s="243"/>
      <c r="AC62" s="243"/>
      <c r="AD62" s="243"/>
      <c r="AE62" s="243"/>
      <c r="AF62" s="243"/>
      <c r="AG62" s="243"/>
      <c r="AH62" s="243"/>
      <c r="AI62" s="243"/>
      <c r="AJ62" s="243"/>
      <c r="AK62" s="243"/>
      <c r="AL62" s="243"/>
      <c r="AM62" s="243"/>
      <c r="AN62" s="243"/>
      <c r="AO62" s="243"/>
    </row>
    <row r="63" spans="2:41" ht="11.25">
      <c r="B63" s="243"/>
      <c r="C63" s="243"/>
      <c r="D63" s="243"/>
      <c r="E63" s="243"/>
      <c r="F63" s="243"/>
      <c r="G63" s="243"/>
      <c r="H63" s="243"/>
      <c r="I63" s="243"/>
      <c r="J63" s="243"/>
      <c r="K63" s="243"/>
      <c r="L63" s="243"/>
      <c r="M63" s="243"/>
      <c r="N63" s="243"/>
      <c r="O63" s="243"/>
      <c r="P63" s="243"/>
      <c r="Q63" s="243"/>
      <c r="R63" s="243"/>
      <c r="S63" s="243"/>
      <c r="T63" s="243"/>
      <c r="U63" s="243"/>
      <c r="V63" s="243"/>
      <c r="W63" s="243"/>
      <c r="X63" s="243"/>
      <c r="Y63" s="243"/>
      <c r="Z63" s="243"/>
      <c r="AA63" s="243"/>
      <c r="AB63" s="243"/>
      <c r="AC63" s="243"/>
      <c r="AD63" s="243"/>
      <c r="AE63" s="243"/>
      <c r="AF63" s="243"/>
      <c r="AG63" s="243"/>
      <c r="AH63" s="243"/>
      <c r="AI63" s="243"/>
      <c r="AJ63" s="243"/>
      <c r="AK63" s="243"/>
      <c r="AL63" s="243"/>
      <c r="AM63" s="243"/>
      <c r="AN63" s="243"/>
      <c r="AO63" s="243"/>
    </row>
    <row r="64" spans="2:41" ht="11.25">
      <c r="B64" s="243"/>
      <c r="C64" s="243"/>
      <c r="D64" s="243"/>
      <c r="E64" s="243"/>
      <c r="F64" s="243"/>
      <c r="G64" s="243"/>
      <c r="H64" s="243"/>
      <c r="I64" s="243"/>
      <c r="J64" s="243"/>
      <c r="K64" s="243"/>
      <c r="L64" s="243"/>
      <c r="M64" s="243"/>
      <c r="N64" s="243"/>
      <c r="O64" s="243"/>
      <c r="P64" s="243"/>
      <c r="Q64" s="243"/>
      <c r="R64" s="243"/>
      <c r="S64" s="243"/>
      <c r="T64" s="243"/>
      <c r="U64" s="243"/>
      <c r="V64" s="243"/>
      <c r="W64" s="243"/>
      <c r="X64" s="243"/>
      <c r="Y64" s="243"/>
      <c r="Z64" s="243"/>
      <c r="AA64" s="243"/>
      <c r="AB64" s="243"/>
      <c r="AC64" s="243"/>
      <c r="AD64" s="243"/>
      <c r="AE64" s="243"/>
      <c r="AF64" s="243"/>
      <c r="AG64" s="243"/>
      <c r="AH64" s="243"/>
      <c r="AI64" s="243"/>
      <c r="AJ64" s="243"/>
      <c r="AK64" s="243"/>
      <c r="AL64" s="243"/>
      <c r="AM64" s="243"/>
      <c r="AN64" s="243"/>
      <c r="AO64" s="243"/>
    </row>
    <row r="65" spans="2:41" ht="11.25">
      <c r="B65" s="243"/>
      <c r="C65" s="243"/>
      <c r="D65" s="243"/>
      <c r="E65" s="243"/>
      <c r="F65" s="243"/>
      <c r="G65" s="243"/>
      <c r="H65" s="243"/>
      <c r="I65" s="243"/>
      <c r="J65" s="243"/>
      <c r="K65" s="243"/>
      <c r="L65" s="243"/>
      <c r="M65" s="243"/>
      <c r="N65" s="243"/>
      <c r="O65" s="243"/>
      <c r="P65" s="243"/>
      <c r="Q65" s="243"/>
      <c r="R65" s="243"/>
      <c r="S65" s="243"/>
      <c r="T65" s="243"/>
      <c r="U65" s="243"/>
      <c r="V65" s="243"/>
      <c r="W65" s="243"/>
      <c r="X65" s="243"/>
      <c r="Y65" s="243"/>
      <c r="Z65" s="243"/>
      <c r="AA65" s="243"/>
      <c r="AB65" s="243"/>
      <c r="AC65" s="243"/>
      <c r="AD65" s="243"/>
      <c r="AE65" s="243"/>
      <c r="AF65" s="243"/>
      <c r="AG65" s="243"/>
      <c r="AH65" s="243"/>
      <c r="AI65" s="243"/>
      <c r="AJ65" s="243"/>
      <c r="AK65" s="243"/>
      <c r="AL65" s="243"/>
      <c r="AM65" s="243"/>
      <c r="AN65" s="243"/>
      <c r="AO65" s="243"/>
    </row>
    <row r="66" spans="2:41" ht="11.25">
      <c r="B66" s="243"/>
      <c r="C66" s="243"/>
      <c r="D66" s="243"/>
      <c r="E66" s="243"/>
      <c r="F66" s="243"/>
      <c r="G66" s="243"/>
      <c r="H66" s="243"/>
      <c r="I66" s="243"/>
      <c r="J66" s="243"/>
      <c r="K66" s="243"/>
      <c r="L66" s="243"/>
      <c r="M66" s="243"/>
      <c r="N66" s="243"/>
      <c r="O66" s="243"/>
      <c r="P66" s="243"/>
      <c r="Q66" s="243"/>
      <c r="R66" s="243"/>
      <c r="S66" s="243"/>
      <c r="T66" s="243"/>
      <c r="U66" s="243"/>
      <c r="V66" s="243"/>
      <c r="W66" s="243"/>
      <c r="X66" s="243"/>
      <c r="Y66" s="243"/>
      <c r="Z66" s="243"/>
      <c r="AA66" s="243"/>
      <c r="AB66" s="243"/>
      <c r="AC66" s="243"/>
      <c r="AD66" s="243"/>
      <c r="AE66" s="243"/>
      <c r="AF66" s="243"/>
      <c r="AG66" s="243"/>
      <c r="AH66" s="243"/>
      <c r="AI66" s="243"/>
      <c r="AJ66" s="243"/>
      <c r="AK66" s="243"/>
      <c r="AL66" s="243"/>
      <c r="AM66" s="243"/>
      <c r="AN66" s="243"/>
      <c r="AO66" s="243"/>
    </row>
    <row r="67" spans="2:41" ht="11.25">
      <c r="B67" s="243"/>
      <c r="C67" s="243"/>
      <c r="D67" s="243"/>
      <c r="E67" s="243"/>
      <c r="F67" s="243"/>
      <c r="G67" s="243"/>
      <c r="H67" s="243"/>
      <c r="I67" s="243"/>
      <c r="J67" s="243"/>
      <c r="K67" s="243"/>
      <c r="L67" s="243"/>
      <c r="M67" s="243"/>
      <c r="N67" s="243"/>
      <c r="O67" s="243"/>
      <c r="P67" s="243"/>
      <c r="Q67" s="243"/>
      <c r="R67" s="243"/>
      <c r="S67" s="243"/>
      <c r="T67" s="243"/>
      <c r="U67" s="243"/>
      <c r="V67" s="243"/>
      <c r="W67" s="243"/>
      <c r="X67" s="243"/>
      <c r="Y67" s="243"/>
      <c r="Z67" s="243"/>
      <c r="AA67" s="243"/>
      <c r="AB67" s="243"/>
      <c r="AC67" s="243"/>
      <c r="AD67" s="243"/>
      <c r="AE67" s="243"/>
      <c r="AF67" s="243"/>
      <c r="AG67" s="243"/>
      <c r="AH67" s="243"/>
      <c r="AI67" s="243"/>
      <c r="AJ67" s="243"/>
      <c r="AK67" s="243"/>
      <c r="AL67" s="243"/>
      <c r="AM67" s="243"/>
      <c r="AN67" s="243"/>
      <c r="AO67" s="243"/>
    </row>
    <row r="68" spans="2:41" ht="11.25">
      <c r="B68" s="243"/>
      <c r="C68" s="243"/>
      <c r="D68" s="243"/>
      <c r="E68" s="243"/>
      <c r="F68" s="243"/>
      <c r="G68" s="243"/>
      <c r="H68" s="243"/>
      <c r="I68" s="243"/>
      <c r="J68" s="243"/>
      <c r="K68" s="243"/>
      <c r="L68" s="243"/>
      <c r="M68" s="243"/>
      <c r="N68" s="243"/>
      <c r="O68" s="243"/>
      <c r="P68" s="243"/>
      <c r="Q68" s="243"/>
      <c r="R68" s="243"/>
      <c r="S68" s="243"/>
      <c r="T68" s="243"/>
      <c r="U68" s="243"/>
      <c r="V68" s="243"/>
      <c r="W68" s="243"/>
      <c r="X68" s="243"/>
      <c r="Y68" s="243"/>
      <c r="Z68" s="243"/>
      <c r="AA68" s="243"/>
      <c r="AB68" s="243"/>
      <c r="AC68" s="243"/>
      <c r="AD68" s="243"/>
      <c r="AE68" s="243"/>
      <c r="AF68" s="243"/>
      <c r="AG68" s="243"/>
      <c r="AH68" s="243"/>
      <c r="AI68" s="243"/>
      <c r="AJ68" s="243"/>
      <c r="AK68" s="243"/>
      <c r="AL68" s="243"/>
      <c r="AM68" s="243"/>
      <c r="AN68" s="243"/>
      <c r="AO68" s="243"/>
    </row>
    <row r="69" spans="2:41" ht="11.25">
      <c r="B69" s="243"/>
      <c r="C69" s="243"/>
      <c r="D69" s="243"/>
      <c r="E69" s="243"/>
      <c r="F69" s="243"/>
      <c r="G69" s="243"/>
      <c r="H69" s="243"/>
      <c r="I69" s="243"/>
      <c r="J69" s="243"/>
      <c r="K69" s="243"/>
      <c r="L69" s="243"/>
      <c r="M69" s="243"/>
      <c r="N69" s="243"/>
      <c r="O69" s="243"/>
      <c r="P69" s="243"/>
      <c r="Q69" s="243"/>
      <c r="R69" s="243"/>
      <c r="S69" s="243"/>
      <c r="T69" s="243"/>
      <c r="U69" s="243"/>
      <c r="V69" s="243"/>
      <c r="W69" s="243"/>
      <c r="X69" s="243"/>
      <c r="Y69" s="243"/>
      <c r="Z69" s="243"/>
      <c r="AA69" s="243"/>
      <c r="AB69" s="243"/>
      <c r="AC69" s="243"/>
      <c r="AD69" s="243"/>
      <c r="AE69" s="243"/>
      <c r="AF69" s="243"/>
      <c r="AG69" s="243"/>
      <c r="AH69" s="243"/>
      <c r="AI69" s="243"/>
      <c r="AJ69" s="243"/>
      <c r="AK69" s="243"/>
      <c r="AL69" s="243"/>
      <c r="AM69" s="243"/>
      <c r="AN69" s="243"/>
      <c r="AO69" s="243"/>
    </row>
    <row r="70" spans="2:41" ht="11.25">
      <c r="B70" s="243"/>
      <c r="C70" s="243"/>
      <c r="D70" s="243"/>
      <c r="E70" s="243"/>
      <c r="F70" s="243"/>
      <c r="G70" s="243"/>
      <c r="H70" s="243"/>
      <c r="I70" s="243"/>
      <c r="J70" s="243"/>
      <c r="K70" s="243"/>
      <c r="L70" s="243"/>
      <c r="M70" s="243"/>
      <c r="N70" s="243"/>
      <c r="O70" s="243"/>
      <c r="P70" s="243"/>
      <c r="Q70" s="243"/>
      <c r="R70" s="243"/>
      <c r="S70" s="243"/>
      <c r="T70" s="243"/>
      <c r="U70" s="243"/>
      <c r="V70" s="243"/>
      <c r="W70" s="243"/>
      <c r="X70" s="243"/>
      <c r="Y70" s="243"/>
      <c r="Z70" s="243"/>
      <c r="AA70" s="243"/>
      <c r="AB70" s="243"/>
      <c r="AC70" s="243"/>
      <c r="AD70" s="243"/>
      <c r="AE70" s="243"/>
      <c r="AF70" s="243"/>
      <c r="AG70" s="243"/>
      <c r="AH70" s="243"/>
      <c r="AI70" s="243"/>
      <c r="AJ70" s="243"/>
      <c r="AK70" s="243"/>
      <c r="AL70" s="243"/>
      <c r="AM70" s="243"/>
      <c r="AN70" s="243"/>
      <c r="AO70" s="243"/>
    </row>
    <row r="71" spans="2:41" ht="11.25">
      <c r="B71" s="243"/>
      <c r="C71" s="243"/>
      <c r="D71" s="243"/>
      <c r="E71" s="243"/>
      <c r="F71" s="243"/>
      <c r="G71" s="243"/>
      <c r="H71" s="243"/>
      <c r="I71" s="243"/>
      <c r="J71" s="243"/>
      <c r="K71" s="243"/>
      <c r="L71" s="243"/>
      <c r="M71" s="243"/>
      <c r="N71" s="243"/>
      <c r="O71" s="243"/>
      <c r="P71" s="243"/>
      <c r="Q71" s="243"/>
      <c r="R71" s="243"/>
      <c r="S71" s="243"/>
      <c r="T71" s="243"/>
      <c r="U71" s="243"/>
      <c r="V71" s="243"/>
      <c r="W71" s="243"/>
      <c r="X71" s="243"/>
      <c r="Y71" s="243"/>
      <c r="Z71" s="243"/>
      <c r="AA71" s="243"/>
      <c r="AB71" s="243"/>
      <c r="AC71" s="243"/>
      <c r="AD71" s="243"/>
      <c r="AE71" s="243"/>
      <c r="AF71" s="243"/>
      <c r="AG71" s="243"/>
      <c r="AH71" s="243"/>
      <c r="AI71" s="243"/>
      <c r="AJ71" s="243"/>
      <c r="AK71" s="243"/>
      <c r="AL71" s="243"/>
      <c r="AM71" s="243"/>
      <c r="AN71" s="243"/>
      <c r="AO71" s="243"/>
    </row>
    <row r="72" spans="2:41" ht="11.25">
      <c r="B72" s="243"/>
      <c r="C72" s="243"/>
      <c r="D72" s="243"/>
      <c r="E72" s="243"/>
      <c r="F72" s="243"/>
      <c r="G72" s="243"/>
      <c r="H72" s="243"/>
      <c r="I72" s="243"/>
      <c r="J72" s="243"/>
      <c r="K72" s="243"/>
      <c r="L72" s="243"/>
      <c r="M72" s="243"/>
      <c r="N72" s="243"/>
      <c r="O72" s="243"/>
      <c r="P72" s="243"/>
      <c r="Q72" s="243"/>
      <c r="R72" s="243"/>
      <c r="S72" s="243"/>
      <c r="T72" s="243"/>
      <c r="U72" s="243"/>
      <c r="V72" s="243"/>
      <c r="W72" s="243"/>
      <c r="X72" s="243"/>
      <c r="Y72" s="243"/>
      <c r="Z72" s="243"/>
      <c r="AA72" s="243"/>
      <c r="AB72" s="243"/>
      <c r="AC72" s="243"/>
      <c r="AD72" s="243"/>
      <c r="AE72" s="243"/>
      <c r="AF72" s="243"/>
      <c r="AG72" s="243"/>
      <c r="AH72" s="243"/>
      <c r="AI72" s="243"/>
      <c r="AJ72" s="243"/>
      <c r="AK72" s="243"/>
      <c r="AL72" s="243"/>
      <c r="AM72" s="243"/>
      <c r="AN72" s="243"/>
      <c r="AO72" s="243"/>
    </row>
    <row r="73" spans="2:41" ht="11.25"/>
    <row r="74" spans="2:41" ht="11.25" hidden="1"/>
    <row r="75" spans="2:41" ht="11.25" hidden="1"/>
    <row r="76" spans="2:41" ht="11.25" hidden="1"/>
    <row r="77" spans="2:41" ht="11.25" hidden="1"/>
    <row r="78" spans="2:41" ht="11.25" hidden="1"/>
    <row r="79" spans="2:41" ht="11.25" hidden="1"/>
    <row r="80" spans="2:41" ht="11.25" hidden="1"/>
    <row r="81" ht="14.25" hidden="1" customHeight="1"/>
    <row r="82" ht="14.25" hidden="1" customHeight="1"/>
    <row r="83" ht="14.25" hidden="1" customHeight="1"/>
    <row r="84" ht="14.25" hidden="1" customHeight="1"/>
    <row r="85" ht="14.25" hidden="1" customHeight="1"/>
  </sheetData>
  <sheetProtection algorithmName="SHA-512" hashValue="MW0/O1de55hehgHm1iw1vjGq7Bh7bRPprBQUiJuQHkaxgM64TH6bh4VYrLvO/gWnWAZ5/vCRl4aWs3lYVAyEaw==" saltValue="Yyx88f9jyJjObWXoIvSUfw==" spinCount="100000" sheet="1" objects="1" scenarios="1" selectLockedCells="1"/>
  <mergeCells count="143">
    <mergeCell ref="M48:T48"/>
    <mergeCell ref="U48:AC48"/>
    <mergeCell ref="B54:AO54"/>
    <mergeCell ref="B55:AO72"/>
    <mergeCell ref="U51:AC51"/>
    <mergeCell ref="AD51:AJ52"/>
    <mergeCell ref="AK51:AO52"/>
    <mergeCell ref="M52:T52"/>
    <mergeCell ref="U52:AC52"/>
    <mergeCell ref="B53:AO53"/>
    <mergeCell ref="B49:E52"/>
    <mergeCell ref="F49:L50"/>
    <mergeCell ref="M49:T49"/>
    <mergeCell ref="U49:AC49"/>
    <mergeCell ref="AD49:AJ50"/>
    <mergeCell ref="AK49:AO50"/>
    <mergeCell ref="M50:T50"/>
    <mergeCell ref="U50:AC50"/>
    <mergeCell ref="F51:L52"/>
    <mergeCell ref="M51:T51"/>
    <mergeCell ref="M44:T44"/>
    <mergeCell ref="U44:AC44"/>
    <mergeCell ref="F45:L46"/>
    <mergeCell ref="M45:T45"/>
    <mergeCell ref="U45:AC45"/>
    <mergeCell ref="AD45:AJ46"/>
    <mergeCell ref="B42:L42"/>
    <mergeCell ref="M42:T42"/>
    <mergeCell ref="U42:AC42"/>
    <mergeCell ref="AD42:AO42"/>
    <mergeCell ref="B43:E48"/>
    <mergeCell ref="F43:L44"/>
    <mergeCell ref="M43:T43"/>
    <mergeCell ref="U43:AC43"/>
    <mergeCell ref="AD43:AJ44"/>
    <mergeCell ref="AK43:AO44"/>
    <mergeCell ref="AK45:AO46"/>
    <mergeCell ref="M46:T46"/>
    <mergeCell ref="U46:AC46"/>
    <mergeCell ref="F47:L48"/>
    <mergeCell ref="M47:T47"/>
    <mergeCell ref="U47:AC47"/>
    <mergeCell ref="AD47:AJ48"/>
    <mergeCell ref="AK47:AO48"/>
    <mergeCell ref="F39:AC39"/>
    <mergeCell ref="AD39:AJ39"/>
    <mergeCell ref="B40:E40"/>
    <mergeCell ref="F40:AC40"/>
    <mergeCell ref="AD40:AJ40"/>
    <mergeCell ref="B41:AO41"/>
    <mergeCell ref="B36:AJ36"/>
    <mergeCell ref="AK36:AO37"/>
    <mergeCell ref="B37:E37"/>
    <mergeCell ref="F37:AC37"/>
    <mergeCell ref="AD37:AJ37"/>
    <mergeCell ref="B38:E38"/>
    <mergeCell ref="F38:AC38"/>
    <mergeCell ref="AD38:AJ38"/>
    <mergeCell ref="AK38:AO40"/>
    <mergeCell ref="B39:E39"/>
    <mergeCell ref="B33:AJ33"/>
    <mergeCell ref="AK33:AO33"/>
    <mergeCell ref="B34:AJ34"/>
    <mergeCell ref="AK34:AO34"/>
    <mergeCell ref="B35:AJ35"/>
    <mergeCell ref="AK35:AO35"/>
    <mergeCell ref="B30:AJ30"/>
    <mergeCell ref="AK30:AO30"/>
    <mergeCell ref="B31:AJ31"/>
    <mergeCell ref="AK31:AO31"/>
    <mergeCell ref="B32:AJ32"/>
    <mergeCell ref="AK32:AO32"/>
    <mergeCell ref="B28:J28"/>
    <mergeCell ref="K28:T28"/>
    <mergeCell ref="U28:AC28"/>
    <mergeCell ref="AD28:AJ28"/>
    <mergeCell ref="AK28:AO28"/>
    <mergeCell ref="B29:AO29"/>
    <mergeCell ref="B26:J26"/>
    <mergeCell ref="K26:T26"/>
    <mergeCell ref="U26:AC26"/>
    <mergeCell ref="AD26:AJ26"/>
    <mergeCell ref="AK26:AO26"/>
    <mergeCell ref="B27:J27"/>
    <mergeCell ref="K27:T27"/>
    <mergeCell ref="U27:AC27"/>
    <mergeCell ref="AD27:AJ27"/>
    <mergeCell ref="AK27:AO27"/>
    <mergeCell ref="B24:J24"/>
    <mergeCell ref="K24:T24"/>
    <mergeCell ref="U24:AC24"/>
    <mergeCell ref="AD24:AJ24"/>
    <mergeCell ref="AK24:AO24"/>
    <mergeCell ref="B25:J25"/>
    <mergeCell ref="K25:T25"/>
    <mergeCell ref="U25:AC25"/>
    <mergeCell ref="AD25:AJ25"/>
    <mergeCell ref="AK25:AO25"/>
    <mergeCell ref="B22:AO22"/>
    <mergeCell ref="B23:J23"/>
    <mergeCell ref="K23:T23"/>
    <mergeCell ref="U23:AC23"/>
    <mergeCell ref="AD23:AJ23"/>
    <mergeCell ref="AK23:AO23"/>
    <mergeCell ref="B20:T20"/>
    <mergeCell ref="U20:AC20"/>
    <mergeCell ref="AD20:AO20"/>
    <mergeCell ref="B21:T21"/>
    <mergeCell ref="U21:AC21"/>
    <mergeCell ref="AD21:AO21"/>
    <mergeCell ref="B18:T18"/>
    <mergeCell ref="U18:AC18"/>
    <mergeCell ref="AD18:AJ18"/>
    <mergeCell ref="AK18:AO18"/>
    <mergeCell ref="B19:T19"/>
    <mergeCell ref="U19:AC19"/>
    <mergeCell ref="AD19:AJ19"/>
    <mergeCell ref="AK19:AO19"/>
    <mergeCell ref="B16:E17"/>
    <mergeCell ref="F16:T16"/>
    <mergeCell ref="U16:AJ16"/>
    <mergeCell ref="AK16:AO16"/>
    <mergeCell ref="F17:T17"/>
    <mergeCell ref="U17:AJ17"/>
    <mergeCell ref="AK17:AO17"/>
    <mergeCell ref="B12:AO12"/>
    <mergeCell ref="B13:AO13"/>
    <mergeCell ref="B14:E15"/>
    <mergeCell ref="F14:T14"/>
    <mergeCell ref="U14:AJ14"/>
    <mergeCell ref="AK14:AO14"/>
    <mergeCell ref="F15:T15"/>
    <mergeCell ref="U15:AJ15"/>
    <mergeCell ref="AK15:AO15"/>
    <mergeCell ref="B8:AO8"/>
    <mergeCell ref="B10:E11"/>
    <mergeCell ref="F10:L11"/>
    <mergeCell ref="M10:T11"/>
    <mergeCell ref="U10:AC11"/>
    <mergeCell ref="AD10:AJ10"/>
    <mergeCell ref="AK10:AO10"/>
    <mergeCell ref="AD11:AJ11"/>
    <mergeCell ref="AK11:AO11"/>
  </mergeCells>
  <printOptions horizontalCentered="1"/>
  <pageMargins left="0.23622047244094491" right="0.43307086614173229" top="0.74803149606299213" bottom="0.74803149606299213" header="0.31496062992125984" footer="0.31496062992125984"/>
  <pageSetup scale="70" orientation="portrait" r:id="rId1"/>
  <headerFooter>
    <oddFooter>&amp;C&amp;"Arial,Normal"&amp;8&amp;P/&amp;N</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48"/>
  <sheetViews>
    <sheetView showGridLines="0" tabSelected="1" topLeftCell="A49" zoomScale="85" zoomScaleNormal="85" zoomScaleSheetLayoutView="80" workbookViewId="0">
      <selection activeCell="B52" sqref="B52:B53"/>
    </sheetView>
  </sheetViews>
  <sheetFormatPr baseColWidth="10" defaultColWidth="0" defaultRowHeight="15"/>
  <cols>
    <col min="1" max="1" width="2.42578125" customWidth="1"/>
    <col min="2" max="2" width="67" customWidth="1"/>
    <col min="3" max="3" width="21.28515625" customWidth="1"/>
    <col min="4" max="4" width="11.28515625" customWidth="1"/>
    <col min="5" max="5" width="10.7109375" customWidth="1"/>
    <col min="6" max="6" width="15.140625" customWidth="1"/>
    <col min="7" max="7" width="15.7109375" customWidth="1"/>
    <col min="8" max="8" width="14.140625" bestFit="1" customWidth="1"/>
    <col min="9" max="9" width="15.28515625" customWidth="1"/>
    <col min="10" max="10" width="16.5703125" customWidth="1"/>
    <col min="11" max="11" width="5.140625" customWidth="1"/>
    <col min="12" max="18" width="0" hidden="1" customWidth="1"/>
    <col min="19" max="16384" width="11.42578125" hidden="1"/>
  </cols>
  <sheetData>
    <row r="1" spans="2:10" s="40" customFormat="1" ht="7.5" customHeight="1">
      <c r="B1" s="244"/>
      <c r="C1" s="244"/>
      <c r="D1" s="244"/>
      <c r="E1" s="244"/>
      <c r="F1" s="244"/>
      <c r="G1" s="244"/>
      <c r="H1" s="244"/>
      <c r="I1" s="244"/>
      <c r="J1" s="244"/>
    </row>
    <row r="2" spans="2:10" s="40" customFormat="1" ht="12" customHeight="1">
      <c r="B2" s="244"/>
      <c r="C2" s="244"/>
      <c r="D2" s="244"/>
      <c r="E2" s="244"/>
      <c r="F2" s="244"/>
      <c r="G2" s="244"/>
      <c r="H2" s="244"/>
      <c r="I2" s="244"/>
      <c r="J2" s="244"/>
    </row>
    <row r="3" spans="2:10" s="40" customFormat="1" ht="12" customHeight="1">
      <c r="B3" s="244"/>
      <c r="C3" s="244"/>
      <c r="D3" s="244"/>
      <c r="E3" s="244"/>
      <c r="F3" s="244"/>
      <c r="G3" s="244"/>
      <c r="H3" s="244"/>
      <c r="I3" s="244"/>
      <c r="J3" s="244"/>
    </row>
    <row r="4" spans="2:10" s="40" customFormat="1" ht="12" customHeight="1">
      <c r="B4" s="244"/>
      <c r="C4" s="244"/>
      <c r="D4" s="244"/>
      <c r="E4" s="244"/>
      <c r="F4" s="244"/>
      <c r="G4" s="244"/>
      <c r="H4" s="244"/>
      <c r="I4" s="244"/>
      <c r="J4" s="244"/>
    </row>
    <row r="5" spans="2:10" s="40" customFormat="1" ht="12" customHeight="1">
      <c r="B5" s="244"/>
      <c r="C5" s="244"/>
      <c r="D5" s="244"/>
      <c r="E5" s="244"/>
      <c r="F5" s="244"/>
      <c r="G5" s="244"/>
      <c r="H5" s="244"/>
      <c r="I5" s="244"/>
      <c r="J5" s="244"/>
    </row>
    <row r="6" spans="2:10" s="40" customFormat="1" ht="12" customHeight="1">
      <c r="B6" s="244"/>
      <c r="C6" s="244"/>
      <c r="D6" s="244"/>
      <c r="E6" s="244"/>
      <c r="F6" s="244"/>
      <c r="G6" s="244"/>
      <c r="H6" s="244"/>
      <c r="I6" s="244"/>
      <c r="J6" s="244"/>
    </row>
    <row r="7" spans="2:10" s="40" customFormat="1" ht="7.5" customHeight="1">
      <c r="B7" s="244"/>
      <c r="C7" s="244"/>
      <c r="D7" s="244"/>
      <c r="E7" s="244"/>
      <c r="F7" s="244"/>
      <c r="G7" s="244"/>
      <c r="H7" s="244"/>
      <c r="I7" s="244"/>
      <c r="J7" s="244"/>
    </row>
    <row r="8" spans="2:10" s="40" customFormat="1" ht="7.5" customHeight="1">
      <c r="B8" s="41"/>
      <c r="C8" s="41"/>
      <c r="D8" s="41"/>
      <c r="E8" s="41"/>
      <c r="F8" s="41"/>
      <c r="G8" s="41"/>
      <c r="H8" s="41"/>
      <c r="I8" s="41"/>
      <c r="J8" s="41"/>
    </row>
    <row r="9" spans="2:10" s="40" customFormat="1" ht="15" customHeight="1">
      <c r="B9" s="245" t="s">
        <v>81</v>
      </c>
      <c r="C9" s="246"/>
      <c r="D9" s="246"/>
      <c r="E9" s="246"/>
      <c r="F9" s="246"/>
      <c r="G9" s="246"/>
      <c r="H9" s="246"/>
      <c r="I9" s="246"/>
      <c r="J9" s="246"/>
    </row>
    <row r="10" spans="2:10" s="40" customFormat="1" ht="7.5" customHeight="1">
      <c r="B10" s="41"/>
      <c r="C10" s="41"/>
      <c r="D10" s="41"/>
      <c r="E10" s="41"/>
      <c r="F10" s="41"/>
      <c r="G10" s="41"/>
      <c r="H10" s="41"/>
      <c r="I10" s="41"/>
      <c r="J10" s="41"/>
    </row>
    <row r="11" spans="2:10" s="40" customFormat="1" ht="5.25" customHeight="1">
      <c r="B11" s="41"/>
      <c r="C11" s="41"/>
      <c r="D11" s="41"/>
    </row>
    <row r="12" spans="2:10" s="40" customFormat="1" ht="18" customHeight="1">
      <c r="B12" s="47" t="s">
        <v>57</v>
      </c>
      <c r="C12" s="265"/>
      <c r="D12" s="265"/>
      <c r="E12" s="265"/>
      <c r="F12" s="42" t="s">
        <v>75</v>
      </c>
      <c r="G12" s="247"/>
      <c r="H12" s="248"/>
      <c r="I12" s="43" t="s">
        <v>58</v>
      </c>
      <c r="J12" s="49"/>
    </row>
    <row r="13" spans="2:10" s="40" customFormat="1" ht="18" customHeight="1">
      <c r="B13" s="47" t="s">
        <v>76</v>
      </c>
      <c r="C13" s="265"/>
      <c r="D13" s="265"/>
      <c r="E13" s="265"/>
      <c r="F13" s="42" t="s">
        <v>59</v>
      </c>
      <c r="G13" s="247"/>
      <c r="H13" s="248"/>
      <c r="I13" s="43" t="s">
        <v>77</v>
      </c>
      <c r="J13" s="50"/>
    </row>
    <row r="14" spans="2:10" s="40" customFormat="1" ht="18" customHeight="1">
      <c r="B14" s="47" t="s">
        <v>60</v>
      </c>
      <c r="C14" s="265"/>
      <c r="D14" s="265"/>
      <c r="E14" s="265"/>
      <c r="F14" s="42" t="s">
        <v>78</v>
      </c>
      <c r="G14" s="247"/>
      <c r="H14" s="248"/>
      <c r="I14" s="43" t="s">
        <v>79</v>
      </c>
      <c r="J14" s="50"/>
    </row>
    <row r="15" spans="2:10" s="40" customFormat="1">
      <c r="B15" s="44"/>
      <c r="C15" s="44"/>
      <c r="D15" s="45"/>
      <c r="E15" s="45"/>
      <c r="F15" s="44"/>
      <c r="G15" s="46"/>
      <c r="H15" s="46"/>
      <c r="I15" s="33"/>
      <c r="J15" s="33"/>
    </row>
    <row r="16" spans="2:10" s="40" customFormat="1">
      <c r="B16" s="267" t="s">
        <v>80</v>
      </c>
      <c r="C16" s="267"/>
      <c r="D16" s="267"/>
      <c r="E16" s="267"/>
      <c r="F16" s="267"/>
      <c r="G16" s="267"/>
      <c r="H16" s="267"/>
      <c r="I16" s="267"/>
      <c r="J16" s="267"/>
    </row>
    <row r="17" spans="2:10" s="40" customFormat="1" ht="94.5" customHeight="1">
      <c r="B17" s="266" t="s">
        <v>170</v>
      </c>
      <c r="C17" s="266"/>
      <c r="D17" s="266"/>
      <c r="E17" s="266"/>
      <c r="F17" s="266"/>
      <c r="G17" s="266"/>
      <c r="H17" s="266"/>
      <c r="I17" s="266"/>
      <c r="J17" s="266"/>
    </row>
    <row r="18" spans="2:10" s="40" customFormat="1" ht="47.25" customHeight="1">
      <c r="B18" s="113" t="s">
        <v>168</v>
      </c>
      <c r="C18" s="112"/>
      <c r="D18" s="112"/>
      <c r="E18" s="112"/>
      <c r="F18" s="112"/>
      <c r="G18" s="112"/>
      <c r="H18" s="112"/>
      <c r="I18" s="112"/>
      <c r="J18" s="112"/>
    </row>
    <row r="20" spans="2:10" s="6" customFormat="1" ht="17.25" customHeight="1">
      <c r="B20" s="295"/>
      <c r="C20" s="295"/>
      <c r="D20" s="296">
        <v>2014</v>
      </c>
      <c r="E20" s="295"/>
      <c r="F20" s="295"/>
      <c r="G20" s="295"/>
      <c r="H20" s="295"/>
      <c r="I20" s="295"/>
      <c r="J20" s="295"/>
    </row>
    <row r="21" spans="2:10" s="6" customFormat="1" ht="17.25" customHeight="1">
      <c r="B21" s="297" t="s">
        <v>167</v>
      </c>
      <c r="C21" s="298"/>
      <c r="D21" s="299">
        <v>1</v>
      </c>
      <c r="E21" s="295"/>
      <c r="F21" s="295"/>
      <c r="G21" s="295"/>
      <c r="H21" s="295"/>
      <c r="I21" s="295"/>
      <c r="J21" s="295"/>
    </row>
    <row r="22" spans="2:10" s="6" customFormat="1" ht="17.25" customHeight="1">
      <c r="B22" s="300" t="s">
        <v>61</v>
      </c>
      <c r="C22" s="301"/>
      <c r="D22" s="302">
        <v>616600</v>
      </c>
      <c r="E22" s="295"/>
      <c r="F22" s="295"/>
      <c r="G22" s="295"/>
      <c r="H22" s="295"/>
      <c r="I22" s="295"/>
      <c r="J22" s="295"/>
    </row>
    <row r="23" spans="2:10" s="6" customFormat="1" ht="4.5" customHeight="1">
      <c r="B23" s="295"/>
      <c r="C23" s="295"/>
      <c r="D23" s="295"/>
      <c r="E23" s="295"/>
      <c r="F23" s="295"/>
      <c r="G23" s="295"/>
      <c r="H23" s="295"/>
      <c r="I23" s="295"/>
      <c r="J23" s="295"/>
    </row>
    <row r="24" spans="2:10" s="19" customFormat="1" ht="39" customHeight="1">
      <c r="B24" s="303" t="s">
        <v>20</v>
      </c>
      <c r="C24" s="303" t="s">
        <v>21</v>
      </c>
      <c r="D24" s="304" t="s">
        <v>24</v>
      </c>
      <c r="E24" s="304" t="s">
        <v>56</v>
      </c>
      <c r="F24" s="304" t="s">
        <v>22</v>
      </c>
      <c r="G24" s="304" t="s">
        <v>23</v>
      </c>
      <c r="H24" s="304" t="s">
        <v>43</v>
      </c>
      <c r="I24" s="304" t="s">
        <v>27</v>
      </c>
      <c r="J24" s="304" t="s">
        <v>44</v>
      </c>
    </row>
    <row r="25" spans="2:10" s="6" customFormat="1" ht="14.25">
      <c r="B25" s="305" t="s">
        <v>25</v>
      </c>
      <c r="C25" s="306">
        <v>5</v>
      </c>
      <c r="D25" s="306">
        <v>49</v>
      </c>
      <c r="E25" s="306">
        <v>23</v>
      </c>
      <c r="F25" s="306">
        <f>SUM(C25:E25)</f>
        <v>77</v>
      </c>
      <c r="G25" s="307">
        <f>+($D$22*8.8)*VLOOKUP($B25,' Circular '!$B$24:$E$32,2,0)*VLOOKUP($B25,' Circular '!$B$24:$E$32,3,0)</f>
        <v>5426080</v>
      </c>
      <c r="H25" s="308">
        <f>+G25*VLOOKUP($B25,' Circular '!$B$24:$E$32,4,0)</f>
        <v>542608</v>
      </c>
      <c r="I25" s="307">
        <f>+ROUND(H25+G25,0)</f>
        <v>5968688</v>
      </c>
      <c r="J25" s="309">
        <f>+I25*F25*$D$21</f>
        <v>459588976</v>
      </c>
    </row>
    <row r="26" spans="2:10" s="6" customFormat="1" ht="14.25">
      <c r="B26" s="305" t="s">
        <v>65</v>
      </c>
      <c r="C26" s="306">
        <v>1</v>
      </c>
      <c r="D26" s="306">
        <v>0</v>
      </c>
      <c r="E26" s="306">
        <v>0</v>
      </c>
      <c r="F26" s="306">
        <f t="shared" ref="F26:F33" si="0">SUM(C26:E26)</f>
        <v>1</v>
      </c>
      <c r="G26" s="307">
        <f>+($D$22*8.8)*VLOOKUP($B26,' Circular '!$B$24:$E$32,2,0)*VLOOKUP($B26,' Circular '!$B$24:$E$32,3,0)</f>
        <v>2429527.3199999998</v>
      </c>
      <c r="H26" s="308">
        <f>+G26*VLOOKUP($B26,' Circular '!$B$24:$E$32,4,0)</f>
        <v>267248.00519999996</v>
      </c>
      <c r="I26" s="307">
        <f t="shared" ref="I26:I27" si="1">+ROUND(H26+G26,0)</f>
        <v>2696775</v>
      </c>
      <c r="J26" s="309">
        <f t="shared" ref="J26:J33" si="2">+I26*F26*$D$21</f>
        <v>2696775</v>
      </c>
    </row>
    <row r="27" spans="2:10" s="6" customFormat="1" ht="14.25">
      <c r="B27" s="305" t="s">
        <v>70</v>
      </c>
      <c r="C27" s="306">
        <v>0</v>
      </c>
      <c r="D27" s="306">
        <v>10</v>
      </c>
      <c r="E27" s="306">
        <v>0</v>
      </c>
      <c r="F27" s="306">
        <f t="shared" si="0"/>
        <v>10</v>
      </c>
      <c r="G27" s="307">
        <f>+($D$22*8.8)*VLOOKUP($B27,' Circular '!$B$24:$E$32,2,0)*VLOOKUP($B27,' Circular '!$B$24:$E$32,3,0)</f>
        <v>2429527.3199999998</v>
      </c>
      <c r="H27" s="308">
        <f>+G27*VLOOKUP($B27,' Circular '!$B$24:$E$32,4,0)</f>
        <v>242952.73199999999</v>
      </c>
      <c r="I27" s="307">
        <f t="shared" si="1"/>
        <v>2672480</v>
      </c>
      <c r="J27" s="309">
        <f t="shared" si="2"/>
        <v>26724800</v>
      </c>
    </row>
    <row r="28" spans="2:10" s="6" customFormat="1" ht="14.25">
      <c r="B28" s="305" t="s">
        <v>69</v>
      </c>
      <c r="C28" s="306">
        <v>9</v>
      </c>
      <c r="D28" s="306">
        <v>13</v>
      </c>
      <c r="E28" s="306">
        <v>0</v>
      </c>
      <c r="F28" s="306">
        <f t="shared" si="0"/>
        <v>22</v>
      </c>
      <c r="G28" s="307">
        <f>+($D$22*8.8)*VLOOKUP($B28,' Circular '!$B$24:$E$32,2,0)*VLOOKUP($B28,' Circular '!$B$24:$E$32,3,0)</f>
        <v>2429527.3199999998</v>
      </c>
      <c r="H28" s="308">
        <f>+G28*VLOOKUP($B28,' Circular '!$B$24:$E$32,4,0)</f>
        <v>194362.1856</v>
      </c>
      <c r="I28" s="307">
        <f t="shared" ref="I28:I33" si="3">+ROUND(H28+G28,0)</f>
        <v>2623890</v>
      </c>
      <c r="J28" s="309">
        <f t="shared" si="2"/>
        <v>57725580</v>
      </c>
    </row>
    <row r="29" spans="2:10" s="6" customFormat="1" ht="14.25">
      <c r="B29" s="305" t="s">
        <v>71</v>
      </c>
      <c r="C29" s="306">
        <v>0</v>
      </c>
      <c r="D29" s="306">
        <v>0</v>
      </c>
      <c r="E29" s="306">
        <v>2</v>
      </c>
      <c r="F29" s="306">
        <f t="shared" si="0"/>
        <v>2</v>
      </c>
      <c r="G29" s="307">
        <f>+($D$22*8.8)*VLOOKUP($B29,' Circular '!$B$24:$E$32,2,0)*VLOOKUP($B29,' Circular '!$B$24:$E$32,3,0)</f>
        <v>1781653.3679999998</v>
      </c>
      <c r="H29" s="308">
        <f>+G29*VLOOKUP($B29,' Circular '!$B$24:$E$32,4,0)</f>
        <v>142532.26943999997</v>
      </c>
      <c r="I29" s="307">
        <f t="shared" si="3"/>
        <v>1924186</v>
      </c>
      <c r="J29" s="309">
        <f t="shared" si="2"/>
        <v>3848372</v>
      </c>
    </row>
    <row r="30" spans="2:10" s="6" customFormat="1" ht="14.25">
      <c r="B30" s="305" t="s">
        <v>72</v>
      </c>
      <c r="C30" s="306">
        <v>0</v>
      </c>
      <c r="D30" s="306">
        <v>3</v>
      </c>
      <c r="E30" s="306">
        <v>0</v>
      </c>
      <c r="F30" s="306">
        <f t="shared" si="0"/>
        <v>3</v>
      </c>
      <c r="G30" s="307">
        <f>+($D$22*8.8)*VLOOKUP($B30,' Circular '!$B$24:$E$32,2,0)*VLOOKUP($B30,' Circular '!$B$24:$E$32,3,0)</f>
        <v>1781653.3679999998</v>
      </c>
      <c r="H30" s="308">
        <f>+G30*VLOOKUP($B30,' Circular '!$B$24:$E$32,4,0)</f>
        <v>142532.26943999997</v>
      </c>
      <c r="I30" s="307">
        <f t="shared" si="3"/>
        <v>1924186</v>
      </c>
      <c r="J30" s="309">
        <f t="shared" si="2"/>
        <v>5772558</v>
      </c>
    </row>
    <row r="31" spans="2:10" s="6" customFormat="1" ht="14.25">
      <c r="B31" s="305" t="s">
        <v>66</v>
      </c>
      <c r="C31" s="306">
        <v>1</v>
      </c>
      <c r="D31" s="306">
        <v>0</v>
      </c>
      <c r="E31" s="306">
        <v>0</v>
      </c>
      <c r="F31" s="306">
        <f t="shared" si="0"/>
        <v>1</v>
      </c>
      <c r="G31" s="307">
        <f>+($D$22*8.8)*VLOOKUP($B31,' Circular '!$B$24:$E$32,2,0)*VLOOKUP($B31,' Circular '!$B$24:$E$32,3,0)</f>
        <v>2375537.8239999996</v>
      </c>
      <c r="H31" s="308">
        <f>+G31*VLOOKUP($B31,' Circular '!$B$24:$E$32,4,0)</f>
        <v>190043.02591999996</v>
      </c>
      <c r="I31" s="307">
        <f t="shared" si="3"/>
        <v>2565581</v>
      </c>
      <c r="J31" s="309">
        <f t="shared" si="2"/>
        <v>2565581</v>
      </c>
    </row>
    <row r="32" spans="2:10" s="6" customFormat="1" ht="14.25">
      <c r="B32" s="305" t="s">
        <v>67</v>
      </c>
      <c r="C32" s="306">
        <v>1</v>
      </c>
      <c r="D32" s="306">
        <v>1</v>
      </c>
      <c r="E32" s="306">
        <v>0</v>
      </c>
      <c r="F32" s="306">
        <f t="shared" si="0"/>
        <v>2</v>
      </c>
      <c r="G32" s="307">
        <f>+($D$22*8.8)*VLOOKUP($B32,' Circular '!$B$24:$E$32,2,0)*VLOOKUP($B32,' Circular '!$B$24:$E$32,3,0)</f>
        <v>1781653.3679999998</v>
      </c>
      <c r="H32" s="308">
        <f>+G32*VLOOKUP($B32,' Circular '!$B$24:$E$32,4,0)</f>
        <v>195981.87047999998</v>
      </c>
      <c r="I32" s="307">
        <f t="shared" si="3"/>
        <v>1977635</v>
      </c>
      <c r="J32" s="309">
        <f t="shared" si="2"/>
        <v>3955270</v>
      </c>
    </row>
    <row r="33" spans="2:10" s="6" customFormat="1" ht="14.25">
      <c r="B33" s="305" t="s">
        <v>68</v>
      </c>
      <c r="C33" s="306">
        <v>1</v>
      </c>
      <c r="D33" s="306">
        <v>0</v>
      </c>
      <c r="E33" s="306">
        <v>0</v>
      </c>
      <c r="F33" s="306">
        <f t="shared" si="0"/>
        <v>1</v>
      </c>
      <c r="G33" s="307">
        <f>+($D$22*8.8)*VLOOKUP($B33,' Circular '!$B$24:$E$32,2,0)*VLOOKUP($B33,' Circular '!$B$24:$E$32,3,0)</f>
        <v>593884.45599999989</v>
      </c>
      <c r="H33" s="308">
        <f>+G33*VLOOKUP($B33,' Circular '!$B$24:$E$32,4,0)</f>
        <v>65327.29015999999</v>
      </c>
      <c r="I33" s="307">
        <f t="shared" si="3"/>
        <v>659212</v>
      </c>
      <c r="J33" s="309">
        <f t="shared" si="2"/>
        <v>659212</v>
      </c>
    </row>
    <row r="34" spans="2:10" s="6" customFormat="1">
      <c r="B34" s="310" t="s">
        <v>26</v>
      </c>
      <c r="C34" s="306">
        <f>SUM(C25:C33)</f>
        <v>18</v>
      </c>
      <c r="D34" s="306">
        <f>SUM(D25:D33)</f>
        <v>76</v>
      </c>
      <c r="E34" s="306">
        <f>SUM(E25:E33)</f>
        <v>25</v>
      </c>
      <c r="F34" s="306">
        <f>SUM(F25:F33)</f>
        <v>119</v>
      </c>
      <c r="G34" s="311" t="s">
        <v>73</v>
      </c>
      <c r="H34" s="312"/>
      <c r="I34" s="313"/>
      <c r="J34" s="314">
        <f>SUM(J25:J33)</f>
        <v>563537124</v>
      </c>
    </row>
    <row r="35" spans="2:10" s="6" customFormat="1" ht="17.25" customHeight="1">
      <c r="B35" s="315"/>
      <c r="C35" s="316"/>
      <c r="D35" s="295"/>
      <c r="E35" s="295"/>
      <c r="F35" s="295"/>
      <c r="G35" s="311" t="s">
        <v>45</v>
      </c>
      <c r="H35" s="312"/>
      <c r="I35" s="313"/>
      <c r="J35" s="314">
        <f>+J34*10%</f>
        <v>56353712.400000006</v>
      </c>
    </row>
    <row r="36" spans="2:10" s="6" customFormat="1">
      <c r="B36" s="317"/>
      <c r="C36" s="317"/>
      <c r="D36" s="317"/>
      <c r="E36" s="317"/>
      <c r="F36" s="318"/>
      <c r="G36" s="311" t="s">
        <v>46</v>
      </c>
      <c r="H36" s="312"/>
      <c r="I36" s="313"/>
      <c r="J36" s="314">
        <f>+J35*16%</f>
        <v>9016593.9840000011</v>
      </c>
    </row>
    <row r="37" spans="2:10" s="6" customFormat="1" ht="51.75" customHeight="1">
      <c r="B37" s="317"/>
      <c r="C37" s="317"/>
      <c r="D37" s="317"/>
      <c r="E37" s="317"/>
      <c r="F37" s="318"/>
      <c r="G37" s="319" t="s">
        <v>74</v>
      </c>
      <c r="H37" s="320"/>
      <c r="I37" s="321"/>
      <c r="J37" s="322">
        <f>+ROUND(J34+J36,0)</f>
        <v>572553718</v>
      </c>
    </row>
    <row r="38" spans="2:10" s="25" customFormat="1" ht="14.25">
      <c r="B38" s="255"/>
      <c r="C38" s="255"/>
      <c r="D38" s="255"/>
      <c r="E38" s="255"/>
      <c r="F38" s="255"/>
      <c r="G38" s="255"/>
    </row>
    <row r="39" spans="2:10" s="6" customFormat="1" ht="46.5" customHeight="1">
      <c r="B39" s="31" t="s">
        <v>48</v>
      </c>
      <c r="C39" s="32" t="s">
        <v>21</v>
      </c>
      <c r="D39" s="30" t="s">
        <v>24</v>
      </c>
      <c r="E39" s="30" t="s">
        <v>56</v>
      </c>
      <c r="F39" s="30" t="s">
        <v>22</v>
      </c>
      <c r="G39" s="30" t="s">
        <v>23</v>
      </c>
      <c r="H39" s="30" t="s">
        <v>43</v>
      </c>
      <c r="I39" s="30" t="s">
        <v>27</v>
      </c>
      <c r="J39" s="30" t="s">
        <v>44</v>
      </c>
    </row>
    <row r="40" spans="2:10" s="6" customFormat="1" ht="15.75" customHeight="1">
      <c r="B40" s="26" t="s">
        <v>47</v>
      </c>
      <c r="C40" s="28"/>
      <c r="D40" s="28"/>
      <c r="E40" s="28">
        <v>1</v>
      </c>
      <c r="F40" s="20">
        <v>1</v>
      </c>
      <c r="G40" s="323"/>
      <c r="H40" s="29" t="s">
        <v>55</v>
      </c>
      <c r="I40" s="21">
        <f>+G40</f>
        <v>0</v>
      </c>
      <c r="J40" s="21">
        <f>+I40*F40</f>
        <v>0</v>
      </c>
    </row>
    <row r="41" spans="2:10" s="6" customFormat="1" ht="15.75" customHeight="1">
      <c r="B41" s="26" t="s">
        <v>49</v>
      </c>
      <c r="C41" s="20"/>
      <c r="D41" s="20"/>
      <c r="E41" s="20"/>
      <c r="F41" s="20">
        <v>45</v>
      </c>
      <c r="G41" s="323"/>
      <c r="H41" s="29" t="s">
        <v>55</v>
      </c>
      <c r="I41" s="21">
        <f t="shared" ref="I41:I49" si="4">+G41</f>
        <v>0</v>
      </c>
      <c r="J41" s="21">
        <f t="shared" ref="J41:J49" si="5">+I41*F41</f>
        <v>0</v>
      </c>
    </row>
    <row r="42" spans="2:10" s="6" customFormat="1" ht="151.5" customHeight="1">
      <c r="B42" s="7" t="s">
        <v>160</v>
      </c>
      <c r="C42" s="28"/>
      <c r="D42" s="28"/>
      <c r="E42" s="28"/>
      <c r="F42" s="20">
        <v>45</v>
      </c>
      <c r="G42" s="323"/>
      <c r="H42" s="29" t="s">
        <v>55</v>
      </c>
      <c r="I42" s="21">
        <f t="shared" si="4"/>
        <v>0</v>
      </c>
      <c r="J42" s="21">
        <f t="shared" si="5"/>
        <v>0</v>
      </c>
    </row>
    <row r="43" spans="2:10" s="6" customFormat="1" ht="25.5">
      <c r="B43" s="7" t="s">
        <v>50</v>
      </c>
      <c r="C43" s="20">
        <v>1</v>
      </c>
      <c r="D43" s="20">
        <v>1</v>
      </c>
      <c r="E43" s="20">
        <v>1</v>
      </c>
      <c r="F43" s="20">
        <f t="shared" ref="F43:F49" si="6">SUM(C43:E43)</f>
        <v>3</v>
      </c>
      <c r="G43" s="323"/>
      <c r="H43" s="29" t="s">
        <v>55</v>
      </c>
      <c r="I43" s="21">
        <f t="shared" si="4"/>
        <v>0</v>
      </c>
      <c r="J43" s="21">
        <f t="shared" si="5"/>
        <v>0</v>
      </c>
    </row>
    <row r="44" spans="2:10" s="6" customFormat="1" ht="15.75" customHeight="1">
      <c r="B44" s="7" t="s">
        <v>51</v>
      </c>
      <c r="C44" s="20">
        <v>1</v>
      </c>
      <c r="D44" s="20"/>
      <c r="E44" s="20"/>
      <c r="F44" s="20">
        <f t="shared" si="6"/>
        <v>1</v>
      </c>
      <c r="G44" s="323"/>
      <c r="H44" s="29" t="s">
        <v>55</v>
      </c>
      <c r="I44" s="21">
        <f t="shared" si="4"/>
        <v>0</v>
      </c>
      <c r="J44" s="21">
        <f t="shared" si="5"/>
        <v>0</v>
      </c>
    </row>
    <row r="45" spans="2:10" s="6" customFormat="1" ht="15.75" customHeight="1">
      <c r="B45" s="7" t="s">
        <v>62</v>
      </c>
      <c r="C45" s="20" t="s">
        <v>63</v>
      </c>
      <c r="D45" s="20">
        <v>30</v>
      </c>
      <c r="E45" s="20" t="s">
        <v>64</v>
      </c>
      <c r="F45" s="20">
        <f>30+8+30+10+8</f>
        <v>86</v>
      </c>
      <c r="G45" s="323"/>
      <c r="H45" s="29" t="s">
        <v>55</v>
      </c>
      <c r="I45" s="21">
        <f t="shared" si="4"/>
        <v>0</v>
      </c>
      <c r="J45" s="21">
        <f t="shared" si="5"/>
        <v>0</v>
      </c>
    </row>
    <row r="46" spans="2:10" s="6" customFormat="1" ht="25.5" customHeight="1">
      <c r="B46" s="7" t="s">
        <v>52</v>
      </c>
      <c r="C46" s="20">
        <v>1</v>
      </c>
      <c r="D46" s="20">
        <v>17</v>
      </c>
      <c r="E46" s="20">
        <v>1</v>
      </c>
      <c r="F46" s="20">
        <f t="shared" si="6"/>
        <v>19</v>
      </c>
      <c r="G46" s="323"/>
      <c r="H46" s="29" t="s">
        <v>55</v>
      </c>
      <c r="I46" s="21">
        <f t="shared" si="4"/>
        <v>0</v>
      </c>
      <c r="J46" s="21">
        <f t="shared" si="5"/>
        <v>0</v>
      </c>
    </row>
    <row r="47" spans="2:10" s="6" customFormat="1" ht="15.75" customHeight="1">
      <c r="B47" s="27" t="s">
        <v>53</v>
      </c>
      <c r="C47" s="28">
        <v>5</v>
      </c>
      <c r="D47" s="28">
        <v>49</v>
      </c>
      <c r="E47" s="28">
        <v>23</v>
      </c>
      <c r="F47" s="20">
        <f t="shared" si="6"/>
        <v>77</v>
      </c>
      <c r="G47" s="323"/>
      <c r="H47" s="29" t="s">
        <v>55</v>
      </c>
      <c r="I47" s="21">
        <f t="shared" si="4"/>
        <v>0</v>
      </c>
      <c r="J47" s="21">
        <f t="shared" si="5"/>
        <v>0</v>
      </c>
    </row>
    <row r="48" spans="2:10" s="25" customFormat="1" ht="51" customHeight="1">
      <c r="B48" s="27" t="s">
        <v>158</v>
      </c>
      <c r="C48" s="28">
        <v>18</v>
      </c>
      <c r="D48" s="28">
        <v>76</v>
      </c>
      <c r="E48" s="28">
        <v>25</v>
      </c>
      <c r="F48" s="20">
        <f t="shared" si="6"/>
        <v>119</v>
      </c>
      <c r="G48" s="323"/>
      <c r="H48" s="29" t="s">
        <v>55</v>
      </c>
      <c r="I48" s="21">
        <f t="shared" si="4"/>
        <v>0</v>
      </c>
      <c r="J48" s="21">
        <f t="shared" si="5"/>
        <v>0</v>
      </c>
    </row>
    <row r="49" spans="2:10" s="6" customFormat="1" ht="51">
      <c r="B49" s="27" t="s">
        <v>159</v>
      </c>
      <c r="C49" s="28">
        <v>18</v>
      </c>
      <c r="D49" s="28">
        <v>76</v>
      </c>
      <c r="E49" s="28">
        <v>25</v>
      </c>
      <c r="F49" s="20">
        <f t="shared" si="6"/>
        <v>119</v>
      </c>
      <c r="G49" s="323"/>
      <c r="H49" s="29" t="s">
        <v>55</v>
      </c>
      <c r="I49" s="21">
        <f t="shared" si="4"/>
        <v>0</v>
      </c>
      <c r="J49" s="21">
        <f t="shared" si="5"/>
        <v>0</v>
      </c>
    </row>
    <row r="50" spans="2:10" s="6" customFormat="1" ht="21.75" customHeight="1">
      <c r="B50" s="114"/>
      <c r="C50" s="34"/>
      <c r="D50" s="35"/>
      <c r="E50" s="35"/>
      <c r="F50" s="35"/>
      <c r="G50" s="256" t="s">
        <v>73</v>
      </c>
      <c r="H50" s="257"/>
      <c r="I50" s="258"/>
      <c r="J50" s="23">
        <f>SUM(J40:J49)</f>
        <v>0</v>
      </c>
    </row>
    <row r="51" spans="2:10" s="6" customFormat="1" ht="17.25" customHeight="1">
      <c r="B51" s="115"/>
      <c r="C51" s="48"/>
      <c r="D51" s="48"/>
      <c r="E51" s="48"/>
      <c r="F51" s="48"/>
      <c r="G51" s="259" t="s">
        <v>45</v>
      </c>
      <c r="H51" s="260"/>
      <c r="I51" s="261"/>
      <c r="J51" s="21">
        <f>+J50*10%</f>
        <v>0</v>
      </c>
    </row>
    <row r="52" spans="2:10" s="6" customFormat="1" ht="28.5" customHeight="1">
      <c r="B52" s="324" t="s">
        <v>171</v>
      </c>
      <c r="C52" s="48"/>
      <c r="D52" s="48"/>
      <c r="E52" s="48"/>
      <c r="F52" s="48"/>
      <c r="G52" s="256" t="s">
        <v>46</v>
      </c>
      <c r="H52" s="257"/>
      <c r="I52" s="258"/>
      <c r="J52" s="23">
        <f>+J51*16%</f>
        <v>0</v>
      </c>
    </row>
    <row r="53" spans="2:10" s="6" customFormat="1" ht="45" customHeight="1">
      <c r="B53" s="324"/>
      <c r="C53" s="48"/>
      <c r="D53" s="48"/>
      <c r="E53" s="48"/>
      <c r="F53" s="48"/>
      <c r="G53" s="262" t="s">
        <v>169</v>
      </c>
      <c r="H53" s="263"/>
      <c r="I53" s="264"/>
      <c r="J53" s="24">
        <f>+ROUND(J50+J52,0)</f>
        <v>0</v>
      </c>
    </row>
    <row r="54" spans="2:10" s="6" customFormat="1" ht="14.25"/>
    <row r="55" spans="2:10" s="40" customFormat="1">
      <c r="B55" s="107" t="s">
        <v>161</v>
      </c>
      <c r="C55" s="108"/>
      <c r="D55" s="108"/>
      <c r="E55" s="109"/>
      <c r="F55" s="110"/>
      <c r="G55" s="110"/>
      <c r="H55" s="110"/>
      <c r="I55" s="110"/>
      <c r="J55" s="111"/>
    </row>
    <row r="56" spans="2:10" s="40" customFormat="1" ht="49.5" customHeight="1">
      <c r="B56" s="249" t="s">
        <v>162</v>
      </c>
      <c r="C56" s="250"/>
      <c r="D56" s="250"/>
      <c r="E56" s="250"/>
      <c r="F56" s="250"/>
      <c r="G56" s="250"/>
      <c r="H56" s="250"/>
      <c r="I56" s="250"/>
      <c r="J56" s="251"/>
    </row>
    <row r="57" spans="2:10" s="40" customFormat="1" ht="52.5" customHeight="1">
      <c r="B57" s="252" t="s">
        <v>163</v>
      </c>
      <c r="C57" s="253"/>
      <c r="D57" s="253"/>
      <c r="E57" s="253"/>
      <c r="F57" s="253"/>
      <c r="G57" s="253"/>
      <c r="H57" s="253"/>
      <c r="I57" s="253"/>
      <c r="J57" s="254"/>
    </row>
    <row r="58" spans="2:10" s="6" customFormat="1" ht="14.25"/>
    <row r="59" spans="2:10" s="6" customFormat="1" ht="14.25"/>
    <row r="60" spans="2:10" s="6" customFormat="1" ht="14.25"/>
    <row r="61" spans="2:10" s="6" customFormat="1" ht="14.25"/>
    <row r="62" spans="2:10" s="6" customFormat="1" ht="14.25"/>
    <row r="63" spans="2:10" s="6" customFormat="1" ht="14.25"/>
    <row r="64" spans="2:10" s="6" customFormat="1" ht="14.25"/>
    <row r="65" s="6" customFormat="1" ht="14.25"/>
    <row r="66" s="6" customFormat="1" ht="14.25"/>
    <row r="67" s="6" customFormat="1" ht="14.25"/>
    <row r="68" s="6" customFormat="1" ht="14.25"/>
    <row r="69" s="6" customFormat="1" ht="14.25"/>
    <row r="70" s="6" customFormat="1" ht="14.25"/>
    <row r="71" s="6" customFormat="1" ht="14.25"/>
    <row r="72" s="6" customFormat="1" ht="14.25"/>
    <row r="73" s="6" customFormat="1" ht="14.25"/>
    <row r="74" s="6" customFormat="1" ht="14.25"/>
    <row r="75" s="6" customFormat="1" ht="14.25"/>
    <row r="76" s="6" customFormat="1" ht="14.25"/>
    <row r="77" s="6" customFormat="1" ht="14.25"/>
    <row r="78" s="6" customFormat="1" ht="14.25"/>
    <row r="79" s="6" customFormat="1" ht="14.25"/>
    <row r="80" s="6" customFormat="1" ht="14.25"/>
    <row r="81" s="6" customFormat="1" ht="14.25"/>
    <row r="82" s="6" customFormat="1" ht="14.25"/>
    <row r="83" s="6" customFormat="1" ht="14.25"/>
    <row r="84" s="6" customFormat="1" ht="14.25"/>
    <row r="85" s="6" customFormat="1" ht="14.25"/>
    <row r="86" s="6" customFormat="1" ht="14.25"/>
    <row r="87" s="6" customFormat="1" ht="14.25"/>
    <row r="88" s="6" customFormat="1" ht="14.25"/>
    <row r="89" s="6" customFormat="1" ht="14.25"/>
    <row r="90" s="6" customFormat="1" ht="14.25"/>
    <row r="91" s="6" customFormat="1" ht="14.25"/>
    <row r="92" s="6" customFormat="1" ht="14.25"/>
    <row r="93" s="6" customFormat="1" ht="14.25"/>
    <row r="94" s="6" customFormat="1" ht="14.25"/>
    <row r="95" s="6" customFormat="1" ht="14.25"/>
    <row r="96" s="6" customFormat="1" ht="14.25"/>
    <row r="97" s="6" customFormat="1" ht="14.25"/>
    <row r="98" s="6" customFormat="1" ht="14.25"/>
    <row r="99" s="6" customFormat="1" ht="14.25"/>
    <row r="100" s="6" customFormat="1" ht="14.25"/>
    <row r="101" s="6" customFormat="1" ht="14.25"/>
    <row r="102" s="6" customFormat="1" ht="14.25"/>
    <row r="103" s="6" customFormat="1" ht="14.25"/>
    <row r="104" s="6" customFormat="1" ht="14.25"/>
    <row r="105" s="6" customFormat="1" ht="14.25"/>
    <row r="106" s="6" customFormat="1" ht="14.25"/>
    <row r="107" s="6" customFormat="1" ht="14.25"/>
    <row r="108" s="6" customFormat="1" ht="14.25"/>
    <row r="109" s="6" customFormat="1" ht="14.25"/>
    <row r="110" s="6" customFormat="1" ht="14.25"/>
    <row r="111" s="6" customFormat="1" ht="14.25"/>
    <row r="112" s="6" customFormat="1" ht="14.25"/>
    <row r="113" s="6" customFormat="1" ht="14.25"/>
    <row r="114" s="6" customFormat="1" ht="14.25"/>
    <row r="115" s="6" customFormat="1" ht="14.25"/>
    <row r="116" s="6" customFormat="1" ht="14.25"/>
    <row r="117" s="6" customFormat="1" ht="14.25"/>
    <row r="118" s="6" customFormat="1" ht="14.25"/>
    <row r="119" s="6" customFormat="1" ht="14.25"/>
    <row r="120" s="6" customFormat="1" ht="14.25"/>
    <row r="121" s="6" customFormat="1" ht="14.25"/>
    <row r="122" s="6" customFormat="1" ht="14.25"/>
    <row r="123" s="6" customFormat="1" ht="14.25"/>
    <row r="124" s="6" customFormat="1" ht="14.25"/>
    <row r="125" s="6" customFormat="1" ht="14.25"/>
    <row r="126" s="6" customFormat="1" ht="14.25"/>
    <row r="127" s="6" customFormat="1" ht="14.25"/>
    <row r="128" s="6" customFormat="1" ht="14.25"/>
    <row r="129" s="6" customFormat="1" ht="14.25"/>
    <row r="130" s="6" customFormat="1" ht="14.25"/>
    <row r="131" s="6" customFormat="1" ht="14.25"/>
    <row r="132" s="6" customFormat="1" ht="14.25"/>
    <row r="133" s="6" customFormat="1" ht="14.25"/>
    <row r="134" s="6" customFormat="1" ht="14.25"/>
    <row r="135" s="6" customFormat="1" ht="14.25"/>
    <row r="136" s="6" customFormat="1" ht="14.25"/>
    <row r="137" s="6" customFormat="1" ht="14.25"/>
    <row r="138" s="6" customFormat="1" ht="14.25"/>
    <row r="139" s="6" customFormat="1" ht="14.25"/>
    <row r="140" s="6" customFormat="1" ht="14.25"/>
    <row r="141" s="6" customFormat="1" ht="14.25"/>
    <row r="142" s="6" customFormat="1" ht="14.25"/>
    <row r="143" s="6" customFormat="1" ht="14.25"/>
    <row r="144" s="6" customFormat="1" ht="14.25"/>
    <row r="145" s="6" customFormat="1" ht="14.25"/>
    <row r="146" s="6" customFormat="1" ht="14.25"/>
    <row r="147" s="6" customFormat="1" ht="14.25"/>
    <row r="148" s="6" customFormat="1" ht="14.25"/>
    <row r="149" s="6" customFormat="1" ht="14.25"/>
    <row r="150" s="6" customFormat="1" ht="14.25"/>
    <row r="151" s="6" customFormat="1" ht="14.25"/>
    <row r="152" s="6" customFormat="1" ht="14.25"/>
    <row r="153" s="6" customFormat="1" ht="14.25"/>
    <row r="154" s="6" customFormat="1" ht="14.25"/>
    <row r="155" s="6" customFormat="1" ht="14.25"/>
    <row r="156" s="6" customFormat="1" ht="14.25"/>
    <row r="157" s="6" customFormat="1" ht="14.25"/>
    <row r="158" s="6" customFormat="1" ht="14.25"/>
    <row r="159" s="6" customFormat="1" ht="14.25"/>
    <row r="160" s="6" customFormat="1" ht="14.25"/>
    <row r="161" s="6" customFormat="1" ht="14.25"/>
    <row r="162" s="6" customFormat="1" ht="14.25"/>
    <row r="163" s="6" customFormat="1" ht="14.25"/>
    <row r="164" s="6" customFormat="1" ht="14.25"/>
    <row r="165" s="6" customFormat="1" ht="14.25"/>
    <row r="166" s="6" customFormat="1" ht="14.25"/>
    <row r="167" s="6" customFormat="1" ht="14.25"/>
    <row r="168" s="6" customFormat="1" ht="14.25"/>
    <row r="169" s="6" customFormat="1" ht="14.25"/>
    <row r="170" s="6" customFormat="1" ht="14.25"/>
    <row r="171" s="6" customFormat="1" ht="14.25"/>
    <row r="172" s="6" customFormat="1" ht="14.25"/>
    <row r="173" s="6" customFormat="1" ht="14.25"/>
    <row r="174" s="6" customFormat="1" ht="14.25"/>
    <row r="175" s="6" customFormat="1" ht="14.25"/>
    <row r="176" s="6" customFormat="1" ht="14.25"/>
    <row r="177" s="6" customFormat="1" ht="14.25"/>
    <row r="178" s="6" customFormat="1" ht="14.25"/>
    <row r="179" s="6" customFormat="1" ht="14.25"/>
    <row r="180" s="6" customFormat="1" ht="14.25"/>
    <row r="181" s="6" customFormat="1" ht="14.25"/>
    <row r="182" s="6" customFormat="1" ht="14.25"/>
    <row r="183" s="6" customFormat="1" ht="14.25"/>
    <row r="184" s="6" customFormat="1" ht="14.25"/>
    <row r="185" s="6" customFormat="1" ht="14.25"/>
    <row r="186" s="6" customFormat="1" ht="14.25"/>
    <row r="187" s="6" customFormat="1" ht="14.25"/>
    <row r="188" s="6" customFormat="1" ht="14.25"/>
    <row r="189" s="6" customFormat="1" ht="14.25"/>
    <row r="190" s="6" customFormat="1" ht="14.25"/>
    <row r="191" s="6" customFormat="1" ht="14.25"/>
    <row r="192" s="6" customFormat="1" ht="14.25"/>
    <row r="193" s="6" customFormat="1" ht="14.25"/>
    <row r="194" s="6" customFormat="1" ht="14.25"/>
    <row r="195" s="6" customFormat="1" ht="14.25"/>
    <row r="196" s="6" customFormat="1" ht="14.25"/>
    <row r="197" s="6" customFormat="1" ht="14.25"/>
    <row r="198" s="6" customFormat="1" ht="14.25"/>
    <row r="199" s="6" customFormat="1" ht="14.25"/>
    <row r="200" s="6" customFormat="1" ht="14.25"/>
    <row r="201" s="6" customFormat="1" ht="14.25"/>
    <row r="202" s="6" customFormat="1" ht="14.25"/>
    <row r="203" s="6" customFormat="1" ht="14.25"/>
    <row r="204" s="6" customFormat="1" ht="14.25"/>
    <row r="205" s="6" customFormat="1" ht="14.25"/>
    <row r="206" s="6" customFormat="1" ht="14.25"/>
    <row r="207" s="6" customFormat="1" ht="14.25"/>
    <row r="208" s="6" customFormat="1" ht="14.25"/>
    <row r="209" s="6" customFormat="1" ht="14.25"/>
    <row r="210" s="6" customFormat="1" ht="14.25"/>
    <row r="211" s="6" customFormat="1" ht="14.25"/>
    <row r="212" s="6" customFormat="1" ht="14.25"/>
    <row r="213" s="6" customFormat="1" ht="14.25"/>
    <row r="214" s="6" customFormat="1" ht="14.25"/>
    <row r="215" s="6" customFormat="1" ht="14.25"/>
    <row r="216" s="6" customFormat="1" ht="14.25"/>
    <row r="217" s="6" customFormat="1" ht="14.25"/>
    <row r="218" s="6" customFormat="1" ht="14.25"/>
    <row r="219" s="6" customFormat="1" ht="14.25"/>
    <row r="220" s="6" customFormat="1" ht="14.25"/>
    <row r="221" s="6" customFormat="1" ht="14.25"/>
    <row r="222" s="6" customFormat="1" ht="14.25"/>
    <row r="223" s="6" customFormat="1" ht="14.25"/>
    <row r="224" s="6" customFormat="1" ht="14.25"/>
    <row r="225" s="6" customFormat="1" ht="14.25"/>
    <row r="226" s="6" customFormat="1" ht="14.25"/>
    <row r="227" s="6" customFormat="1" ht="14.25"/>
    <row r="228" s="6" customFormat="1" ht="14.25"/>
    <row r="229" s="6" customFormat="1" ht="14.25"/>
    <row r="230" s="6" customFormat="1" ht="14.25"/>
    <row r="231" s="6" customFormat="1" ht="14.25"/>
    <row r="232" s="6" customFormat="1" ht="14.25"/>
    <row r="233" s="6" customFormat="1" ht="14.25"/>
    <row r="234" s="6" customFormat="1" ht="14.25"/>
    <row r="235" s="6" customFormat="1" ht="14.25"/>
    <row r="236" s="6" customFormat="1" ht="14.25"/>
    <row r="237" s="6" customFormat="1" ht="14.25"/>
    <row r="238" s="6" customFormat="1" ht="14.25"/>
    <row r="239" s="6" customFormat="1" ht="14.25"/>
    <row r="240" s="6" customFormat="1" ht="14.25"/>
    <row r="241" s="6" customFormat="1" ht="14.25"/>
    <row r="242" s="6" customFormat="1" ht="14.25"/>
    <row r="243" s="6" customFormat="1" ht="14.25"/>
    <row r="244" s="6" customFormat="1" ht="14.25"/>
    <row r="245" s="6" customFormat="1" ht="14.25"/>
    <row r="246" s="6" customFormat="1" ht="14.25"/>
    <row r="247" s="6" customFormat="1" ht="14.25"/>
    <row r="248" s="6" customFormat="1" ht="14.25"/>
  </sheetData>
  <sheetProtection algorithmName="SHA-512" hashValue="XJQjmrlD8uYfRP23MoGuEvM5HygGbbdZ1fOKjMRJHcHPvuP1fzP8gUMtzh1Xdv6X3o94SVNbf9Iu0jyNcrbvFQ==" saltValue="nVELSKEhHZ7UHdELp3vOIw==" spinCount="100000" sheet="1" objects="1" scenarios="1"/>
  <mergeCells count="24">
    <mergeCell ref="G53:I53"/>
    <mergeCell ref="C12:E12"/>
    <mergeCell ref="C13:E13"/>
    <mergeCell ref="C14:E14"/>
    <mergeCell ref="B17:J17"/>
    <mergeCell ref="B16:J16"/>
    <mergeCell ref="G13:H13"/>
    <mergeCell ref="G14:H14"/>
    <mergeCell ref="B1:J7"/>
    <mergeCell ref="B9:J9"/>
    <mergeCell ref="G12:H12"/>
    <mergeCell ref="B56:J56"/>
    <mergeCell ref="B57:J57"/>
    <mergeCell ref="B52:B53"/>
    <mergeCell ref="B38:G38"/>
    <mergeCell ref="B21:C21"/>
    <mergeCell ref="B22:C22"/>
    <mergeCell ref="G34:I34"/>
    <mergeCell ref="G35:I35"/>
    <mergeCell ref="G36:I36"/>
    <mergeCell ref="G37:I37"/>
    <mergeCell ref="G50:I50"/>
    <mergeCell ref="G51:I51"/>
    <mergeCell ref="G52:I52"/>
  </mergeCells>
  <pageMargins left="0.23622047244094491" right="0.23622047244094491" top="0.74803149606299213" bottom="0.74803149606299213" header="0.31496062992125984" footer="0.31496062992125984"/>
  <pageSetup scale="71" orientation="landscape" r:id="rId1"/>
  <rowBreaks count="1" manualBreakCount="1">
    <brk id="38" min="1" max="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showGridLines="0" showRowColHeaders="0" zoomScale="80" zoomScaleNormal="80" workbookViewId="0">
      <selection activeCell="B12" sqref="B12:G12"/>
    </sheetView>
  </sheetViews>
  <sheetFormatPr baseColWidth="10" defaultColWidth="0" defaultRowHeight="12.75" customHeight="1" zeroHeight="1"/>
  <cols>
    <col min="1" max="1" width="4" style="51" customWidth="1"/>
    <col min="2" max="2" width="47.42578125" style="51" customWidth="1"/>
    <col min="3" max="3" width="7.140625" style="51" bestFit="1" customWidth="1"/>
    <col min="4" max="4" width="11.42578125" style="51" customWidth="1"/>
    <col min="5" max="5" width="21" style="52" customWidth="1"/>
    <col min="6" max="7" width="11.42578125" style="51" customWidth="1"/>
    <col min="8" max="8" width="4.28515625" style="51" customWidth="1"/>
    <col min="9" max="16384" width="11.42578125" style="51" hidden="1"/>
  </cols>
  <sheetData>
    <row r="1" spans="2:7"/>
    <row r="2" spans="2:7" s="56" customFormat="1" ht="15" customHeight="1">
      <c r="B2" s="53"/>
      <c r="C2" s="54"/>
      <c r="D2" s="54"/>
      <c r="E2" s="55"/>
      <c r="F2" s="1"/>
      <c r="G2" s="2"/>
    </row>
    <row r="3" spans="2:7" s="56" customFormat="1" ht="15" customHeight="1">
      <c r="B3" s="57"/>
      <c r="C3" s="58"/>
      <c r="D3" s="58"/>
      <c r="E3" s="59"/>
      <c r="F3" s="3"/>
      <c r="G3" s="4"/>
    </row>
    <row r="4" spans="2:7" s="56" customFormat="1" ht="15.75" customHeight="1">
      <c r="B4" s="57"/>
      <c r="C4" s="58"/>
      <c r="D4" s="58"/>
      <c r="E4" s="59"/>
      <c r="F4" s="3"/>
      <c r="G4" s="4"/>
    </row>
    <row r="5" spans="2:7" s="56" customFormat="1" ht="15.75" customHeight="1">
      <c r="B5" s="57"/>
      <c r="C5" s="58"/>
      <c r="D5" s="58"/>
      <c r="E5" s="59"/>
      <c r="F5" s="3"/>
      <c r="G5" s="4"/>
    </row>
    <row r="6" spans="2:7" s="56" customFormat="1" ht="15.75" customHeight="1">
      <c r="B6" s="57"/>
      <c r="C6" s="58"/>
      <c r="D6" s="58"/>
      <c r="E6" s="59"/>
      <c r="G6" s="60"/>
    </row>
    <row r="7" spans="2:7" s="56" customFormat="1" ht="15.75" customHeight="1">
      <c r="B7" s="57"/>
      <c r="C7" s="58"/>
      <c r="D7" s="58"/>
      <c r="E7" s="59"/>
      <c r="G7" s="60"/>
    </row>
    <row r="8" spans="2:7" s="56" customFormat="1" ht="15.75" customHeight="1">
      <c r="B8" s="57"/>
      <c r="C8" s="58"/>
      <c r="D8" s="58"/>
      <c r="E8" s="59"/>
      <c r="G8" s="60"/>
    </row>
    <row r="9" spans="2:7" s="56" customFormat="1" ht="9" customHeight="1">
      <c r="B9" s="268" t="s">
        <v>82</v>
      </c>
      <c r="C9" s="269"/>
      <c r="D9" s="269"/>
      <c r="E9" s="269"/>
      <c r="F9" s="269"/>
      <c r="G9" s="270"/>
    </row>
    <row r="10" spans="2:7" s="56" customFormat="1" ht="9" customHeight="1">
      <c r="B10" s="271"/>
      <c r="C10" s="272"/>
      <c r="D10" s="272"/>
      <c r="E10" s="272"/>
      <c r="F10" s="272"/>
      <c r="G10" s="273"/>
    </row>
    <row r="11" spans="2:7" s="65" customFormat="1" ht="15.75" customHeight="1">
      <c r="B11" s="61"/>
      <c r="C11" s="62"/>
      <c r="D11" s="62"/>
      <c r="E11" s="63"/>
      <c r="F11" s="62"/>
      <c r="G11" s="64"/>
    </row>
    <row r="12" spans="2:7" s="65" customFormat="1" ht="34.5" customHeight="1">
      <c r="B12" s="274" t="s">
        <v>0</v>
      </c>
      <c r="C12" s="275"/>
      <c r="D12" s="275"/>
      <c r="E12" s="275"/>
      <c r="F12" s="275"/>
      <c r="G12" s="276"/>
    </row>
    <row r="13" spans="2:7">
      <c r="B13" s="66"/>
      <c r="C13" s="67"/>
      <c r="D13" s="67"/>
      <c r="E13" s="68"/>
      <c r="F13" s="67"/>
      <c r="G13" s="69"/>
    </row>
    <row r="14" spans="2:7">
      <c r="B14" s="70" t="s">
        <v>1</v>
      </c>
      <c r="C14" s="67"/>
      <c r="D14" s="67"/>
      <c r="E14" s="68"/>
      <c r="F14" s="67"/>
      <c r="G14" s="69"/>
    </row>
    <row r="15" spans="2:7">
      <c r="B15" s="71"/>
      <c r="C15" s="72"/>
      <c r="D15" s="72"/>
      <c r="E15" s="73"/>
      <c r="F15" s="72"/>
      <c r="G15" s="74"/>
    </row>
    <row r="16" spans="2:7" ht="25.5">
      <c r="B16" s="277" t="s">
        <v>2</v>
      </c>
      <c r="C16" s="277"/>
      <c r="D16" s="36" t="s">
        <v>3</v>
      </c>
      <c r="E16" s="277" t="s">
        <v>4</v>
      </c>
      <c r="F16" s="277"/>
      <c r="G16" s="277"/>
    </row>
    <row r="17" spans="2:7" ht="22.5" customHeight="1">
      <c r="B17" s="278" t="s">
        <v>5</v>
      </c>
      <c r="C17" s="278"/>
      <c r="D17" s="5">
        <v>0.1</v>
      </c>
      <c r="E17" s="279" t="s">
        <v>6</v>
      </c>
      <c r="F17" s="279"/>
      <c r="G17" s="279"/>
    </row>
    <row r="18" spans="2:7" ht="28.5" customHeight="1">
      <c r="B18" s="278" t="s">
        <v>7</v>
      </c>
      <c r="C18" s="278"/>
      <c r="D18" s="5">
        <v>0.2</v>
      </c>
      <c r="E18" s="282" t="s">
        <v>8</v>
      </c>
      <c r="F18" s="282"/>
      <c r="G18" s="282"/>
    </row>
    <row r="19" spans="2:7" ht="29.25" customHeight="1">
      <c r="B19" s="278" t="s">
        <v>9</v>
      </c>
      <c r="C19" s="278"/>
      <c r="D19" s="5">
        <v>0.1</v>
      </c>
      <c r="E19" s="282" t="s">
        <v>10</v>
      </c>
      <c r="F19" s="282"/>
      <c r="G19" s="282"/>
    </row>
    <row r="20" spans="2:7" ht="25.5" customHeight="1">
      <c r="B20" s="278" t="s">
        <v>11</v>
      </c>
      <c r="C20" s="278"/>
      <c r="D20" s="5">
        <v>0.2</v>
      </c>
      <c r="E20" s="282" t="s">
        <v>8</v>
      </c>
      <c r="F20" s="282"/>
      <c r="G20" s="282"/>
    </row>
    <row r="21" spans="2:7" ht="23.25" customHeight="1">
      <c r="B21" s="280" t="s">
        <v>12</v>
      </c>
      <c r="C21" s="281"/>
      <c r="D21" s="5">
        <v>0.1</v>
      </c>
      <c r="E21" s="279" t="s">
        <v>6</v>
      </c>
      <c r="F21" s="279"/>
      <c r="G21" s="279"/>
    </row>
    <row r="22" spans="2:7" ht="27" customHeight="1">
      <c r="B22" s="51" t="s">
        <v>13</v>
      </c>
    </row>
    <row r="23" spans="2:7"/>
  </sheetData>
  <sheetProtection algorithmName="SHA-512" hashValue="ElG0quqjpHZu7zPV2D9/QkajzlmwtiXlJwJnWssEjDvbxtiqe1tjCVGtpz2ugbk/gKHhk2L3DmAugaMbjIk68Q==" saltValue="Dmw14MdrYn1Z9lDN/+jTJA==" spinCount="100000" sheet="1" objects="1" scenarios="1" selectLockedCells="1" selectUnlockedCells="1"/>
  <mergeCells count="14">
    <mergeCell ref="B21:C21"/>
    <mergeCell ref="E21:G21"/>
    <mergeCell ref="B18:C18"/>
    <mergeCell ref="E18:G18"/>
    <mergeCell ref="B19:C19"/>
    <mergeCell ref="E19:G19"/>
    <mergeCell ref="B20:C20"/>
    <mergeCell ref="E20:G20"/>
    <mergeCell ref="B9:G10"/>
    <mergeCell ref="B12:G12"/>
    <mergeCell ref="B16:C16"/>
    <mergeCell ref="E16:G16"/>
    <mergeCell ref="B17:C17"/>
    <mergeCell ref="E17:G17"/>
  </mergeCells>
  <printOptions horizontalCentered="1"/>
  <pageMargins left="0.70866141732283472" right="0.70866141732283472" top="0.74803149606299213" bottom="0.74803149606299213" header="0.31496062992125984" footer="0.31496062992125984"/>
  <pageSetup orientation="landscape" r:id="rId1"/>
  <headerFooter>
    <oddFooter>&amp;C&amp;"Arial,Normal"&amp;8&amp;P/&amp;N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32"/>
  <sheetViews>
    <sheetView showGridLines="0" topLeftCell="A16" workbookViewId="0">
      <selection activeCell="A33" sqref="A33:XFD33"/>
    </sheetView>
  </sheetViews>
  <sheetFormatPr baseColWidth="10" defaultRowHeight="15"/>
  <cols>
    <col min="1" max="1" width="3.5703125" customWidth="1"/>
    <col min="2" max="2" width="74.42578125" bestFit="1" customWidth="1"/>
    <col min="3" max="3" width="16.85546875" customWidth="1"/>
    <col min="5" max="5" width="20.7109375" customWidth="1"/>
    <col min="6" max="6" width="8.5703125" customWidth="1"/>
  </cols>
  <sheetData>
    <row r="2" spans="2:6">
      <c r="B2" s="283" t="s">
        <v>164</v>
      </c>
      <c r="C2" s="283"/>
    </row>
    <row r="3" spans="2:6" ht="7.5" customHeight="1"/>
    <row r="4" spans="2:6">
      <c r="B4" s="283" t="s">
        <v>165</v>
      </c>
      <c r="C4" s="283"/>
    </row>
    <row r="5" spans="2:6" ht="30">
      <c r="B5" s="10" t="s">
        <v>32</v>
      </c>
      <c r="C5" s="8" t="s">
        <v>33</v>
      </c>
    </row>
    <row r="6" spans="2:6">
      <c r="B6" s="9" t="s">
        <v>34</v>
      </c>
      <c r="C6" s="12">
        <v>0.29849999999999999</v>
      </c>
    </row>
    <row r="7" spans="2:6">
      <c r="B7" s="9" t="s">
        <v>35</v>
      </c>
      <c r="C7" s="12">
        <v>0.29849999999999999</v>
      </c>
    </row>
    <row r="8" spans="2:6">
      <c r="B8" s="9" t="s">
        <v>36</v>
      </c>
      <c r="C8" s="12">
        <v>0.40300000000000002</v>
      </c>
    </row>
    <row r="9" spans="2:6">
      <c r="B9" s="14"/>
      <c r="C9" s="15"/>
      <c r="E9" s="14"/>
      <c r="F9" s="16"/>
    </row>
    <row r="10" spans="2:6">
      <c r="B10" s="286" t="s">
        <v>166</v>
      </c>
      <c r="C10" s="286"/>
    </row>
    <row r="11" spans="2:6">
      <c r="B11" s="9" t="s">
        <v>37</v>
      </c>
      <c r="C11" s="9">
        <v>20</v>
      </c>
    </row>
    <row r="12" spans="2:6">
      <c r="B12" s="9" t="s">
        <v>38</v>
      </c>
      <c r="C12" s="9">
        <v>24</v>
      </c>
    </row>
    <row r="13" spans="2:6">
      <c r="B13" s="9" t="s">
        <v>39</v>
      </c>
      <c r="C13" s="9">
        <v>22</v>
      </c>
    </row>
    <row r="14" spans="2:6">
      <c r="B14" s="9" t="s">
        <v>40</v>
      </c>
      <c r="C14" s="9">
        <v>26</v>
      </c>
    </row>
    <row r="15" spans="2:6">
      <c r="B15" s="9" t="s">
        <v>41</v>
      </c>
      <c r="C15" s="9">
        <v>8</v>
      </c>
    </row>
    <row r="16" spans="2:6">
      <c r="B16" s="9" t="s">
        <v>42</v>
      </c>
      <c r="C16" s="9">
        <v>10</v>
      </c>
    </row>
    <row r="18" spans="2:5">
      <c r="B18" s="284" t="s">
        <v>31</v>
      </c>
      <c r="C18" s="285"/>
    </row>
    <row r="19" spans="2:5">
      <c r="B19" s="9" t="s">
        <v>28</v>
      </c>
      <c r="C19" s="11">
        <v>0.08</v>
      </c>
    </row>
    <row r="20" spans="2:5">
      <c r="B20" s="9" t="s">
        <v>29</v>
      </c>
      <c r="C20" s="11">
        <v>0.1</v>
      </c>
    </row>
    <row r="21" spans="2:5">
      <c r="B21" s="9" t="s">
        <v>30</v>
      </c>
      <c r="C21" s="11">
        <v>0.11</v>
      </c>
    </row>
    <row r="23" spans="2:5" ht="30">
      <c r="C23" s="8" t="s">
        <v>33</v>
      </c>
      <c r="D23" s="18" t="s">
        <v>54</v>
      </c>
      <c r="E23" s="8" t="s">
        <v>31</v>
      </c>
    </row>
    <row r="24" spans="2:5">
      <c r="B24" s="37" t="s">
        <v>25</v>
      </c>
      <c r="C24" s="13">
        <f>+SUM(C6:C8)</f>
        <v>1</v>
      </c>
      <c r="D24" s="17">
        <f>30/30</f>
        <v>1</v>
      </c>
      <c r="E24" s="11">
        <f>+C20</f>
        <v>0.1</v>
      </c>
    </row>
    <row r="25" spans="2:5">
      <c r="B25" s="22" t="s">
        <v>65</v>
      </c>
      <c r="C25" s="13">
        <f>+($C$6/8)*12</f>
        <v>0.44774999999999998</v>
      </c>
      <c r="D25" s="17">
        <f>30/30</f>
        <v>1</v>
      </c>
      <c r="E25" s="39">
        <f>+C21</f>
        <v>0.11</v>
      </c>
    </row>
    <row r="26" spans="2:5">
      <c r="B26" s="22" t="s">
        <v>70</v>
      </c>
      <c r="C26" s="13">
        <f>+($C$6/8)*12</f>
        <v>0.44774999999999998</v>
      </c>
      <c r="D26" s="17">
        <f>30/30</f>
        <v>1</v>
      </c>
      <c r="E26" s="39">
        <f>+C20</f>
        <v>0.1</v>
      </c>
    </row>
    <row r="27" spans="2:5">
      <c r="B27" s="22" t="s">
        <v>69</v>
      </c>
      <c r="C27" s="13">
        <f>+($C$6/8)*12</f>
        <v>0.44774999999999998</v>
      </c>
      <c r="D27" s="17">
        <f>30/30</f>
        <v>1</v>
      </c>
      <c r="E27" s="39">
        <f>+C19</f>
        <v>0.08</v>
      </c>
    </row>
    <row r="28" spans="2:5">
      <c r="B28" s="22" t="s">
        <v>71</v>
      </c>
      <c r="C28" s="13">
        <f>+($C$6/8)*12</f>
        <v>0.44774999999999998</v>
      </c>
      <c r="D28" s="17">
        <f>+$C$13/30</f>
        <v>0.73333333333333328</v>
      </c>
      <c r="E28" s="39">
        <f>+C19</f>
        <v>0.08</v>
      </c>
    </row>
    <row r="29" spans="2:5">
      <c r="B29" s="22" t="s">
        <v>72</v>
      </c>
      <c r="C29" s="13">
        <f>+($C$6/8)*12</f>
        <v>0.44774999999999998</v>
      </c>
      <c r="D29" s="17">
        <f>+$C$13/30</f>
        <v>0.73333333333333328</v>
      </c>
      <c r="E29" s="11">
        <f>+C19</f>
        <v>0.08</v>
      </c>
    </row>
    <row r="30" spans="2:5">
      <c r="B30" s="22" t="s">
        <v>66</v>
      </c>
      <c r="C30" s="13">
        <f>+(($C$6+$C$7)/16)*16</f>
        <v>0.59699999999999998</v>
      </c>
      <c r="D30" s="17">
        <f>+$C$13/30</f>
        <v>0.73333333333333328</v>
      </c>
      <c r="E30" s="11">
        <f>+C19</f>
        <v>0.08</v>
      </c>
    </row>
    <row r="31" spans="2:5">
      <c r="B31" s="22" t="s">
        <v>67</v>
      </c>
      <c r="C31" s="38">
        <f>+($C$6/8)*12</f>
        <v>0.44774999999999998</v>
      </c>
      <c r="D31" s="17">
        <f t="shared" ref="D31:D32" si="0">+$C$13/30</f>
        <v>0.73333333333333328</v>
      </c>
      <c r="E31" s="11">
        <f>+C21</f>
        <v>0.11</v>
      </c>
    </row>
    <row r="32" spans="2:5">
      <c r="B32" s="22" t="s">
        <v>68</v>
      </c>
      <c r="C32" s="38">
        <f>+($C$6/8)*4</f>
        <v>0.14924999999999999</v>
      </c>
      <c r="D32" s="17">
        <f t="shared" si="0"/>
        <v>0.73333333333333328</v>
      </c>
      <c r="E32" s="11">
        <f>+C21</f>
        <v>0.11</v>
      </c>
    </row>
  </sheetData>
  <mergeCells count="4">
    <mergeCell ref="B4:C4"/>
    <mergeCell ref="B2:C2"/>
    <mergeCell ref="B18:C18"/>
    <mergeCell ref="B10:C1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91"/>
  <sheetViews>
    <sheetView showGridLines="0" topLeftCell="A10" zoomScaleNormal="100" workbookViewId="0">
      <selection activeCell="Q20" sqref="Q20"/>
    </sheetView>
  </sheetViews>
  <sheetFormatPr baseColWidth="10" defaultColWidth="11.42578125" defaultRowHeight="14.25" customHeight="1" zeroHeight="1"/>
  <cols>
    <col min="1" max="1" width="2.28515625" style="75" customWidth="1"/>
    <col min="2" max="2" width="10.7109375" style="86" customWidth="1"/>
    <col min="3" max="3" width="15.7109375" style="86" customWidth="1"/>
    <col min="4" max="4" width="11.42578125" style="86" customWidth="1"/>
    <col min="5" max="5" width="20.42578125" style="86" customWidth="1"/>
    <col min="6" max="6" width="15.140625" style="86" customWidth="1"/>
    <col min="7" max="7" width="12.42578125" style="86" customWidth="1"/>
    <col min="8" max="8" width="16.5703125" style="86" customWidth="1"/>
    <col min="9" max="9" width="12.5703125" style="86" customWidth="1"/>
    <col min="10" max="10" width="21.5703125" style="86" customWidth="1"/>
    <col min="11" max="11" width="3" style="75" customWidth="1"/>
    <col min="12" max="17" width="11.42578125" style="75" customWidth="1"/>
    <col min="18" max="16384" width="11.42578125" style="75"/>
  </cols>
  <sheetData>
    <row r="1" spans="2:10"/>
    <row r="2" spans="2:10" ht="6" customHeight="1">
      <c r="B2" s="291"/>
      <c r="C2" s="291"/>
      <c r="D2" s="291"/>
      <c r="E2" s="291"/>
      <c r="F2" s="291"/>
      <c r="G2" s="291"/>
      <c r="H2" s="291"/>
      <c r="I2" s="291"/>
      <c r="J2" s="291"/>
    </row>
    <row r="3" spans="2:10" ht="15.75" customHeight="1">
      <c r="B3" s="291"/>
      <c r="C3" s="291"/>
      <c r="D3" s="291"/>
      <c r="E3" s="291"/>
      <c r="F3" s="291"/>
      <c r="G3" s="291"/>
      <c r="H3" s="291"/>
      <c r="I3" s="291"/>
      <c r="J3" s="291"/>
    </row>
    <row r="4" spans="2:10" ht="15.75" customHeight="1">
      <c r="B4" s="291"/>
      <c r="C4" s="291"/>
      <c r="D4" s="291"/>
      <c r="E4" s="291"/>
      <c r="F4" s="291"/>
      <c r="G4" s="291"/>
      <c r="H4" s="291"/>
      <c r="I4" s="291"/>
      <c r="J4" s="291"/>
    </row>
    <row r="5" spans="2:10" ht="15.75" customHeight="1">
      <c r="B5" s="291"/>
      <c r="C5" s="291"/>
      <c r="D5" s="291"/>
      <c r="E5" s="291"/>
      <c r="F5" s="291"/>
      <c r="G5" s="291"/>
      <c r="H5" s="291"/>
      <c r="I5" s="291"/>
      <c r="J5" s="291"/>
    </row>
    <row r="6" spans="2:10" ht="15.75" customHeight="1">
      <c r="B6" s="291"/>
      <c r="C6" s="291"/>
      <c r="D6" s="291"/>
      <c r="E6" s="291"/>
      <c r="F6" s="291"/>
      <c r="G6" s="291"/>
      <c r="H6" s="291"/>
      <c r="I6" s="291"/>
      <c r="J6" s="291"/>
    </row>
    <row r="7" spans="2:10" ht="11.25">
      <c r="B7" s="291"/>
      <c r="C7" s="291"/>
      <c r="D7" s="291"/>
      <c r="E7" s="291"/>
      <c r="F7" s="291"/>
      <c r="G7" s="291"/>
      <c r="H7" s="291"/>
      <c r="I7" s="291"/>
      <c r="J7" s="291"/>
    </row>
    <row r="8" spans="2:10" ht="11.25">
      <c r="B8" s="291" t="s">
        <v>136</v>
      </c>
      <c r="C8" s="291"/>
      <c r="D8" s="291"/>
      <c r="E8" s="291"/>
      <c r="F8" s="291"/>
      <c r="G8" s="291"/>
      <c r="H8" s="291"/>
      <c r="I8" s="291"/>
      <c r="J8" s="291"/>
    </row>
    <row r="9" spans="2:10" ht="18" customHeight="1">
      <c r="B9" s="292" t="s">
        <v>137</v>
      </c>
      <c r="C9" s="293"/>
      <c r="D9" s="293"/>
      <c r="E9" s="293"/>
      <c r="F9" s="293"/>
      <c r="G9" s="293"/>
      <c r="H9" s="293"/>
      <c r="I9" s="293"/>
      <c r="J9" s="294"/>
    </row>
    <row r="10" spans="2:10" s="88" customFormat="1" ht="9.75" customHeight="1">
      <c r="B10" s="87"/>
      <c r="C10" s="87"/>
      <c r="D10" s="87"/>
      <c r="E10" s="87"/>
      <c r="F10" s="87"/>
      <c r="G10" s="87"/>
      <c r="H10" s="87"/>
      <c r="I10" s="87"/>
      <c r="J10" s="87"/>
    </row>
    <row r="11" spans="2:10" ht="18" customHeight="1">
      <c r="B11" s="89" t="s">
        <v>138</v>
      </c>
      <c r="C11" s="287" t="str">
        <f>IF('SDC Vigilancia '!C12:E12="","",'SDC Vigilancia '!C12:E12)</f>
        <v/>
      </c>
      <c r="D11" s="287"/>
      <c r="E11" s="287"/>
      <c r="F11" s="90" t="s">
        <v>139</v>
      </c>
      <c r="G11" s="288" t="str">
        <f>IF('SDC Vigilancia '!G12:H12="","",'SDC Vigilancia '!G12:H12)</f>
        <v/>
      </c>
      <c r="H11" s="289"/>
      <c r="I11" s="91" t="s">
        <v>140</v>
      </c>
      <c r="J11" s="92" t="str">
        <f>IF('SDC Vigilancia '!J12="","",'SDC Vigilancia '!J12)</f>
        <v/>
      </c>
    </row>
    <row r="12" spans="2:10" ht="18" customHeight="1">
      <c r="B12" s="89" t="s">
        <v>141</v>
      </c>
      <c r="C12" s="287" t="str">
        <f>IF('SDC Vigilancia '!C13:E13="","",'SDC Vigilancia '!C13:E13)</f>
        <v/>
      </c>
      <c r="D12" s="287"/>
      <c r="E12" s="287"/>
      <c r="F12" s="90" t="s">
        <v>142</v>
      </c>
      <c r="G12" s="288" t="str">
        <f>IF('SDC Vigilancia '!G13:H13="","",'SDC Vigilancia '!G13:H13)</f>
        <v/>
      </c>
      <c r="H12" s="289"/>
      <c r="I12" s="91" t="s">
        <v>143</v>
      </c>
      <c r="J12" s="93" t="str">
        <f>IF('SDC Vigilancia '!J13="","",'SDC Vigilancia '!J13)</f>
        <v/>
      </c>
    </row>
    <row r="13" spans="2:10" ht="18" customHeight="1">
      <c r="B13" s="89" t="s">
        <v>144</v>
      </c>
      <c r="C13" s="287" t="str">
        <f>IF('SDC Vigilancia '!C14:E14="","",'SDC Vigilancia '!C14:E14)</f>
        <v/>
      </c>
      <c r="D13" s="287"/>
      <c r="E13" s="287"/>
      <c r="F13" s="90" t="s">
        <v>145</v>
      </c>
      <c r="G13" s="288" t="str">
        <f>IF('SDC Vigilancia '!G14:H14="","",'SDC Vigilancia '!G14:H14)</f>
        <v/>
      </c>
      <c r="H13" s="289"/>
      <c r="I13" s="91" t="s">
        <v>146</v>
      </c>
      <c r="J13" s="93" t="str">
        <f>IF('SDC Vigilancia '!J14="","",'SDC Vigilancia '!J14)</f>
        <v/>
      </c>
    </row>
    <row r="14" spans="2:10" ht="12.75">
      <c r="B14" s="94"/>
      <c r="C14" s="95"/>
      <c r="D14" s="95"/>
      <c r="E14" s="95"/>
      <c r="F14" s="95"/>
      <c r="G14" s="95"/>
      <c r="H14" s="95"/>
      <c r="I14" s="95"/>
      <c r="J14" s="95"/>
    </row>
    <row r="15" spans="2:10" ht="25.5" customHeight="1">
      <c r="B15" s="290" t="s">
        <v>147</v>
      </c>
      <c r="C15" s="290"/>
      <c r="D15" s="290"/>
      <c r="E15" s="290"/>
      <c r="F15" s="290"/>
      <c r="G15" s="290"/>
      <c r="H15" s="290"/>
      <c r="I15" s="290"/>
      <c r="J15" s="290"/>
    </row>
    <row r="16" spans="2:10" ht="9.75" customHeight="1">
      <c r="B16" s="94"/>
      <c r="C16" s="95"/>
      <c r="D16" s="95"/>
      <c r="E16" s="95"/>
      <c r="F16" s="95"/>
      <c r="G16" s="95"/>
      <c r="H16" s="95"/>
      <c r="I16" s="95"/>
      <c r="J16" s="95"/>
    </row>
    <row r="17" spans="2:10" ht="51">
      <c r="B17" s="96" t="s">
        <v>148</v>
      </c>
      <c r="C17" s="96" t="s">
        <v>149</v>
      </c>
      <c r="D17" s="96" t="s">
        <v>150</v>
      </c>
      <c r="E17" s="96" t="s">
        <v>151</v>
      </c>
      <c r="F17" s="96" t="s">
        <v>152</v>
      </c>
      <c r="G17" s="96" t="s">
        <v>153</v>
      </c>
      <c r="H17" s="96" t="s">
        <v>154</v>
      </c>
      <c r="I17" s="96" t="s">
        <v>155</v>
      </c>
      <c r="J17" s="96" t="s">
        <v>156</v>
      </c>
    </row>
    <row r="18" spans="2:10" ht="23.25" customHeight="1">
      <c r="B18" s="97"/>
      <c r="C18" s="97"/>
      <c r="D18" s="97"/>
      <c r="E18" s="97"/>
      <c r="F18" s="105"/>
      <c r="G18" s="97"/>
      <c r="H18" s="97"/>
      <c r="I18" s="97"/>
      <c r="J18" s="106"/>
    </row>
    <row r="19" spans="2:10" ht="23.25" customHeight="1">
      <c r="B19" s="97"/>
      <c r="C19" s="97"/>
      <c r="D19" s="97"/>
      <c r="E19" s="97"/>
      <c r="F19" s="105"/>
      <c r="G19" s="97"/>
      <c r="H19" s="97"/>
      <c r="I19" s="97"/>
      <c r="J19" s="106"/>
    </row>
    <row r="20" spans="2:10" ht="23.25" customHeight="1">
      <c r="B20" s="97"/>
      <c r="C20" s="97"/>
      <c r="D20" s="97"/>
      <c r="E20" s="97"/>
      <c r="F20" s="105"/>
      <c r="G20" s="97"/>
      <c r="H20" s="97"/>
      <c r="I20" s="97"/>
      <c r="J20" s="106"/>
    </row>
    <row r="21" spans="2:10" ht="23.25" customHeight="1">
      <c r="B21" s="97"/>
      <c r="C21" s="97"/>
      <c r="D21" s="97"/>
      <c r="E21" s="97"/>
      <c r="F21" s="105"/>
      <c r="G21" s="97"/>
      <c r="H21" s="97"/>
      <c r="I21" s="97"/>
      <c r="J21" s="106"/>
    </row>
    <row r="22" spans="2:10" ht="23.25" customHeight="1">
      <c r="B22" s="97"/>
      <c r="C22" s="97"/>
      <c r="D22" s="97"/>
      <c r="E22" s="97"/>
      <c r="F22" s="105"/>
      <c r="G22" s="97"/>
      <c r="H22" s="97"/>
      <c r="I22" s="97"/>
      <c r="J22" s="106"/>
    </row>
    <row r="23" spans="2:10" ht="23.25" customHeight="1">
      <c r="B23" s="97"/>
      <c r="C23" s="97"/>
      <c r="D23" s="97"/>
      <c r="E23" s="97"/>
      <c r="F23" s="105"/>
      <c r="G23" s="97"/>
      <c r="H23" s="97"/>
      <c r="I23" s="97"/>
      <c r="J23" s="106"/>
    </row>
    <row r="24" spans="2:10" ht="23.25" customHeight="1">
      <c r="B24" s="97"/>
      <c r="C24" s="97"/>
      <c r="D24" s="97"/>
      <c r="E24" s="97"/>
      <c r="F24" s="105"/>
      <c r="G24" s="97"/>
      <c r="H24" s="97"/>
      <c r="I24" s="97"/>
      <c r="J24" s="106"/>
    </row>
    <row r="25" spans="2:10" ht="23.25" customHeight="1">
      <c r="B25" s="97"/>
      <c r="C25" s="97"/>
      <c r="D25" s="97"/>
      <c r="E25" s="97"/>
      <c r="F25" s="105"/>
      <c r="G25" s="97"/>
      <c r="H25" s="97"/>
      <c r="I25" s="97"/>
      <c r="J25" s="106"/>
    </row>
    <row r="26" spans="2:10" ht="23.25" customHeight="1">
      <c r="B26" s="97"/>
      <c r="C26" s="97"/>
      <c r="D26" s="97"/>
      <c r="E26" s="97"/>
      <c r="F26" s="105"/>
      <c r="G26" s="97"/>
      <c r="H26" s="97"/>
      <c r="I26" s="97"/>
      <c r="J26" s="106"/>
    </row>
    <row r="27" spans="2:10" ht="23.25" customHeight="1">
      <c r="B27" s="97"/>
      <c r="C27" s="97"/>
      <c r="D27" s="97"/>
      <c r="E27" s="97"/>
      <c r="F27" s="105"/>
      <c r="G27" s="97"/>
      <c r="H27" s="97"/>
      <c r="I27" s="97"/>
      <c r="J27" s="106"/>
    </row>
    <row r="28" spans="2:10" ht="12">
      <c r="B28" s="98"/>
      <c r="C28" s="99"/>
      <c r="D28" s="98"/>
      <c r="E28" s="100"/>
      <c r="F28" s="101"/>
      <c r="G28" s="102"/>
      <c r="H28" s="102"/>
      <c r="I28" s="102"/>
      <c r="J28" s="103"/>
    </row>
    <row r="29" spans="2:10">
      <c r="B29" s="104" t="s">
        <v>157</v>
      </c>
    </row>
    <row r="30" spans="2:10"/>
    <row r="31" spans="2:10" hidden="1"/>
    <row r="32" spans="2:10" hidden="1"/>
    <row r="33" hidden="1"/>
    <row r="34" hidden="1"/>
    <row r="35" hidden="1"/>
    <row r="36" hidden="1"/>
    <row r="37" hidden="1"/>
    <row r="38" hidden="1"/>
    <row r="39" hidden="1"/>
    <row r="40" hidden="1"/>
    <row r="41" hidden="1"/>
    <row r="42" hidden="1"/>
    <row r="43" hidden="1"/>
    <row r="44" hidden="1"/>
    <row r="45" hidden="1"/>
    <row r="46" hidden="1"/>
    <row r="47" hidden="1"/>
    <row r="48"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row r="85"/>
    <row r="86"/>
    <row r="87"/>
    <row r="88" ht="14.25" customHeight="1"/>
    <row r="89" ht="14.25" customHeight="1"/>
    <row r="90" ht="14.25" customHeight="1"/>
    <row r="91" ht="14.25" customHeight="1"/>
  </sheetData>
  <sheetProtection algorithmName="SHA-512" hashValue="2drSwZ0i1bDusGQtjDy25jDImUjI6RrauogRzBQNEd6mSAZO5ILgwoyZfc13lzdwJSiHpi8cG8ew5Mq4x+GWUA==" saltValue="1SgTBn3l9UoFBKCu8c3jHw==" spinCount="100000" sheet="1" objects="1" scenarios="1" insertRows="0"/>
  <mergeCells count="9">
    <mergeCell ref="C13:E13"/>
    <mergeCell ref="G13:H13"/>
    <mergeCell ref="B15:J15"/>
    <mergeCell ref="B2:J8"/>
    <mergeCell ref="B9:J9"/>
    <mergeCell ref="C11:E11"/>
    <mergeCell ref="G11:H11"/>
    <mergeCell ref="C12:E12"/>
    <mergeCell ref="G12:H12"/>
  </mergeCells>
  <dataValidations count="2">
    <dataValidation type="list" allowBlank="1" showInputMessage="1" showErrorMessage="1" sqref="H18:H27">
      <formula1>"UT,Consorcio,Individual"</formula1>
    </dataValidation>
    <dataValidation type="list" allowBlank="1" showInputMessage="1" showErrorMessage="1" sqref="B18:B27">
      <formula1>"Pública,Privada"</formula1>
    </dataValidation>
  </dataValidations>
  <printOptions horizontalCentered="1"/>
  <pageMargins left="0.23622047244094491" right="0.23622047244094491" top="0.74803149606299213" bottom="0.74803149606299213" header="0.31496062992125984" footer="0.31496062992125984"/>
  <pageSetup scale="90" orientation="landscape" r:id="rId1"/>
  <headerFooter>
    <oddFooter>&amp;C&amp;"Arial,Normal"&amp;8&amp;P/&amp;N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7</vt:i4>
      </vt:variant>
    </vt:vector>
  </HeadingPairs>
  <TitlesOfParts>
    <vt:vector size="12" baseType="lpstr">
      <vt:lpstr>INFO GENERAL Y FINANCIERA</vt:lpstr>
      <vt:lpstr>SDC Vigilancia </vt:lpstr>
      <vt:lpstr>POLIZAS</vt:lpstr>
      <vt:lpstr> Circular </vt:lpstr>
      <vt:lpstr>INFO EXPERIENCIA</vt:lpstr>
      <vt:lpstr>'INFO EXPERIENCIA'!Área_de_impresión</vt:lpstr>
      <vt:lpstr>'INFO GENERAL Y FINANCIERA'!Área_de_impresión</vt:lpstr>
      <vt:lpstr>POLIZAS!Área_de_impresión</vt:lpstr>
      <vt:lpstr>'SDC Vigilancia '!Área_de_impresión</vt:lpstr>
      <vt:lpstr>'INFO EXPERIENCIA'!Títulos_a_imprimir</vt:lpstr>
      <vt:lpstr>'INFO GENERAL Y FINANCIERA'!Títulos_a_imprimir</vt:lpstr>
      <vt:lpstr>'SDC Vigilancia '!Títulos_a_imprimir</vt:lpstr>
    </vt:vector>
  </TitlesOfParts>
  <Company>ICBF</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hector.arias</dc:creator>
  <cp:lastModifiedBy>EngreeJ</cp:lastModifiedBy>
  <cp:lastPrinted>2014-07-17T16:27:50Z</cp:lastPrinted>
  <dcterms:created xsi:type="dcterms:W3CDTF">2013-08-22T20:49:37Z</dcterms:created>
  <dcterms:modified xsi:type="dcterms:W3CDTF">2014-07-23T22:38:37Z</dcterms:modified>
</cp:coreProperties>
</file>