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C:\Users\ana.bustos\Documents\ICBF - DIR. ABASTECIMIENTO\2016\3 ECL\4. Formatos\Calculo demanda por Unidad\"/>
    </mc:Choice>
  </mc:AlternateContent>
  <bookViews>
    <workbookView xWindow="0" yWindow="0" windowWidth="20496" windowHeight="7752"/>
  </bookViews>
  <sheets>
    <sheet name="CENTRO TRANSIT-PREVENT-AT-ESP" sheetId="13" r:id="rId1"/>
    <sheet name="HOGAR SUSTITUTO ONG" sheetId="14" r:id="rId2"/>
    <sheet name="EXTERNADO JORNADA COMPLETA" sheetId="15" r:id="rId3"/>
    <sheet name="INTERNADO SPA - CALLE" sheetId="16" r:id="rId4"/>
    <sheet name="INTERNADO CASA ACOGIDA-PROT" sheetId="17" r:id="rId5"/>
    <sheet name="SEMICERRADO EXTERNADO" sheetId="19" r:id="rId6"/>
    <sheet name="SEMICERRADO-SEMIINTERNADO" sheetId="18" r:id="rId7"/>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R10" i="18" l="1"/>
  <c r="DG10" i="18"/>
  <c r="CV10" i="18"/>
  <c r="CI10" i="18"/>
  <c r="A47" i="18"/>
  <c r="A46" i="18"/>
  <c r="A45" i="18"/>
  <c r="A44" i="18"/>
  <c r="A43" i="18"/>
  <c r="A42" i="18"/>
  <c r="A41" i="18"/>
  <c r="A40" i="18"/>
  <c r="A39" i="18"/>
  <c r="A38" i="18"/>
  <c r="A37" i="18"/>
  <c r="A36" i="18"/>
  <c r="A35" i="18"/>
  <c r="A34" i="18"/>
  <c r="A33" i="18"/>
  <c r="A32" i="18"/>
  <c r="A31" i="18"/>
  <c r="A30" i="18"/>
  <c r="A29" i="18"/>
  <c r="A28" i="18"/>
  <c r="A27" i="18"/>
  <c r="A26" i="18"/>
  <c r="A25" i="18"/>
  <c r="A24" i="18"/>
  <c r="A23" i="18"/>
  <c r="A22" i="18"/>
  <c r="A21" i="18"/>
  <c r="A20" i="18"/>
  <c r="A19" i="18"/>
  <c r="A18" i="18"/>
  <c r="A17" i="18"/>
  <c r="A16" i="18"/>
  <c r="A15" i="18"/>
  <c r="A14" i="18"/>
  <c r="A13" i="18"/>
  <c r="DR10" i="19"/>
  <c r="DG10" i="19"/>
  <c r="CV10" i="19"/>
  <c r="CI10" i="19"/>
  <c r="A47" i="19"/>
  <c r="A46" i="19"/>
  <c r="A45" i="19"/>
  <c r="A44" i="19"/>
  <c r="A43" i="19"/>
  <c r="A42" i="19"/>
  <c r="A41" i="19"/>
  <c r="A40" i="19"/>
  <c r="A39" i="19"/>
  <c r="A38" i="19"/>
  <c r="A37" i="19"/>
  <c r="A36" i="19"/>
  <c r="A35" i="19"/>
  <c r="A34" i="19"/>
  <c r="A33" i="19"/>
  <c r="A32" i="19"/>
  <c r="A31" i="19"/>
  <c r="A30" i="19"/>
  <c r="A29" i="19"/>
  <c r="A28" i="19"/>
  <c r="A27" i="19"/>
  <c r="A26" i="19"/>
  <c r="A25" i="19"/>
  <c r="A24" i="19"/>
  <c r="A23" i="19"/>
  <c r="A22" i="19"/>
  <c r="A21" i="19"/>
  <c r="A20" i="19"/>
  <c r="A19" i="19"/>
  <c r="A18" i="19"/>
  <c r="A17" i="19"/>
  <c r="A16" i="19"/>
  <c r="A15" i="19"/>
  <c r="A14" i="19"/>
  <c r="A13" i="19"/>
  <c r="DR10" i="17"/>
  <c r="DG10" i="17"/>
  <c r="CV10" i="17"/>
  <c r="CI10" i="17"/>
  <c r="A47" i="17"/>
  <c r="A46" i="17"/>
  <c r="A45" i="17"/>
  <c r="A44" i="17"/>
  <c r="A43" i="17"/>
  <c r="A42" i="17"/>
  <c r="A41" i="17"/>
  <c r="A40" i="17"/>
  <c r="A39" i="17"/>
  <c r="A38" i="17"/>
  <c r="A37" i="17"/>
  <c r="A36" i="17"/>
  <c r="A35" i="17"/>
  <c r="A34" i="17"/>
  <c r="A33" i="17"/>
  <c r="A32" i="17"/>
  <c r="A31" i="17"/>
  <c r="A30" i="17"/>
  <c r="A29" i="17"/>
  <c r="A28" i="17"/>
  <c r="A27" i="17"/>
  <c r="A26" i="17"/>
  <c r="A25" i="17"/>
  <c r="A24" i="17"/>
  <c r="A23" i="17"/>
  <c r="A22" i="17"/>
  <c r="A21" i="17"/>
  <c r="A20" i="17"/>
  <c r="A19" i="17"/>
  <c r="A18" i="17"/>
  <c r="A17" i="17"/>
  <c r="A16" i="17"/>
  <c r="A15" i="17"/>
  <c r="A14" i="17"/>
  <c r="A13" i="17"/>
  <c r="BI13" i="16"/>
  <c r="BV13" i="16"/>
  <c r="CI13" i="16"/>
  <c r="CV13" i="16"/>
  <c r="DG13" i="16"/>
  <c r="DR13" i="16"/>
  <c r="AX13" i="16"/>
  <c r="A50" i="16"/>
  <c r="A49" i="16"/>
  <c r="A48" i="16"/>
  <c r="A47" i="16"/>
  <c r="A46" i="16"/>
  <c r="A45" i="16"/>
  <c r="A44" i="16"/>
  <c r="A43" i="16"/>
  <c r="A42" i="16"/>
  <c r="A41" i="16"/>
  <c r="A40" i="16"/>
  <c r="A39" i="16"/>
  <c r="A38" i="16"/>
  <c r="A37" i="16"/>
  <c r="A36" i="16"/>
  <c r="A35" i="16"/>
  <c r="A34" i="16"/>
  <c r="A33" i="16"/>
  <c r="A32" i="16"/>
  <c r="A31" i="16"/>
  <c r="A30" i="16"/>
  <c r="A29" i="16"/>
  <c r="A28" i="16"/>
  <c r="A27" i="16"/>
  <c r="A26" i="16"/>
  <c r="A25" i="16"/>
  <c r="A24" i="16"/>
  <c r="A23" i="16"/>
  <c r="A22" i="16"/>
  <c r="A21" i="16"/>
  <c r="A20" i="16"/>
  <c r="A19" i="16"/>
  <c r="A18" i="16"/>
  <c r="A17" i="16"/>
  <c r="A16" i="16"/>
  <c r="A47" i="15"/>
  <c r="A46" i="15"/>
  <c r="A45" i="15"/>
  <c r="A44" i="15"/>
  <c r="A43" i="15"/>
  <c r="A42" i="15"/>
  <c r="A41" i="15"/>
  <c r="A40" i="15"/>
  <c r="A39" i="15"/>
  <c r="A38" i="15"/>
  <c r="A37" i="15"/>
  <c r="A36" i="15"/>
  <c r="A35" i="15"/>
  <c r="A34" i="15"/>
  <c r="A33" i="15"/>
  <c r="A32" i="15"/>
  <c r="A31" i="15"/>
  <c r="A30" i="15"/>
  <c r="A29" i="15"/>
  <c r="A28" i="15"/>
  <c r="A27" i="15"/>
  <c r="A26" i="15"/>
  <c r="A25" i="15"/>
  <c r="A24" i="15"/>
  <c r="A23" i="15"/>
  <c r="A22" i="15"/>
  <c r="A21" i="15"/>
  <c r="A20" i="15"/>
  <c r="A19" i="15"/>
  <c r="A18" i="15"/>
  <c r="A17" i="15"/>
  <c r="A16" i="15"/>
  <c r="A15" i="15"/>
  <c r="A14" i="15"/>
  <c r="A13" i="15"/>
  <c r="DR10" i="15"/>
  <c r="DG10" i="15"/>
  <c r="CV10" i="15"/>
  <c r="CI10" i="15"/>
  <c r="DG16" i="14" l="1"/>
  <c r="CV16" i="14"/>
  <c r="CI16" i="14"/>
  <c r="BV16" i="14"/>
  <c r="BI16" i="14"/>
  <c r="AX16" i="14"/>
  <c r="AM16" i="14"/>
  <c r="AB16" i="14"/>
  <c r="Q16" i="14"/>
  <c r="F16"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DR10" i="13"/>
  <c r="DG10" i="13"/>
  <c r="CV10" i="13"/>
  <c r="CI10" i="13"/>
  <c r="A47" i="13" l="1"/>
  <c r="A46" i="13"/>
  <c r="A45" i="13"/>
  <c r="A44" i="13"/>
  <c r="A43" i="13"/>
  <c r="A42" i="13"/>
  <c r="A41" i="13"/>
  <c r="A40" i="13"/>
  <c r="A39" i="13"/>
  <c r="A38" i="13"/>
  <c r="A37" i="13"/>
  <c r="A36" i="13"/>
  <c r="A35" i="13"/>
  <c r="A34" i="13"/>
  <c r="A33" i="13"/>
  <c r="A32" i="13"/>
  <c r="A31" i="13"/>
  <c r="A30" i="13"/>
  <c r="A29" i="13"/>
  <c r="A28" i="13"/>
  <c r="A27" i="13"/>
  <c r="A26" i="13"/>
  <c r="A25" i="13"/>
  <c r="A24" i="13"/>
  <c r="A23" i="13"/>
  <c r="A22" i="13"/>
  <c r="A21" i="13"/>
  <c r="A20" i="13"/>
  <c r="A19" i="13"/>
  <c r="A18" i="13"/>
  <c r="A17" i="13"/>
  <c r="A16" i="13"/>
  <c r="A15" i="13"/>
  <c r="A14" i="13"/>
  <c r="A13" i="13"/>
  <c r="DN15" i="18" l="1"/>
  <c r="DN13" i="18"/>
  <c r="DQ13" i="18" s="1"/>
  <c r="DC15" i="18"/>
  <c r="DC13" i="18"/>
  <c r="DL39" i="18"/>
  <c r="DL38" i="18"/>
  <c r="DQ38" i="18" s="1"/>
  <c r="DL37" i="18"/>
  <c r="DL36" i="18"/>
  <c r="DL27" i="18"/>
  <c r="DL23" i="18"/>
  <c r="DQ23" i="18" s="1"/>
  <c r="DL22" i="18"/>
  <c r="DA39" i="18"/>
  <c r="DA38" i="18"/>
  <c r="DA37" i="18"/>
  <c r="DA36" i="18"/>
  <c r="CZ28" i="18"/>
  <c r="DF28" i="18" s="1"/>
  <c r="DA27" i="18"/>
  <c r="DA23" i="18"/>
  <c r="DA22" i="18"/>
  <c r="CL18" i="18"/>
  <c r="CL13" i="18"/>
  <c r="DY26" i="18"/>
  <c r="DY25" i="18"/>
  <c r="BP26" i="18"/>
  <c r="BP25" i="18"/>
  <c r="DW39" i="18"/>
  <c r="DW38" i="18"/>
  <c r="ED38" i="18" s="1"/>
  <c r="DW37" i="18"/>
  <c r="DW36" i="18"/>
  <c r="DW27" i="18"/>
  <c r="DW23" i="18"/>
  <c r="DW22" i="18"/>
  <c r="CM28" i="18"/>
  <c r="CN36" i="18"/>
  <c r="CN37" i="18"/>
  <c r="CN38" i="18"/>
  <c r="CU38" i="18" s="1"/>
  <c r="CN39" i="18"/>
  <c r="CM33" i="18"/>
  <c r="CN27" i="18"/>
  <c r="CN23" i="18"/>
  <c r="CU23" i="18" s="1"/>
  <c r="CN22" i="18"/>
  <c r="DU18" i="18"/>
  <c r="DU13" i="18"/>
  <c r="ED13" i="18" s="1"/>
  <c r="DS43" i="18"/>
  <c r="DS18" i="18"/>
  <c r="CJ43" i="18"/>
  <c r="CU43" i="18" s="1"/>
  <c r="CJ18" i="18"/>
  <c r="DQ18" i="18"/>
  <c r="DA22" i="19"/>
  <c r="DA23" i="19"/>
  <c r="DF23" i="19" s="1"/>
  <c r="DA27" i="19"/>
  <c r="CZ28" i="19"/>
  <c r="CZ29" i="19"/>
  <c r="CZ32" i="19"/>
  <c r="DF32" i="19" s="1"/>
  <c r="CZ33" i="19"/>
  <c r="DA36" i="19"/>
  <c r="DF36" i="19" s="1"/>
  <c r="CZ37" i="19"/>
  <c r="DA37" i="19"/>
  <c r="DA38" i="19"/>
  <c r="DF38" i="19" s="1"/>
  <c r="DA39" i="19"/>
  <c r="ED47" i="19"/>
  <c r="DQ47" i="19"/>
  <c r="DF47" i="19"/>
  <c r="CU47" i="19"/>
  <c r="CH47" i="19"/>
  <c r="BU47" i="19"/>
  <c r="BH47" i="19"/>
  <c r="AW47" i="19"/>
  <c r="AL47" i="19"/>
  <c r="AA47" i="19"/>
  <c r="P47" i="19"/>
  <c r="ED46" i="19"/>
  <c r="DQ46" i="19"/>
  <c r="DF46" i="19"/>
  <c r="CU46" i="19"/>
  <c r="CH46" i="19"/>
  <c r="BU46" i="19"/>
  <c r="BH46" i="19"/>
  <c r="AW46" i="19"/>
  <c r="AL46" i="19"/>
  <c r="AA46" i="19"/>
  <c r="P46" i="19"/>
  <c r="ED45" i="19"/>
  <c r="DQ45" i="19"/>
  <c r="DF45" i="19"/>
  <c r="CU45" i="19"/>
  <c r="CH45" i="19"/>
  <c r="BU45" i="19"/>
  <c r="BH45" i="19"/>
  <c r="AW45" i="19"/>
  <c r="AL45" i="19"/>
  <c r="AA45" i="19"/>
  <c r="P45" i="19"/>
  <c r="ED44" i="19"/>
  <c r="DQ44" i="19"/>
  <c r="DF44" i="19"/>
  <c r="CU44" i="19"/>
  <c r="CH44" i="19"/>
  <c r="BU44" i="19"/>
  <c r="BH44" i="19"/>
  <c r="AW44" i="19"/>
  <c r="AL44" i="19"/>
  <c r="AA44" i="19"/>
  <c r="P44" i="19"/>
  <c r="ED43" i="19"/>
  <c r="DQ43" i="19"/>
  <c r="DF43" i="19"/>
  <c r="CU43" i="19"/>
  <c r="CH43" i="19"/>
  <c r="BU43" i="19"/>
  <c r="BH43" i="19"/>
  <c r="AW43" i="19"/>
  <c r="AL43" i="19"/>
  <c r="AA43" i="19"/>
  <c r="P43" i="19"/>
  <c r="ED42" i="19"/>
  <c r="DQ42" i="19"/>
  <c r="DF42" i="19"/>
  <c r="CU42" i="19"/>
  <c r="CH42" i="19"/>
  <c r="BU42" i="19"/>
  <c r="BH42" i="19"/>
  <c r="AW42" i="19"/>
  <c r="AL42" i="19"/>
  <c r="AA42" i="19"/>
  <c r="P42" i="19"/>
  <c r="ED41" i="19"/>
  <c r="DQ41" i="19"/>
  <c r="DF41" i="19"/>
  <c r="CU41" i="19"/>
  <c r="CH41" i="19"/>
  <c r="BU41" i="19"/>
  <c r="BH41" i="19"/>
  <c r="AW41" i="19"/>
  <c r="AL41" i="19"/>
  <c r="AA41" i="19"/>
  <c r="P41" i="19"/>
  <c r="ED40" i="19"/>
  <c r="DQ40" i="19"/>
  <c r="DF40" i="19"/>
  <c r="CU40" i="19"/>
  <c r="CH40" i="19"/>
  <c r="BU40" i="19"/>
  <c r="BH40" i="19"/>
  <c r="AW40" i="19"/>
  <c r="AL40" i="19"/>
  <c r="AA40" i="19"/>
  <c r="P40" i="19"/>
  <c r="DW39" i="19"/>
  <c r="ED39" i="19" s="1"/>
  <c r="DL39" i="19"/>
  <c r="DQ39" i="19" s="1"/>
  <c r="DF39" i="19"/>
  <c r="CN39" i="19"/>
  <c r="CU39" i="19" s="1"/>
  <c r="CA39" i="19"/>
  <c r="CH39" i="19" s="1"/>
  <c r="BN39" i="19"/>
  <c r="BU39" i="19" s="1"/>
  <c r="BH39" i="19"/>
  <c r="BC39" i="19"/>
  <c r="AV39" i="19"/>
  <c r="AR39" i="19"/>
  <c r="AK39" i="19"/>
  <c r="AG39" i="19"/>
  <c r="AA39" i="19"/>
  <c r="P39" i="19"/>
  <c r="ED38" i="19"/>
  <c r="DW38" i="19"/>
  <c r="DQ38" i="19"/>
  <c r="DL38" i="19"/>
  <c r="CU38" i="19"/>
  <c r="CN38" i="19"/>
  <c r="CE38" i="19"/>
  <c r="CA38" i="19"/>
  <c r="BR38" i="19"/>
  <c r="BN38" i="19"/>
  <c r="BG38" i="19"/>
  <c r="BC38" i="19"/>
  <c r="AV38" i="19"/>
  <c r="AR38" i="19"/>
  <c r="AK38" i="19"/>
  <c r="AG38" i="19"/>
  <c r="AA38" i="19"/>
  <c r="P38" i="19"/>
  <c r="DW37" i="19"/>
  <c r="DV37" i="19"/>
  <c r="DL37" i="19"/>
  <c r="DQ37" i="19" s="1"/>
  <c r="DK37" i="19"/>
  <c r="DF37" i="19"/>
  <c r="CN37" i="19"/>
  <c r="CM37" i="19"/>
  <c r="CU37" i="19" s="1"/>
  <c r="CE37" i="19"/>
  <c r="CD37" i="19"/>
  <c r="CA37" i="19"/>
  <c r="BZ37" i="19"/>
  <c r="CH37" i="19" s="1"/>
  <c r="BR37" i="19"/>
  <c r="BQ37" i="19"/>
  <c r="BN37" i="19"/>
  <c r="BM37" i="19"/>
  <c r="BU37" i="19" s="1"/>
  <c r="BG37" i="19"/>
  <c r="BF37" i="19"/>
  <c r="BC37" i="19"/>
  <c r="BB37" i="19"/>
  <c r="BH37" i="19" s="1"/>
  <c r="AV37" i="19"/>
  <c r="AU37" i="19"/>
  <c r="AR37" i="19"/>
  <c r="AQ37" i="19"/>
  <c r="AW37" i="19" s="1"/>
  <c r="AK37" i="19"/>
  <c r="AJ37" i="19"/>
  <c r="AG37" i="19"/>
  <c r="AF37" i="19"/>
  <c r="AL37" i="19" s="1"/>
  <c r="AA37" i="19"/>
  <c r="P37" i="19"/>
  <c r="DW36" i="19"/>
  <c r="ED36" i="19" s="1"/>
  <c r="DL36" i="19"/>
  <c r="DQ36" i="19" s="1"/>
  <c r="CN36" i="19"/>
  <c r="CU36" i="19" s="1"/>
  <c r="CE36" i="19"/>
  <c r="CA36" i="19"/>
  <c r="BR36" i="19"/>
  <c r="BU36" i="19" s="1"/>
  <c r="BN36" i="19"/>
  <c r="BG36" i="19"/>
  <c r="BC36" i="19"/>
  <c r="AV36" i="19"/>
  <c r="AR36" i="19"/>
  <c r="AK36" i="19"/>
  <c r="AG36" i="19"/>
  <c r="AA36" i="19"/>
  <c r="P36" i="19"/>
  <c r="ED35" i="19"/>
  <c r="DQ35" i="19"/>
  <c r="DF35" i="19"/>
  <c r="CU35" i="19"/>
  <c r="CH35" i="19"/>
  <c r="BU35" i="19"/>
  <c r="BH35" i="19"/>
  <c r="AW35" i="19"/>
  <c r="AL35" i="19"/>
  <c r="AA35" i="19"/>
  <c r="P35" i="19"/>
  <c r="ED34" i="19"/>
  <c r="DQ34" i="19"/>
  <c r="DF34" i="19"/>
  <c r="CU34" i="19"/>
  <c r="CH34" i="19"/>
  <c r="BU34" i="19"/>
  <c r="BH34" i="19"/>
  <c r="AW34" i="19"/>
  <c r="AL34" i="19"/>
  <c r="AA34" i="19"/>
  <c r="P34" i="19"/>
  <c r="DV33" i="19"/>
  <c r="ED33" i="19" s="1"/>
  <c r="DK33" i="19"/>
  <c r="DQ33" i="19" s="1"/>
  <c r="DF33" i="19"/>
  <c r="CM33" i="19"/>
  <c r="CU33" i="19" s="1"/>
  <c r="BZ33" i="19"/>
  <c r="CH33" i="19" s="1"/>
  <c r="BM33" i="19"/>
  <c r="BU33" i="19" s="1"/>
  <c r="BB33" i="19"/>
  <c r="BH33" i="19" s="1"/>
  <c r="AQ33" i="19"/>
  <c r="AW33" i="19" s="1"/>
  <c r="AF33" i="19"/>
  <c r="AL33" i="19" s="1"/>
  <c r="AA33" i="19"/>
  <c r="P33" i="19"/>
  <c r="DV32" i="19"/>
  <c r="ED32" i="19" s="1"/>
  <c r="DK32" i="19"/>
  <c r="DQ32" i="19" s="1"/>
  <c r="CM32" i="19"/>
  <c r="CU32" i="19" s="1"/>
  <c r="CD32" i="19"/>
  <c r="BZ32" i="19"/>
  <c r="BQ32" i="19"/>
  <c r="BM32" i="19"/>
  <c r="BU32" i="19" s="1"/>
  <c r="BF32" i="19"/>
  <c r="BB32" i="19"/>
  <c r="BH32" i="19" s="1"/>
  <c r="AU32" i="19"/>
  <c r="AQ32" i="19"/>
  <c r="AW32" i="19" s="1"/>
  <c r="AJ32" i="19"/>
  <c r="AF32" i="19"/>
  <c r="Y32" i="19"/>
  <c r="U32" i="19"/>
  <c r="J32" i="19"/>
  <c r="P32" i="19" s="1"/>
  <c r="ED31" i="19"/>
  <c r="DQ31" i="19"/>
  <c r="DF31" i="19"/>
  <c r="CU31" i="19"/>
  <c r="CH31" i="19"/>
  <c r="BU31" i="19"/>
  <c r="BH31" i="19"/>
  <c r="AW31" i="19"/>
  <c r="AL31" i="19"/>
  <c r="AA31" i="19"/>
  <c r="P31" i="19"/>
  <c r="ED30" i="19"/>
  <c r="DQ30" i="19"/>
  <c r="DF30" i="19"/>
  <c r="CU30" i="19"/>
  <c r="CH30" i="19"/>
  <c r="BU30" i="19"/>
  <c r="BH30" i="19"/>
  <c r="AW30" i="19"/>
  <c r="AL30" i="19"/>
  <c r="Y30" i="19"/>
  <c r="W30" i="19"/>
  <c r="U30" i="19"/>
  <c r="S30" i="19"/>
  <c r="Q30" i="19"/>
  <c r="N30" i="19"/>
  <c r="L30" i="19"/>
  <c r="J30" i="19"/>
  <c r="H30" i="19"/>
  <c r="F30" i="19"/>
  <c r="DV29" i="19"/>
  <c r="DT29" i="19"/>
  <c r="DK29" i="19"/>
  <c r="DQ29" i="19" s="1"/>
  <c r="DI29" i="19"/>
  <c r="CX29" i="19"/>
  <c r="DF29" i="19" s="1"/>
  <c r="CM29" i="19"/>
  <c r="CK29" i="19"/>
  <c r="CG29" i="19"/>
  <c r="CF29" i="19"/>
  <c r="CD29" i="19"/>
  <c r="BZ29" i="19"/>
  <c r="BX29" i="19"/>
  <c r="BV29" i="19"/>
  <c r="BT29" i="19"/>
  <c r="BS29" i="19"/>
  <c r="BQ29" i="19"/>
  <c r="BM29" i="19"/>
  <c r="BK29" i="19"/>
  <c r="BI29" i="19"/>
  <c r="BB29" i="19"/>
  <c r="AZ29" i="19"/>
  <c r="AX29" i="19"/>
  <c r="BH29" i="19" s="1"/>
  <c r="AU29" i="19"/>
  <c r="AQ29" i="19"/>
  <c r="AO29" i="19"/>
  <c r="AM29" i="19"/>
  <c r="AJ29" i="19"/>
  <c r="AF29" i="19"/>
  <c r="AE29" i="19"/>
  <c r="AD29" i="19"/>
  <c r="AB29" i="19"/>
  <c r="AA29" i="19"/>
  <c r="P29" i="19"/>
  <c r="ED28" i="19"/>
  <c r="DV28" i="19"/>
  <c r="DQ28" i="19"/>
  <c r="DK28" i="19"/>
  <c r="DF28" i="19"/>
  <c r="CM28" i="19"/>
  <c r="CU28" i="19" s="1"/>
  <c r="CE28" i="19"/>
  <c r="CD28" i="19"/>
  <c r="BZ28" i="19"/>
  <c r="BR28" i="19"/>
  <c r="BQ28" i="19"/>
  <c r="BM28" i="19"/>
  <c r="BG28" i="19"/>
  <c r="BF28" i="19"/>
  <c r="BB28" i="19"/>
  <c r="AV28" i="19"/>
  <c r="AU28" i="19"/>
  <c r="AQ28" i="19"/>
  <c r="AK28" i="19"/>
  <c r="AJ28" i="19"/>
  <c r="AF28" i="19"/>
  <c r="Y28" i="19"/>
  <c r="U28" i="19"/>
  <c r="N28" i="19"/>
  <c r="J28" i="19"/>
  <c r="DW27" i="19"/>
  <c r="ED27" i="19" s="1"/>
  <c r="DL27" i="19"/>
  <c r="DQ27" i="19" s="1"/>
  <c r="DF27" i="19"/>
  <c r="CN27" i="19"/>
  <c r="CU27" i="19" s="1"/>
  <c r="CE27" i="19"/>
  <c r="CA27" i="19"/>
  <c r="BR27" i="19"/>
  <c r="BN27" i="19"/>
  <c r="BU27" i="19" s="1"/>
  <c r="BG27" i="19"/>
  <c r="BC27" i="19"/>
  <c r="BH27" i="19" s="1"/>
  <c r="AV27" i="19"/>
  <c r="AR27" i="19"/>
  <c r="AW27" i="19" s="1"/>
  <c r="AK27" i="19"/>
  <c r="AG27" i="19"/>
  <c r="AA27" i="19"/>
  <c r="P27" i="19"/>
  <c r="ED26" i="19"/>
  <c r="DQ26" i="19"/>
  <c r="DF26" i="19"/>
  <c r="CU26" i="19"/>
  <c r="CC26" i="19"/>
  <c r="CH26" i="19" s="1"/>
  <c r="BP26" i="19"/>
  <c r="BU26" i="19" s="1"/>
  <c r="BE26" i="19"/>
  <c r="BH26" i="19" s="1"/>
  <c r="AW26" i="19"/>
  <c r="AL26" i="19"/>
  <c r="AA26" i="19"/>
  <c r="P26" i="19"/>
  <c r="ED25" i="19"/>
  <c r="DQ25" i="19"/>
  <c r="DF25" i="19"/>
  <c r="CU25" i="19"/>
  <c r="CH25" i="19"/>
  <c r="CC25" i="19"/>
  <c r="BU25" i="19"/>
  <c r="BP25" i="19"/>
  <c r="BH25" i="19"/>
  <c r="BE25" i="19"/>
  <c r="AW25" i="19"/>
  <c r="AL25" i="19"/>
  <c r="AA25" i="19"/>
  <c r="P25" i="19"/>
  <c r="ED24" i="19"/>
  <c r="DQ24" i="19"/>
  <c r="DF24" i="19"/>
  <c r="CU24" i="19"/>
  <c r="CH24" i="19"/>
  <c r="BU24" i="19"/>
  <c r="BH24" i="19"/>
  <c r="AW24" i="19"/>
  <c r="AL24" i="19"/>
  <c r="AA24" i="19"/>
  <c r="P24" i="19"/>
  <c r="DW23" i="19"/>
  <c r="ED23" i="19" s="1"/>
  <c r="DL23" i="19"/>
  <c r="DQ23" i="19" s="1"/>
  <c r="CN23" i="19"/>
  <c r="CU23" i="19" s="1"/>
  <c r="CE23" i="19"/>
  <c r="CA23" i="19"/>
  <c r="BR23" i="19"/>
  <c r="BN23" i="19"/>
  <c r="BU23" i="19" s="1"/>
  <c r="BG23" i="19"/>
  <c r="BC23" i="19"/>
  <c r="AV23" i="19"/>
  <c r="AR23" i="19"/>
  <c r="AK23" i="19"/>
  <c r="AG23" i="19"/>
  <c r="AA23" i="19"/>
  <c r="P23" i="19"/>
  <c r="DW22" i="19"/>
  <c r="ED22" i="19" s="1"/>
  <c r="DL22" i="19"/>
  <c r="DQ22" i="19" s="1"/>
  <c r="DF22" i="19"/>
  <c r="CN22" i="19"/>
  <c r="CU22" i="19" s="1"/>
  <c r="CE22" i="19"/>
  <c r="CA22" i="19"/>
  <c r="BR22" i="19"/>
  <c r="BN22" i="19"/>
  <c r="BG22" i="19"/>
  <c r="BC22" i="19"/>
  <c r="AV22" i="19"/>
  <c r="AR22" i="19"/>
  <c r="AW22" i="19" s="1"/>
  <c r="AK22" i="19"/>
  <c r="AG22" i="19"/>
  <c r="AL22" i="19" s="1"/>
  <c r="AA22" i="19"/>
  <c r="P22" i="19"/>
  <c r="ED21" i="19"/>
  <c r="DQ21" i="19"/>
  <c r="DF21" i="19"/>
  <c r="CU21" i="19"/>
  <c r="CH21" i="19"/>
  <c r="BU21" i="19"/>
  <c r="BH21" i="19"/>
  <c r="AW21" i="19"/>
  <c r="AL21" i="19"/>
  <c r="AA21" i="19"/>
  <c r="P21" i="19"/>
  <c r="ED20" i="19"/>
  <c r="DQ20" i="19"/>
  <c r="DF20" i="19"/>
  <c r="CU20" i="19"/>
  <c r="CH20" i="19"/>
  <c r="BU20" i="19"/>
  <c r="BH20" i="19"/>
  <c r="AW20" i="19"/>
  <c r="AL20" i="19"/>
  <c r="AA20" i="19"/>
  <c r="P20" i="19"/>
  <c r="ED19" i="19"/>
  <c r="DQ19" i="19"/>
  <c r="DF19" i="19"/>
  <c r="CU19" i="19"/>
  <c r="CH19" i="19"/>
  <c r="BU19" i="19"/>
  <c r="BH19" i="19"/>
  <c r="AW19" i="19"/>
  <c r="AL19" i="19"/>
  <c r="AA19" i="19"/>
  <c r="P19" i="19"/>
  <c r="DU18" i="19"/>
  <c r="ED18" i="19" s="1"/>
  <c r="DQ18" i="19"/>
  <c r="DF18" i="19"/>
  <c r="CL18" i="19"/>
  <c r="CU18" i="19"/>
  <c r="BY18" i="19"/>
  <c r="BW18" i="19"/>
  <c r="BL18" i="19"/>
  <c r="BJ18" i="19"/>
  <c r="BU18" i="19" s="1"/>
  <c r="BA18" i="19"/>
  <c r="AY18" i="19"/>
  <c r="AP18" i="19"/>
  <c r="AN18" i="19"/>
  <c r="AE18" i="19"/>
  <c r="AC18" i="19"/>
  <c r="AA18" i="19"/>
  <c r="P18" i="19"/>
  <c r="ED17" i="19"/>
  <c r="DQ17" i="19"/>
  <c r="DF17" i="19"/>
  <c r="CU17" i="19"/>
  <c r="CH17" i="19"/>
  <c r="BU17" i="19"/>
  <c r="BH17" i="19"/>
  <c r="AW17" i="19"/>
  <c r="AL17" i="19"/>
  <c r="AA17" i="19"/>
  <c r="P17" i="19"/>
  <c r="ED16" i="19"/>
  <c r="DQ16" i="19"/>
  <c r="DF16" i="19"/>
  <c r="CU16" i="19"/>
  <c r="CH16" i="19"/>
  <c r="BU16" i="19"/>
  <c r="BH16" i="19"/>
  <c r="AW16" i="19"/>
  <c r="AL16" i="19"/>
  <c r="AA16" i="19"/>
  <c r="P16" i="19"/>
  <c r="ED15" i="19"/>
  <c r="DQ15" i="19"/>
  <c r="DF15" i="19"/>
  <c r="CU15" i="19"/>
  <c r="CH15" i="19"/>
  <c r="BU15" i="19"/>
  <c r="BH15" i="19"/>
  <c r="AW15" i="19"/>
  <c r="AL15" i="19"/>
  <c r="AA15" i="19"/>
  <c r="P15" i="19"/>
  <c r="ED14" i="19"/>
  <c r="DQ14" i="19"/>
  <c r="DF14" i="19"/>
  <c r="CU14" i="19"/>
  <c r="CH14" i="19"/>
  <c r="BU14" i="19"/>
  <c r="BH14" i="19"/>
  <c r="AW14" i="19"/>
  <c r="AL14" i="19"/>
  <c r="AA14" i="19"/>
  <c r="P14" i="19"/>
  <c r="DU13" i="19"/>
  <c r="ED13" i="19" s="1"/>
  <c r="DQ13" i="19"/>
  <c r="DF13" i="19"/>
  <c r="CL13" i="19"/>
  <c r="CU13" i="19" s="1"/>
  <c r="BY13" i="19"/>
  <c r="CH13" i="19" s="1"/>
  <c r="BL13" i="19"/>
  <c r="BU13" i="19" s="1"/>
  <c r="BA13" i="19"/>
  <c r="BH13" i="19" s="1"/>
  <c r="AW13" i="19"/>
  <c r="AL13" i="19"/>
  <c r="AE13" i="19"/>
  <c r="AA13" i="19"/>
  <c r="P13" i="19"/>
  <c r="ED47" i="18"/>
  <c r="DQ47" i="18"/>
  <c r="DF47" i="18"/>
  <c r="CU47" i="18"/>
  <c r="CH47" i="18"/>
  <c r="BU47" i="18"/>
  <c r="BH47" i="18"/>
  <c r="AW47" i="18"/>
  <c r="AL47" i="18"/>
  <c r="AA47" i="18"/>
  <c r="P47" i="18"/>
  <c r="ED46" i="18"/>
  <c r="DQ46" i="18"/>
  <c r="DF46" i="18"/>
  <c r="CU46" i="18"/>
  <c r="CH46" i="18"/>
  <c r="BU46" i="18"/>
  <c r="BH46" i="18"/>
  <c r="AW46" i="18"/>
  <c r="AL46" i="18"/>
  <c r="AA46" i="18"/>
  <c r="P46" i="18"/>
  <c r="ED45" i="18"/>
  <c r="DQ45" i="18"/>
  <c r="DF45" i="18"/>
  <c r="CU45" i="18"/>
  <c r="CH45" i="18"/>
  <c r="BU45" i="18"/>
  <c r="BH45" i="18"/>
  <c r="AW45" i="18"/>
  <c r="AL45" i="18"/>
  <c r="AA45" i="18"/>
  <c r="P45" i="18"/>
  <c r="ED44" i="18"/>
  <c r="DQ44" i="18"/>
  <c r="DF44" i="18"/>
  <c r="CU44" i="18"/>
  <c r="CH44" i="18"/>
  <c r="BU44" i="18"/>
  <c r="BH44" i="18"/>
  <c r="AW44" i="18"/>
  <c r="AL44" i="18"/>
  <c r="AA44" i="18"/>
  <c r="P44" i="18"/>
  <c r="ED43" i="18"/>
  <c r="DQ43" i="18"/>
  <c r="DF43" i="18"/>
  <c r="CH43" i="18"/>
  <c r="BU43" i="18"/>
  <c r="BH43" i="18"/>
  <c r="AW43" i="18"/>
  <c r="AL43" i="18"/>
  <c r="AA43" i="18"/>
  <c r="P43" i="18"/>
  <c r="ED42" i="18"/>
  <c r="DQ42" i="18"/>
  <c r="DF42" i="18"/>
  <c r="CU42" i="18"/>
  <c r="CH42" i="18"/>
  <c r="BU42" i="18"/>
  <c r="BH42" i="18"/>
  <c r="AW42" i="18"/>
  <c r="AL42" i="18"/>
  <c r="AA42" i="18"/>
  <c r="P42" i="18"/>
  <c r="ED41" i="18"/>
  <c r="DQ41" i="18"/>
  <c r="DF41" i="18"/>
  <c r="CU41" i="18"/>
  <c r="CH41" i="18"/>
  <c r="BU41" i="18"/>
  <c r="BH41" i="18"/>
  <c r="AW41" i="18"/>
  <c r="AL41" i="18"/>
  <c r="AA41" i="18"/>
  <c r="P41" i="18"/>
  <c r="ED40" i="18"/>
  <c r="DQ40" i="18"/>
  <c r="DF40" i="18"/>
  <c r="CU40" i="18"/>
  <c r="CH40" i="18"/>
  <c r="BU40" i="18"/>
  <c r="BH40" i="18"/>
  <c r="AW40" i="18"/>
  <c r="AL40" i="18"/>
  <c r="AA40" i="18"/>
  <c r="P40" i="18"/>
  <c r="ED39" i="18"/>
  <c r="DQ39" i="18"/>
  <c r="DF39" i="18"/>
  <c r="CU39" i="18"/>
  <c r="CH39" i="18"/>
  <c r="CA39" i="18"/>
  <c r="BN39" i="18"/>
  <c r="BU39" i="18" s="1"/>
  <c r="BC39" i="18"/>
  <c r="BH39" i="18" s="1"/>
  <c r="AV39" i="18"/>
  <c r="AR39" i="18"/>
  <c r="AK39" i="18"/>
  <c r="AG39" i="18"/>
  <c r="AA39" i="18"/>
  <c r="P39" i="18"/>
  <c r="DF38" i="18"/>
  <c r="CE38" i="18"/>
  <c r="CA38" i="18"/>
  <c r="BR38" i="18"/>
  <c r="BN38" i="18"/>
  <c r="BG38" i="18"/>
  <c r="BC38" i="18"/>
  <c r="AV38" i="18"/>
  <c r="AR38" i="18"/>
  <c r="AW38" i="18" s="1"/>
  <c r="AK38" i="18"/>
  <c r="AG38" i="18"/>
  <c r="AA38" i="18"/>
  <c r="P38" i="18"/>
  <c r="DV37" i="18"/>
  <c r="DK37" i="18"/>
  <c r="DQ37" i="18" s="1"/>
  <c r="CZ37" i="18"/>
  <c r="CM37" i="18"/>
  <c r="CU37" i="18" s="1"/>
  <c r="CE37" i="18"/>
  <c r="CD37" i="18"/>
  <c r="CA37" i="18"/>
  <c r="BZ37" i="18"/>
  <c r="BR37" i="18"/>
  <c r="BQ37" i="18"/>
  <c r="BN37" i="18"/>
  <c r="BM37" i="18"/>
  <c r="BG37" i="18"/>
  <c r="BF37" i="18"/>
  <c r="BC37" i="18"/>
  <c r="BB37" i="18"/>
  <c r="AV37" i="18"/>
  <c r="AU37" i="18"/>
  <c r="AR37" i="18"/>
  <c r="AQ37" i="18"/>
  <c r="AK37" i="18"/>
  <c r="AJ37" i="18"/>
  <c r="AG37" i="18"/>
  <c r="AF37" i="18"/>
  <c r="AA37" i="18"/>
  <c r="P37" i="18"/>
  <c r="ED36" i="18"/>
  <c r="DQ36" i="18"/>
  <c r="DF36" i="18"/>
  <c r="CU36" i="18"/>
  <c r="CE36" i="18"/>
  <c r="CA36" i="18"/>
  <c r="BR36" i="18"/>
  <c r="BN36" i="18"/>
  <c r="BU36" i="18" s="1"/>
  <c r="BG36" i="18"/>
  <c r="BH36" i="18" s="1"/>
  <c r="BC36" i="18"/>
  <c r="AV36" i="18"/>
  <c r="AR36" i="18"/>
  <c r="AK36" i="18"/>
  <c r="AG36" i="18"/>
  <c r="AA36" i="18"/>
  <c r="P36" i="18"/>
  <c r="ED35" i="18"/>
  <c r="DQ35" i="18"/>
  <c r="DF35" i="18"/>
  <c r="CU35" i="18"/>
  <c r="CH35" i="18"/>
  <c r="BU35" i="18"/>
  <c r="BH35" i="18"/>
  <c r="AW35" i="18"/>
  <c r="AL35" i="18"/>
  <c r="AA35" i="18"/>
  <c r="P35" i="18"/>
  <c r="ED34" i="18"/>
  <c r="DQ34" i="18"/>
  <c r="DF34" i="18"/>
  <c r="CU34" i="18"/>
  <c r="CH34" i="18"/>
  <c r="BU34" i="18"/>
  <c r="BH34" i="18"/>
  <c r="AW34" i="18"/>
  <c r="AL34" i="18"/>
  <c r="AA34" i="18"/>
  <c r="P34" i="18"/>
  <c r="ED33" i="18"/>
  <c r="DV33" i="18"/>
  <c r="DK33" i="18"/>
  <c r="DQ33" i="18" s="1"/>
  <c r="CZ33" i="18"/>
  <c r="DF33" i="18" s="1"/>
  <c r="CU33" i="18"/>
  <c r="BZ33" i="18"/>
  <c r="CH33" i="18" s="1"/>
  <c r="BM33" i="18"/>
  <c r="BU33" i="18" s="1"/>
  <c r="BB33" i="18"/>
  <c r="BH33" i="18" s="1"/>
  <c r="AQ33" i="18"/>
  <c r="AW33" i="18" s="1"/>
  <c r="AF33" i="18"/>
  <c r="AL33" i="18" s="1"/>
  <c r="AA33" i="18"/>
  <c r="P33" i="18"/>
  <c r="DV32" i="18"/>
  <c r="ED32" i="18" s="1"/>
  <c r="DK32" i="18"/>
  <c r="DQ32" i="18" s="1"/>
  <c r="CZ32" i="18"/>
  <c r="DF32" i="18" s="1"/>
  <c r="CM32" i="18"/>
  <c r="CU32" i="18" s="1"/>
  <c r="CD32" i="18"/>
  <c r="BZ32" i="18"/>
  <c r="BQ32" i="18"/>
  <c r="BM32" i="18"/>
  <c r="BF32" i="18"/>
  <c r="BB32" i="18"/>
  <c r="BH32" i="18" s="1"/>
  <c r="AU32" i="18"/>
  <c r="AQ32" i="18"/>
  <c r="AW32" i="18" s="1"/>
  <c r="AJ32" i="18"/>
  <c r="AF32" i="18"/>
  <c r="Y32" i="18"/>
  <c r="U32" i="18"/>
  <c r="J32" i="18"/>
  <c r="P32" i="18" s="1"/>
  <c r="ED31" i="18"/>
  <c r="DQ31" i="18"/>
  <c r="DF31" i="18"/>
  <c r="CU31" i="18"/>
  <c r="CH31" i="18"/>
  <c r="BU31" i="18"/>
  <c r="BH31" i="18"/>
  <c r="AW31" i="18"/>
  <c r="AL31" i="18"/>
  <c r="AA31" i="18"/>
  <c r="P31" i="18"/>
  <c r="ED30" i="18"/>
  <c r="DQ30" i="18"/>
  <c r="DF30" i="18"/>
  <c r="CU30" i="18"/>
  <c r="CH30" i="18"/>
  <c r="BU30" i="18"/>
  <c r="BH30" i="18"/>
  <c r="AW30" i="18"/>
  <c r="AL30" i="18"/>
  <c r="Y30" i="18"/>
  <c r="W30" i="18"/>
  <c r="U30" i="18"/>
  <c r="S30" i="18"/>
  <c r="Q30" i="18"/>
  <c r="N30" i="18"/>
  <c r="L30" i="18"/>
  <c r="J30" i="18"/>
  <c r="H30" i="18"/>
  <c r="F30" i="18"/>
  <c r="DV29" i="18"/>
  <c r="DT29" i="18"/>
  <c r="DR29" i="18"/>
  <c r="DM29" i="18"/>
  <c r="DK29" i="18"/>
  <c r="DI29" i="18"/>
  <c r="DG29" i="18"/>
  <c r="DB29" i="18"/>
  <c r="CZ29" i="18"/>
  <c r="CX29" i="18"/>
  <c r="CV29" i="18"/>
  <c r="CM29" i="18"/>
  <c r="CK29" i="18"/>
  <c r="CI29" i="18"/>
  <c r="CG29" i="18"/>
  <c r="CF29" i="18"/>
  <c r="CD29" i="18"/>
  <c r="BZ29" i="18"/>
  <c r="BX29" i="18"/>
  <c r="BV29" i="18"/>
  <c r="BT29" i="18"/>
  <c r="BS29" i="18"/>
  <c r="BQ29" i="18"/>
  <c r="BM29" i="18"/>
  <c r="BK29" i="18"/>
  <c r="BI29" i="18"/>
  <c r="BB29" i="18"/>
  <c r="AZ29" i="18"/>
  <c r="AX29" i="18"/>
  <c r="AU29" i="18"/>
  <c r="AQ29" i="18"/>
  <c r="AO29" i="18"/>
  <c r="AM29" i="18"/>
  <c r="AJ29" i="18"/>
  <c r="AF29" i="18"/>
  <c r="AE29" i="18"/>
  <c r="AD29" i="18"/>
  <c r="AB29" i="18"/>
  <c r="AA29" i="18"/>
  <c r="P29" i="18"/>
  <c r="DV28" i="18"/>
  <c r="ED28" i="18" s="1"/>
  <c r="DK28" i="18"/>
  <c r="DQ28" i="18" s="1"/>
  <c r="CU28" i="18"/>
  <c r="CE28" i="18"/>
  <c r="CD28" i="18"/>
  <c r="CH28" i="18" s="1"/>
  <c r="BZ28" i="18"/>
  <c r="BR28" i="18"/>
  <c r="BQ28" i="18"/>
  <c r="BM28" i="18"/>
  <c r="BG28" i="18"/>
  <c r="BF28" i="18"/>
  <c r="BH28" i="18" s="1"/>
  <c r="BB28" i="18"/>
  <c r="AV28" i="18"/>
  <c r="AU28" i="18"/>
  <c r="AQ28" i="18"/>
  <c r="AK28" i="18"/>
  <c r="AJ28" i="18"/>
  <c r="AL28" i="18" s="1"/>
  <c r="AF28" i="18"/>
  <c r="Y28" i="18"/>
  <c r="U28" i="18"/>
  <c r="N28" i="18"/>
  <c r="J28" i="18"/>
  <c r="ED27" i="18"/>
  <c r="DQ27" i="18"/>
  <c r="DF27" i="18"/>
  <c r="CU27" i="18"/>
  <c r="CE27" i="18"/>
  <c r="CA27" i="18"/>
  <c r="BR27" i="18"/>
  <c r="BN27" i="18"/>
  <c r="BG27" i="18"/>
  <c r="BC27" i="18"/>
  <c r="AV27" i="18"/>
  <c r="AR27" i="18"/>
  <c r="AK27" i="18"/>
  <c r="AG27" i="18"/>
  <c r="AA27" i="18"/>
  <c r="P27" i="18"/>
  <c r="ED26" i="18"/>
  <c r="DQ26" i="18"/>
  <c r="DF26" i="18"/>
  <c r="CP26" i="18"/>
  <c r="CU26" i="18" s="1"/>
  <c r="CC26" i="18"/>
  <c r="CH26" i="18" s="1"/>
  <c r="BU26" i="18"/>
  <c r="BE26" i="18"/>
  <c r="BH26" i="18" s="1"/>
  <c r="AW26" i="18"/>
  <c r="AL26" i="18"/>
  <c r="AA26" i="18"/>
  <c r="P26" i="18"/>
  <c r="ED25" i="18"/>
  <c r="DQ25" i="18"/>
  <c r="DF25" i="18"/>
  <c r="CP25" i="18"/>
  <c r="CU25" i="18" s="1"/>
  <c r="CC25" i="18"/>
  <c r="CH25" i="18" s="1"/>
  <c r="BU25" i="18"/>
  <c r="BE25" i="18"/>
  <c r="BH25" i="18" s="1"/>
  <c r="AW25" i="18"/>
  <c r="AL25" i="18"/>
  <c r="AA25" i="18"/>
  <c r="P25" i="18"/>
  <c r="ED24" i="18"/>
  <c r="DQ24" i="18"/>
  <c r="DF24" i="18"/>
  <c r="CU24" i="18"/>
  <c r="CH24" i="18"/>
  <c r="BU24" i="18"/>
  <c r="BH24" i="18"/>
  <c r="AW24" i="18"/>
  <c r="AL24" i="18"/>
  <c r="AA24" i="18"/>
  <c r="P24" i="18"/>
  <c r="ED23" i="18"/>
  <c r="DF23" i="18"/>
  <c r="CE23" i="18"/>
  <c r="CA23" i="18"/>
  <c r="BR23" i="18"/>
  <c r="BN23" i="18"/>
  <c r="BG23" i="18"/>
  <c r="BC23" i="18"/>
  <c r="AV23" i="18"/>
  <c r="AW23" i="18" s="1"/>
  <c r="AR23" i="18"/>
  <c r="AK23" i="18"/>
  <c r="AG23" i="18"/>
  <c r="AA23" i="18"/>
  <c r="P23" i="18"/>
  <c r="ED22" i="18"/>
  <c r="DQ22" i="18"/>
  <c r="DF22" i="18"/>
  <c r="CU22" i="18"/>
  <c r="CE22" i="18"/>
  <c r="CA22" i="18"/>
  <c r="CH22" i="18" s="1"/>
  <c r="BR22" i="18"/>
  <c r="BN22" i="18"/>
  <c r="BG22" i="18"/>
  <c r="BC22" i="18"/>
  <c r="AV22" i="18"/>
  <c r="AR22" i="18"/>
  <c r="AK22" i="18"/>
  <c r="AG22" i="18"/>
  <c r="AL22" i="18" s="1"/>
  <c r="AA22" i="18"/>
  <c r="P22" i="18"/>
  <c r="ED21" i="18"/>
  <c r="DQ21" i="18"/>
  <c r="DF21" i="18"/>
  <c r="CU21" i="18"/>
  <c r="CH21" i="18"/>
  <c r="BU21" i="18"/>
  <c r="BH21" i="18"/>
  <c r="AW21" i="18"/>
  <c r="AL21" i="18"/>
  <c r="AA21" i="18"/>
  <c r="P21" i="18"/>
  <c r="ED20" i="18"/>
  <c r="DQ20" i="18"/>
  <c r="DF20" i="18"/>
  <c r="CU20" i="18"/>
  <c r="CH20" i="18"/>
  <c r="BU20" i="18"/>
  <c r="BH20" i="18"/>
  <c r="AW20" i="18"/>
  <c r="AL20" i="18"/>
  <c r="AA20" i="18"/>
  <c r="P20" i="18"/>
  <c r="ED19" i="18"/>
  <c r="DQ19" i="18"/>
  <c r="DF19" i="18"/>
  <c r="CU19" i="18"/>
  <c r="CH19" i="18"/>
  <c r="BU19" i="18"/>
  <c r="BH19" i="18"/>
  <c r="AW19" i="18"/>
  <c r="AL19" i="18"/>
  <c r="AA19" i="18"/>
  <c r="P19" i="18"/>
  <c r="ED18" i="18"/>
  <c r="DF18" i="18"/>
  <c r="CU18" i="18"/>
  <c r="BY18" i="18"/>
  <c r="BW18" i="18"/>
  <c r="CH18" i="18" s="1"/>
  <c r="BL18" i="18"/>
  <c r="BJ18" i="18"/>
  <c r="BU18" i="18" s="1"/>
  <c r="BA18" i="18"/>
  <c r="AY18" i="18"/>
  <c r="BH18" i="18" s="1"/>
  <c r="AP18" i="18"/>
  <c r="AN18" i="18"/>
  <c r="AW18" i="18" s="1"/>
  <c r="AE18" i="18"/>
  <c r="AC18" i="18"/>
  <c r="AL18" i="18" s="1"/>
  <c r="AA18" i="18"/>
  <c r="P18" i="18"/>
  <c r="ED17" i="18"/>
  <c r="DQ17" i="18"/>
  <c r="DF17" i="18"/>
  <c r="CU17" i="18"/>
  <c r="CH17" i="18"/>
  <c r="BU17" i="18"/>
  <c r="BH17" i="18"/>
  <c r="AW17" i="18"/>
  <c r="AL17" i="18"/>
  <c r="AA17" i="18"/>
  <c r="P17" i="18"/>
  <c r="ED16" i="18"/>
  <c r="DQ16" i="18"/>
  <c r="DF16" i="18"/>
  <c r="CU16" i="18"/>
  <c r="CH16" i="18"/>
  <c r="BU16" i="18"/>
  <c r="BH16" i="18"/>
  <c r="AW16" i="18"/>
  <c r="AL16" i="18"/>
  <c r="AA16" i="18"/>
  <c r="P16" i="18"/>
  <c r="ED15" i="18"/>
  <c r="DQ15" i="18"/>
  <c r="DF15" i="18"/>
  <c r="CU15" i="18"/>
  <c r="CH15" i="18"/>
  <c r="BU15" i="18"/>
  <c r="BH15" i="18"/>
  <c r="AW15" i="18"/>
  <c r="AL15" i="18"/>
  <c r="AA15" i="18"/>
  <c r="P15" i="18"/>
  <c r="ED14" i="18"/>
  <c r="DQ14" i="18"/>
  <c r="DF14" i="18"/>
  <c r="CU14" i="18"/>
  <c r="CH14" i="18"/>
  <c r="BU14" i="18"/>
  <c r="BH14" i="18"/>
  <c r="AW14" i="18"/>
  <c r="AL14" i="18"/>
  <c r="AA14" i="18"/>
  <c r="P14" i="18"/>
  <c r="DF13" i="18"/>
  <c r="CU13" i="18"/>
  <c r="BY13" i="18"/>
  <c r="CH13" i="18" s="1"/>
  <c r="BL13" i="18"/>
  <c r="BU13" i="18" s="1"/>
  <c r="BA13" i="18"/>
  <c r="BH13" i="18" s="1"/>
  <c r="AW13" i="18"/>
  <c r="AE13" i="18"/>
  <c r="AL13" i="18" s="1"/>
  <c r="AA13" i="18"/>
  <c r="P13" i="18"/>
  <c r="BU22" i="18" l="1"/>
  <c r="BH23" i="18"/>
  <c r="AL27" i="18"/>
  <c r="AW27" i="18"/>
  <c r="BH27" i="18"/>
  <c r="BU27" i="18"/>
  <c r="CH27" i="18"/>
  <c r="P28" i="18"/>
  <c r="AA28" i="18"/>
  <c r="AW28" i="18"/>
  <c r="EE28" i="18" s="1"/>
  <c r="BU28" i="18"/>
  <c r="AW29" i="18"/>
  <c r="BH29" i="18"/>
  <c r="DF37" i="18"/>
  <c r="ED37" i="18"/>
  <c r="AL38" i="18"/>
  <c r="EE38" i="18" s="1"/>
  <c r="CH38" i="18"/>
  <c r="AL39" i="18"/>
  <c r="AW39" i="18"/>
  <c r="AL18" i="19"/>
  <c r="EE18" i="19" s="1"/>
  <c r="BH22" i="19"/>
  <c r="AL23" i="19"/>
  <c r="CH27" i="19"/>
  <c r="P28" i="19"/>
  <c r="AL28" i="19"/>
  <c r="BH28" i="19"/>
  <c r="CH28" i="19"/>
  <c r="CH29" i="19"/>
  <c r="CU29" i="19"/>
  <c r="ED29" i="19"/>
  <c r="EE29" i="19" s="1"/>
  <c r="P30" i="19"/>
  <c r="AA32" i="19"/>
  <c r="CH32" i="19"/>
  <c r="AL36" i="19"/>
  <c r="EE36" i="19" s="1"/>
  <c r="AW36" i="19"/>
  <c r="BH36" i="19"/>
  <c r="CH36" i="19"/>
  <c r="ED37" i="19"/>
  <c r="AL38" i="19"/>
  <c r="AW38" i="19"/>
  <c r="EE38" i="19" s="1"/>
  <c r="BH38" i="19"/>
  <c r="BU38" i="19"/>
  <c r="CH38" i="19"/>
  <c r="BH22" i="18"/>
  <c r="CH23" i="18"/>
  <c r="CU29" i="18"/>
  <c r="P30" i="18"/>
  <c r="AA32" i="18"/>
  <c r="CH32" i="18"/>
  <c r="AW36" i="18"/>
  <c r="CH36" i="18"/>
  <c r="AL37" i="18"/>
  <c r="AW37" i="18"/>
  <c r="BH37" i="18"/>
  <c r="BU37" i="18"/>
  <c r="CH37" i="18"/>
  <c r="BH38" i="18"/>
  <c r="BH18" i="19"/>
  <c r="CH22" i="19"/>
  <c r="BH23" i="19"/>
  <c r="AW28" i="19"/>
  <c r="AL29" i="19"/>
  <c r="AA30" i="19"/>
  <c r="AW39" i="19"/>
  <c r="DF29" i="18"/>
  <c r="ED29" i="18"/>
  <c r="EE29" i="18" s="1"/>
  <c r="AW29" i="19"/>
  <c r="AW22" i="18"/>
  <c r="AL23" i="18"/>
  <c r="BU23" i="18"/>
  <c r="AL29" i="18"/>
  <c r="BU29" i="18"/>
  <c r="CH29" i="18"/>
  <c r="DQ29" i="18"/>
  <c r="AA30" i="18"/>
  <c r="AL32" i="18"/>
  <c r="EE32" i="18" s="1"/>
  <c r="BU32" i="18"/>
  <c r="AL36" i="18"/>
  <c r="EE36" i="18" s="1"/>
  <c r="BU38" i="18"/>
  <c r="AW18" i="19"/>
  <c r="CH18" i="19"/>
  <c r="BU22" i="19"/>
  <c r="AW23" i="19"/>
  <c r="CH23" i="19"/>
  <c r="AL27" i="19"/>
  <c r="AA28" i="19"/>
  <c r="BU28" i="19"/>
  <c r="BU29" i="19"/>
  <c r="AL32" i="19"/>
  <c r="AL39" i="19"/>
  <c r="EE42" i="19"/>
  <c r="AI52" i="19" s="1"/>
  <c r="EE46" i="19"/>
  <c r="AM52" i="19" s="1"/>
  <c r="EE16" i="18"/>
  <c r="EE43" i="18"/>
  <c r="EE47" i="18"/>
  <c r="EE41" i="19"/>
  <c r="EE45" i="19"/>
  <c r="EE19" i="19"/>
  <c r="EE14" i="19"/>
  <c r="EE20" i="19"/>
  <c r="EE24" i="19"/>
  <c r="EE43" i="19"/>
  <c r="EE47" i="19"/>
  <c r="EE17" i="19"/>
  <c r="EE34" i="19"/>
  <c r="EE21" i="19"/>
  <c r="EE40" i="19"/>
  <c r="EE44" i="19"/>
  <c r="EE31" i="19"/>
  <c r="EE26" i="19"/>
  <c r="EE16" i="19"/>
  <c r="EE35" i="19"/>
  <c r="EE15" i="19"/>
  <c r="EE25" i="19"/>
  <c r="EE33" i="19"/>
  <c r="EE22" i="19"/>
  <c r="EE27" i="19"/>
  <c r="EE30" i="19"/>
  <c r="EE39" i="19"/>
  <c r="EE13" i="19"/>
  <c r="EE23" i="19"/>
  <c r="EE37" i="19"/>
  <c r="EE28" i="19"/>
  <c r="EE32" i="19"/>
  <c r="EE42" i="18"/>
  <c r="EE24" i="18"/>
  <c r="EE46" i="18"/>
  <c r="EE31" i="18"/>
  <c r="EE41" i="18"/>
  <c r="EE45" i="18"/>
  <c r="EE20" i="18"/>
  <c r="EE35" i="18"/>
  <c r="EE25" i="18"/>
  <c r="EE17" i="18"/>
  <c r="EE40" i="18"/>
  <c r="EE44" i="18"/>
  <c r="EE19" i="18"/>
  <c r="EE34" i="18"/>
  <c r="EE15" i="18"/>
  <c r="EE21" i="18"/>
  <c r="EE33" i="18"/>
  <c r="EE14" i="18"/>
  <c r="EE13" i="18"/>
  <c r="EE27" i="18"/>
  <c r="EE37" i="18"/>
  <c r="EE23" i="18"/>
  <c r="EE18" i="18"/>
  <c r="EE22" i="18"/>
  <c r="EE30" i="18"/>
  <c r="EE26" i="18"/>
  <c r="EE39" i="18"/>
  <c r="ED47" i="17"/>
  <c r="DQ47" i="17"/>
  <c r="DF47" i="17"/>
  <c r="CU47" i="17"/>
  <c r="CH47" i="17"/>
  <c r="BU47" i="17"/>
  <c r="BH47" i="17"/>
  <c r="AW47" i="17"/>
  <c r="AL47" i="17"/>
  <c r="AA47" i="17"/>
  <c r="P47" i="17"/>
  <c r="ED46" i="17"/>
  <c r="DQ46" i="17"/>
  <c r="DF46" i="17"/>
  <c r="CU46" i="17"/>
  <c r="CH46" i="17"/>
  <c r="BU46" i="17"/>
  <c r="BH46" i="17"/>
  <c r="AW46" i="17"/>
  <c r="AL46" i="17"/>
  <c r="AA46" i="17"/>
  <c r="P46" i="17"/>
  <c r="ED45" i="17"/>
  <c r="DQ45" i="17"/>
  <c r="DF45" i="17"/>
  <c r="CU45" i="17"/>
  <c r="CH45" i="17"/>
  <c r="BU45" i="17"/>
  <c r="BH45" i="17"/>
  <c r="AW45" i="17"/>
  <c r="AL45" i="17"/>
  <c r="AA45" i="17"/>
  <c r="P45" i="17"/>
  <c r="ED44" i="17"/>
  <c r="DQ44" i="17"/>
  <c r="DF44" i="17"/>
  <c r="CU44" i="17"/>
  <c r="CH44" i="17"/>
  <c r="BU44" i="17"/>
  <c r="BH44" i="17"/>
  <c r="AW44" i="17"/>
  <c r="AL44" i="17"/>
  <c r="AA44" i="17"/>
  <c r="P44" i="17"/>
  <c r="ED43" i="17"/>
  <c r="DQ43" i="17"/>
  <c r="DF43" i="17"/>
  <c r="CU43" i="17"/>
  <c r="CH43" i="17"/>
  <c r="BU43" i="17"/>
  <c r="BH43" i="17"/>
  <c r="AW43" i="17"/>
  <c r="AL43" i="17"/>
  <c r="AA43" i="17"/>
  <c r="P43" i="17"/>
  <c r="ED42" i="17"/>
  <c r="DQ42" i="17"/>
  <c r="DF42" i="17"/>
  <c r="CU42" i="17"/>
  <c r="CH42" i="17"/>
  <c r="BU42" i="17"/>
  <c r="BH42" i="17"/>
  <c r="AW42" i="17"/>
  <c r="AL42" i="17"/>
  <c r="AA42" i="17"/>
  <c r="P42" i="17"/>
  <c r="ED41" i="17"/>
  <c r="DQ41" i="17"/>
  <c r="DF41" i="17"/>
  <c r="CU41" i="17"/>
  <c r="CH41" i="17"/>
  <c r="BU41" i="17"/>
  <c r="BH41" i="17"/>
  <c r="AW41" i="17"/>
  <c r="AL41" i="17"/>
  <c r="AA41" i="17"/>
  <c r="P41" i="17"/>
  <c r="ED40" i="17"/>
  <c r="DQ40" i="17"/>
  <c r="DF40" i="17"/>
  <c r="CU40" i="17"/>
  <c r="CH40" i="17"/>
  <c r="BU40" i="17"/>
  <c r="BH40" i="17"/>
  <c r="AW40" i="17"/>
  <c r="AL40" i="17"/>
  <c r="AA40" i="17"/>
  <c r="P40" i="17"/>
  <c r="EA39" i="17"/>
  <c r="DW39" i="17"/>
  <c r="ED39" i="17" s="1"/>
  <c r="DP39" i="17"/>
  <c r="DL39" i="17"/>
  <c r="DQ39" i="17" s="1"/>
  <c r="DE39" i="17"/>
  <c r="DA39" i="17"/>
  <c r="CR39" i="17"/>
  <c r="CN39" i="17"/>
  <c r="CA39" i="17"/>
  <c r="CH39" i="17" s="1"/>
  <c r="BN39" i="17"/>
  <c r="BU39" i="17" s="1"/>
  <c r="BC39" i="17"/>
  <c r="BH39" i="17" s="1"/>
  <c r="AV39" i="17"/>
  <c r="AR39" i="17"/>
  <c r="AK39" i="17"/>
  <c r="AG39" i="17"/>
  <c r="AA39" i="17"/>
  <c r="P39" i="17"/>
  <c r="EA38" i="17"/>
  <c r="DW38" i="17"/>
  <c r="DP38" i="17"/>
  <c r="DQ38" i="17" s="1"/>
  <c r="DL38" i="17"/>
  <c r="DE38" i="17"/>
  <c r="DA38" i="17"/>
  <c r="CR38" i="17"/>
  <c r="CN38" i="17"/>
  <c r="CE38" i="17"/>
  <c r="CA38" i="17"/>
  <c r="BR38" i="17"/>
  <c r="BN38" i="17"/>
  <c r="BG38" i="17"/>
  <c r="BC38" i="17"/>
  <c r="AV38" i="17"/>
  <c r="AR38" i="17"/>
  <c r="AK38" i="17"/>
  <c r="AG38" i="17"/>
  <c r="AA38" i="17"/>
  <c r="P38" i="17"/>
  <c r="EA37" i="17"/>
  <c r="DZ37" i="17"/>
  <c r="DW37" i="17"/>
  <c r="DV37" i="17"/>
  <c r="DP37" i="17"/>
  <c r="DO37" i="17"/>
  <c r="DL37" i="17"/>
  <c r="DK37" i="17"/>
  <c r="DE37" i="17"/>
  <c r="DD37" i="17"/>
  <c r="DA37" i="17"/>
  <c r="CZ37" i="17"/>
  <c r="CR37" i="17"/>
  <c r="CQ37" i="17"/>
  <c r="CN37" i="17"/>
  <c r="CM37" i="17"/>
  <c r="CE37" i="17"/>
  <c r="CD37" i="17"/>
  <c r="CA37" i="17"/>
  <c r="BZ37" i="17"/>
  <c r="BR37" i="17"/>
  <c r="BQ37" i="17"/>
  <c r="BN37" i="17"/>
  <c r="BM37" i="17"/>
  <c r="BG37" i="17"/>
  <c r="BF37" i="17"/>
  <c r="BC37" i="17"/>
  <c r="BB37" i="17"/>
  <c r="AV37" i="17"/>
  <c r="AU37" i="17"/>
  <c r="AR37" i="17"/>
  <c r="AQ37" i="17"/>
  <c r="AK37" i="17"/>
  <c r="AJ37" i="17"/>
  <c r="AG37" i="17"/>
  <c r="AF37" i="17"/>
  <c r="AA37" i="17"/>
  <c r="P37" i="17"/>
  <c r="EA36" i="17"/>
  <c r="DW36" i="17"/>
  <c r="DP36" i="17"/>
  <c r="DL36" i="17"/>
  <c r="DE36" i="17"/>
  <c r="DA36" i="17"/>
  <c r="DF36" i="17" s="1"/>
  <c r="CR36" i="17"/>
  <c r="CN36" i="17"/>
  <c r="CE36" i="17"/>
  <c r="CA36" i="17"/>
  <c r="CH36" i="17" s="1"/>
  <c r="BR36" i="17"/>
  <c r="BN36" i="17"/>
  <c r="BU36" i="17" s="1"/>
  <c r="BG36" i="17"/>
  <c r="BC36" i="17"/>
  <c r="BH36" i="17" s="1"/>
  <c r="AV36" i="17"/>
  <c r="AR36" i="17"/>
  <c r="AK36" i="17"/>
  <c r="AG36" i="17"/>
  <c r="AA36" i="17"/>
  <c r="P36" i="17"/>
  <c r="ED35" i="17"/>
  <c r="DQ35" i="17"/>
  <c r="DF35" i="17"/>
  <c r="CU35" i="17"/>
  <c r="CH35" i="17"/>
  <c r="BU35" i="17"/>
  <c r="BH35" i="17"/>
  <c r="AW35" i="17"/>
  <c r="AL35" i="17"/>
  <c r="AA35" i="17"/>
  <c r="P35" i="17"/>
  <c r="ED34" i="17"/>
  <c r="DQ34" i="17"/>
  <c r="DF34" i="17"/>
  <c r="CU34" i="17"/>
  <c r="CH34" i="17"/>
  <c r="BU34" i="17"/>
  <c r="BH34" i="17"/>
  <c r="AW34" i="17"/>
  <c r="AL34" i="17"/>
  <c r="AA34" i="17"/>
  <c r="P34" i="17"/>
  <c r="DV33" i="17"/>
  <c r="ED33" i="17" s="1"/>
  <c r="DP33" i="17"/>
  <c r="DK33" i="17"/>
  <c r="DE33" i="17"/>
  <c r="CZ33" i="17"/>
  <c r="CM33" i="17"/>
  <c r="CU33" i="17" s="1"/>
  <c r="BZ33" i="17"/>
  <c r="CH33" i="17" s="1"/>
  <c r="BM33" i="17"/>
  <c r="BU33" i="17" s="1"/>
  <c r="BB33" i="17"/>
  <c r="BH33" i="17" s="1"/>
  <c r="AW33" i="17"/>
  <c r="AQ33" i="17"/>
  <c r="AF33" i="17"/>
  <c r="AL33" i="17" s="1"/>
  <c r="AA33" i="17"/>
  <c r="P33" i="17"/>
  <c r="DZ32" i="17"/>
  <c r="DV32" i="17"/>
  <c r="DO32" i="17"/>
  <c r="DK32" i="17"/>
  <c r="DQ32" i="17" s="1"/>
  <c r="DD32" i="17"/>
  <c r="CZ32" i="17"/>
  <c r="DF32" i="17" s="1"/>
  <c r="CQ32" i="17"/>
  <c r="CM32" i="17"/>
  <c r="CD32" i="17"/>
  <c r="BZ32" i="17"/>
  <c r="BQ32" i="17"/>
  <c r="BM32" i="17"/>
  <c r="BF32" i="17"/>
  <c r="BB32" i="17"/>
  <c r="AU32" i="17"/>
  <c r="AQ32" i="17"/>
  <c r="AW32" i="17" s="1"/>
  <c r="AJ32" i="17"/>
  <c r="AF32" i="17"/>
  <c r="Y32" i="17"/>
  <c r="U32" i="17"/>
  <c r="J32" i="17"/>
  <c r="P32" i="17" s="1"/>
  <c r="ED31" i="17"/>
  <c r="DQ31" i="17"/>
  <c r="DF31" i="17"/>
  <c r="CU31" i="17"/>
  <c r="CH31" i="17"/>
  <c r="BU31" i="17"/>
  <c r="BH31" i="17"/>
  <c r="AW31" i="17"/>
  <c r="AL31" i="17"/>
  <c r="AA31" i="17"/>
  <c r="P31" i="17"/>
  <c r="ED30" i="17"/>
  <c r="DQ30" i="17"/>
  <c r="DF30" i="17"/>
  <c r="CU30" i="17"/>
  <c r="CH30" i="17"/>
  <c r="BU30" i="17"/>
  <c r="BH30" i="17"/>
  <c r="AW30" i="17"/>
  <c r="AL30" i="17"/>
  <c r="Y30" i="17"/>
  <c r="W30" i="17"/>
  <c r="U30" i="17"/>
  <c r="S30" i="17"/>
  <c r="Q30" i="17"/>
  <c r="N30" i="17"/>
  <c r="L30" i="17"/>
  <c r="J30" i="17"/>
  <c r="H30" i="17"/>
  <c r="F30" i="17"/>
  <c r="EC29" i="17"/>
  <c r="EB29" i="17"/>
  <c r="DZ29" i="17"/>
  <c r="DV29" i="17"/>
  <c r="DT29" i="17"/>
  <c r="DR29" i="17"/>
  <c r="DO29" i="17"/>
  <c r="DM29" i="17"/>
  <c r="DK29" i="17"/>
  <c r="DI29" i="17"/>
  <c r="DG29" i="17"/>
  <c r="DD29" i="17"/>
  <c r="DB29" i="17"/>
  <c r="CZ29" i="17"/>
  <c r="CX29" i="17"/>
  <c r="CV29" i="17"/>
  <c r="CT29" i="17"/>
  <c r="CS29" i="17"/>
  <c r="CQ29" i="17"/>
  <c r="CM29" i="17"/>
  <c r="CK29" i="17"/>
  <c r="CI29" i="17"/>
  <c r="CG29" i="17"/>
  <c r="CF29" i="17"/>
  <c r="CD29" i="17"/>
  <c r="BZ29" i="17"/>
  <c r="BX29" i="17"/>
  <c r="BV29" i="17"/>
  <c r="BT29" i="17"/>
  <c r="BS29" i="17"/>
  <c r="BQ29" i="17"/>
  <c r="BM29" i="17"/>
  <c r="BK29" i="17"/>
  <c r="BI29" i="17"/>
  <c r="BB29" i="17"/>
  <c r="AZ29" i="17"/>
  <c r="AX29" i="17"/>
  <c r="AU29" i="17"/>
  <c r="AQ29" i="17"/>
  <c r="AO29" i="17"/>
  <c r="AM29" i="17"/>
  <c r="AJ29" i="17"/>
  <c r="AF29" i="17"/>
  <c r="AE29" i="17"/>
  <c r="AD29" i="17"/>
  <c r="AB29" i="17"/>
  <c r="AA29" i="17"/>
  <c r="P29" i="17"/>
  <c r="EA28" i="17"/>
  <c r="DZ28" i="17"/>
  <c r="ED28" i="17" s="1"/>
  <c r="DV28" i="17"/>
  <c r="DP28" i="17"/>
  <c r="DO28" i="17"/>
  <c r="DK28" i="17"/>
  <c r="DE28" i="17"/>
  <c r="DD28" i="17"/>
  <c r="DF28" i="17" s="1"/>
  <c r="CZ28" i="17"/>
  <c r="CR28" i="17"/>
  <c r="CQ28" i="17"/>
  <c r="CM28" i="17"/>
  <c r="CE28" i="17"/>
  <c r="CD28" i="17"/>
  <c r="CH28" i="17" s="1"/>
  <c r="BZ28" i="17"/>
  <c r="BR28" i="17"/>
  <c r="BQ28" i="17"/>
  <c r="BM28" i="17"/>
  <c r="BG28" i="17"/>
  <c r="BF28" i="17"/>
  <c r="BH28" i="17" s="1"/>
  <c r="BB28" i="17"/>
  <c r="AV28" i="17"/>
  <c r="AU28" i="17"/>
  <c r="AQ28" i="17"/>
  <c r="AK28" i="17"/>
  <c r="AJ28" i="17"/>
  <c r="AL28" i="17" s="1"/>
  <c r="AF28" i="17"/>
  <c r="Y28" i="17"/>
  <c r="U28" i="17"/>
  <c r="N28" i="17"/>
  <c r="J28" i="17"/>
  <c r="EA27" i="17"/>
  <c r="DW27" i="17"/>
  <c r="DP27" i="17"/>
  <c r="DL27" i="17"/>
  <c r="DE27" i="17"/>
  <c r="DA27" i="17"/>
  <c r="CR27" i="17"/>
  <c r="CN27" i="17"/>
  <c r="CE27" i="17"/>
  <c r="CH27" i="17" s="1"/>
  <c r="CA27" i="17"/>
  <c r="BR27" i="17"/>
  <c r="BN27" i="17"/>
  <c r="BG27" i="17"/>
  <c r="BC27" i="17"/>
  <c r="AV27" i="17"/>
  <c r="AR27" i="17"/>
  <c r="AK27" i="17"/>
  <c r="AG27" i="17"/>
  <c r="AA27" i="17"/>
  <c r="P27" i="17"/>
  <c r="DY26" i="17"/>
  <c r="ED26" i="17" s="1"/>
  <c r="DQ26" i="17"/>
  <c r="DF26" i="17"/>
  <c r="CP26" i="17"/>
  <c r="CU26" i="17" s="1"/>
  <c r="CC26" i="17"/>
  <c r="CH26" i="17" s="1"/>
  <c r="BP26" i="17"/>
  <c r="BU26" i="17" s="1"/>
  <c r="BE26" i="17"/>
  <c r="BH26" i="17" s="1"/>
  <c r="AW26" i="17"/>
  <c r="AL26" i="17"/>
  <c r="AA26" i="17"/>
  <c r="P26" i="17"/>
  <c r="DY25" i="17"/>
  <c r="ED25" i="17" s="1"/>
  <c r="DQ25" i="17"/>
  <c r="DF25" i="17"/>
  <c r="CP25" i="17"/>
  <c r="CU25" i="17" s="1"/>
  <c r="CC25" i="17"/>
  <c r="CH25" i="17" s="1"/>
  <c r="BP25" i="17"/>
  <c r="BU25" i="17" s="1"/>
  <c r="BE25" i="17"/>
  <c r="BH25" i="17" s="1"/>
  <c r="AW25" i="17"/>
  <c r="AL25" i="17"/>
  <c r="AA25" i="17"/>
  <c r="P25" i="17"/>
  <c r="ED24" i="17"/>
  <c r="DQ24" i="17"/>
  <c r="DF24" i="17"/>
  <c r="CU24" i="17"/>
  <c r="CH24" i="17"/>
  <c r="BU24" i="17"/>
  <c r="BH24" i="17"/>
  <c r="AW24" i="17"/>
  <c r="AL24" i="17"/>
  <c r="AA24" i="17"/>
  <c r="P24" i="17"/>
  <c r="EA23" i="17"/>
  <c r="ED23" i="17" s="1"/>
  <c r="DW23" i="17"/>
  <c r="DP23" i="17"/>
  <c r="DL23" i="17"/>
  <c r="DE23" i="17"/>
  <c r="DA23" i="17"/>
  <c r="CR23" i="17"/>
  <c r="CN23" i="17"/>
  <c r="CE23" i="17"/>
  <c r="CA23" i="17"/>
  <c r="BR23" i="17"/>
  <c r="BN23" i="17"/>
  <c r="BG23" i="17"/>
  <c r="BC23" i="17"/>
  <c r="AV23" i="17"/>
  <c r="AW23" i="17" s="1"/>
  <c r="AR23" i="17"/>
  <c r="AK23" i="17"/>
  <c r="AL23" i="17" s="1"/>
  <c r="AG23" i="17"/>
  <c r="AA23" i="17"/>
  <c r="P23" i="17"/>
  <c r="EA22" i="17"/>
  <c r="DW22" i="17"/>
  <c r="DP22" i="17"/>
  <c r="DL22" i="17"/>
  <c r="DQ22" i="17" s="1"/>
  <c r="DE22" i="17"/>
  <c r="DA22" i="17"/>
  <c r="CR22" i="17"/>
  <c r="CN22" i="17"/>
  <c r="CU22" i="17" s="1"/>
  <c r="CE22" i="17"/>
  <c r="CA22" i="17"/>
  <c r="CH22" i="17" s="1"/>
  <c r="BR22" i="17"/>
  <c r="BN22" i="17"/>
  <c r="BU22" i="17" s="1"/>
  <c r="BG22" i="17"/>
  <c r="BC22" i="17"/>
  <c r="AV22" i="17"/>
  <c r="AR22" i="17"/>
  <c r="AK22" i="17"/>
  <c r="AG22" i="17"/>
  <c r="AA22" i="17"/>
  <c r="P22" i="17"/>
  <c r="ED21" i="17"/>
  <c r="DQ21" i="17"/>
  <c r="DF21" i="17"/>
  <c r="CU21" i="17"/>
  <c r="CH21" i="17"/>
  <c r="BU21" i="17"/>
  <c r="BH21" i="17"/>
  <c r="AW21" i="17"/>
  <c r="AL21" i="17"/>
  <c r="AA21" i="17"/>
  <c r="P21" i="17"/>
  <c r="ED20" i="17"/>
  <c r="DQ20" i="17"/>
  <c r="DF20" i="17"/>
  <c r="CU20" i="17"/>
  <c r="CH20" i="17"/>
  <c r="BU20" i="17"/>
  <c r="BH20" i="17"/>
  <c r="AW20" i="17"/>
  <c r="AL20" i="17"/>
  <c r="AA20" i="17"/>
  <c r="P20" i="17"/>
  <c r="ED19" i="17"/>
  <c r="DQ19" i="17"/>
  <c r="DF19" i="17"/>
  <c r="CU19" i="17"/>
  <c r="CH19" i="17"/>
  <c r="BU19" i="17"/>
  <c r="BH19" i="17"/>
  <c r="AW19" i="17"/>
  <c r="AL19" i="17"/>
  <c r="AA19" i="17"/>
  <c r="P19" i="17"/>
  <c r="DU18" i="17"/>
  <c r="DS18" i="17"/>
  <c r="DQ18" i="17"/>
  <c r="DF18" i="17"/>
  <c r="CL18" i="17"/>
  <c r="CJ18" i="17"/>
  <c r="BY18" i="17"/>
  <c r="CH18" i="17" s="1"/>
  <c r="BW18" i="17"/>
  <c r="BL18" i="17"/>
  <c r="BJ18" i="17"/>
  <c r="BA18" i="17"/>
  <c r="AY18" i="17"/>
  <c r="AP18" i="17"/>
  <c r="AN18" i="17"/>
  <c r="AE18" i="17"/>
  <c r="AC18" i="17"/>
  <c r="AA18" i="17"/>
  <c r="P18" i="17"/>
  <c r="ED17" i="17"/>
  <c r="DQ17" i="17"/>
  <c r="DF17" i="17"/>
  <c r="CU17" i="17"/>
  <c r="CH17" i="17"/>
  <c r="BU17" i="17"/>
  <c r="BH17" i="17"/>
  <c r="AW17" i="17"/>
  <c r="AL17" i="17"/>
  <c r="AA17" i="17"/>
  <c r="P17" i="17"/>
  <c r="ED16" i="17"/>
  <c r="DQ16" i="17"/>
  <c r="DF16" i="17"/>
  <c r="CU16" i="17"/>
  <c r="CH16" i="17"/>
  <c r="BU16" i="17"/>
  <c r="BH16" i="17"/>
  <c r="AW16" i="17"/>
  <c r="AL16" i="17"/>
  <c r="AA16" i="17"/>
  <c r="P16" i="17"/>
  <c r="ED15" i="17"/>
  <c r="DN15" i="17"/>
  <c r="DQ15" i="17" s="1"/>
  <c r="DC15" i="17"/>
  <c r="DF15" i="17" s="1"/>
  <c r="CU15" i="17"/>
  <c r="CH15" i="17"/>
  <c r="BU15" i="17"/>
  <c r="BH15" i="17"/>
  <c r="AW15" i="17"/>
  <c r="AL15" i="17"/>
  <c r="AA15" i="17"/>
  <c r="P15" i="17"/>
  <c r="ED14" i="17"/>
  <c r="DQ14" i="17"/>
  <c r="DF14" i="17"/>
  <c r="CU14" i="17"/>
  <c r="CH14" i="17"/>
  <c r="BU14" i="17"/>
  <c r="BH14" i="17"/>
  <c r="AW14" i="17"/>
  <c r="AL14" i="17"/>
  <c r="AA14" i="17"/>
  <c r="P14" i="17"/>
  <c r="DU13" i="17"/>
  <c r="ED13" i="17" s="1"/>
  <c r="DN13" i="17"/>
  <c r="DQ13" i="17" s="1"/>
  <c r="DC13" i="17"/>
  <c r="DF13" i="17" s="1"/>
  <c r="CL13" i="17"/>
  <c r="CU13" i="17" s="1"/>
  <c r="BY13" i="17"/>
  <c r="CH13" i="17" s="1"/>
  <c r="BL13" i="17"/>
  <c r="BU13" i="17" s="1"/>
  <c r="BA13" i="17"/>
  <c r="BH13" i="17" s="1"/>
  <c r="AW13" i="17"/>
  <c r="AE13" i="17"/>
  <c r="AL13" i="17" s="1"/>
  <c r="AA13" i="17"/>
  <c r="P13" i="17"/>
  <c r="ED50" i="16"/>
  <c r="DQ50" i="16"/>
  <c r="DF50" i="16"/>
  <c r="CU50" i="16"/>
  <c r="CH50" i="16"/>
  <c r="BU50" i="16"/>
  <c r="BH50" i="16"/>
  <c r="AW50" i="16"/>
  <c r="AL50" i="16"/>
  <c r="AA50" i="16"/>
  <c r="P50" i="16"/>
  <c r="ED49" i="16"/>
  <c r="DQ49" i="16"/>
  <c r="DF49" i="16"/>
  <c r="CU49" i="16"/>
  <c r="CH49" i="16"/>
  <c r="BU49" i="16"/>
  <c r="BH49" i="16"/>
  <c r="AW49" i="16"/>
  <c r="AL49" i="16"/>
  <c r="AA49" i="16"/>
  <c r="P49" i="16"/>
  <c r="ED48" i="16"/>
  <c r="DQ48" i="16"/>
  <c r="DF48" i="16"/>
  <c r="CU48" i="16"/>
  <c r="CH48" i="16"/>
  <c r="BU48" i="16"/>
  <c r="BH48" i="16"/>
  <c r="AW48" i="16"/>
  <c r="AL48" i="16"/>
  <c r="AA48" i="16"/>
  <c r="P48" i="16"/>
  <c r="ED47" i="16"/>
  <c r="DQ47" i="16"/>
  <c r="DF47" i="16"/>
  <c r="CU47" i="16"/>
  <c r="CH47" i="16"/>
  <c r="BU47" i="16"/>
  <c r="BH47" i="16"/>
  <c r="AW47" i="16"/>
  <c r="AL47" i="16"/>
  <c r="AA47" i="16"/>
  <c r="P47" i="16"/>
  <c r="ED46" i="16"/>
  <c r="DQ46" i="16"/>
  <c r="DF46" i="16"/>
  <c r="CU46" i="16"/>
  <c r="CH46" i="16"/>
  <c r="BU46" i="16"/>
  <c r="BH46" i="16"/>
  <c r="AW46" i="16"/>
  <c r="AL46" i="16"/>
  <c r="AA46" i="16"/>
  <c r="P46" i="16"/>
  <c r="ED45" i="16"/>
  <c r="DQ45" i="16"/>
  <c r="DF45" i="16"/>
  <c r="CU45" i="16"/>
  <c r="CH45" i="16"/>
  <c r="BU45" i="16"/>
  <c r="BH45" i="16"/>
  <c r="AW45" i="16"/>
  <c r="AL45" i="16"/>
  <c r="AA45" i="16"/>
  <c r="P45" i="16"/>
  <c r="ED44" i="16"/>
  <c r="DQ44" i="16"/>
  <c r="DF44" i="16"/>
  <c r="CU44" i="16"/>
  <c r="CH44" i="16"/>
  <c r="BU44" i="16"/>
  <c r="BH44" i="16"/>
  <c r="AW44" i="16"/>
  <c r="AL44" i="16"/>
  <c r="AA44" i="16"/>
  <c r="P44" i="16"/>
  <c r="ED43" i="16"/>
  <c r="DQ43" i="16"/>
  <c r="DF43" i="16"/>
  <c r="CU43" i="16"/>
  <c r="CH43" i="16"/>
  <c r="BU43" i="16"/>
  <c r="BH43" i="16"/>
  <c r="AW43" i="16"/>
  <c r="AL43" i="16"/>
  <c r="AA43" i="16"/>
  <c r="P43" i="16"/>
  <c r="EA42" i="16"/>
  <c r="DW42" i="16"/>
  <c r="DP42" i="16"/>
  <c r="DL42" i="16"/>
  <c r="DE42" i="16"/>
  <c r="DF42" i="16" s="1"/>
  <c r="DA42" i="16"/>
  <c r="CR42" i="16"/>
  <c r="CN42" i="16"/>
  <c r="CA42" i="16"/>
  <c r="CH42" i="16" s="1"/>
  <c r="BN42" i="16"/>
  <c r="BU42" i="16" s="1"/>
  <c r="BC42" i="16"/>
  <c r="BH42" i="16" s="1"/>
  <c r="AV42" i="16"/>
  <c r="AR42" i="16"/>
  <c r="AK42" i="16"/>
  <c r="AG42" i="16"/>
  <c r="AL42" i="16" s="1"/>
  <c r="AA42" i="16"/>
  <c r="P42" i="16"/>
  <c r="EA41" i="16"/>
  <c r="DW41" i="16"/>
  <c r="ED41" i="16" s="1"/>
  <c r="DP41" i="16"/>
  <c r="DL41" i="16"/>
  <c r="DE41" i="16"/>
  <c r="DA41" i="16"/>
  <c r="DF41" i="16" s="1"/>
  <c r="CR41" i="16"/>
  <c r="CN41" i="16"/>
  <c r="CE41" i="16"/>
  <c r="CA41" i="16"/>
  <c r="CH41" i="16" s="1"/>
  <c r="BR41" i="16"/>
  <c r="BN41" i="16"/>
  <c r="BG41" i="16"/>
  <c r="BC41" i="16"/>
  <c r="BH41" i="16" s="1"/>
  <c r="AV41" i="16"/>
  <c r="AR41" i="16"/>
  <c r="AW41" i="16" s="1"/>
  <c r="AK41" i="16"/>
  <c r="AG41" i="16"/>
  <c r="AA41" i="16"/>
  <c r="P41" i="16"/>
  <c r="EA40" i="16"/>
  <c r="DZ40" i="16"/>
  <c r="DW40" i="16"/>
  <c r="DV40" i="16"/>
  <c r="DP40" i="16"/>
  <c r="DO40" i="16"/>
  <c r="DL40" i="16"/>
  <c r="DK40" i="16"/>
  <c r="DE40" i="16"/>
  <c r="DD40" i="16"/>
  <c r="DA40" i="16"/>
  <c r="CZ40" i="16"/>
  <c r="DF40" i="16" s="1"/>
  <c r="CR40" i="16"/>
  <c r="CQ40" i="16"/>
  <c r="CN40" i="16"/>
  <c r="CM40" i="16"/>
  <c r="CU40" i="16" s="1"/>
  <c r="CE40" i="16"/>
  <c r="CD40" i="16"/>
  <c r="CA40" i="16"/>
  <c r="BZ40" i="16"/>
  <c r="CH40" i="16" s="1"/>
  <c r="BR40" i="16"/>
  <c r="BQ40" i="16"/>
  <c r="BN40" i="16"/>
  <c r="BM40" i="16"/>
  <c r="BU40" i="16" s="1"/>
  <c r="BG40" i="16"/>
  <c r="BF40" i="16"/>
  <c r="BC40" i="16"/>
  <c r="BB40" i="16"/>
  <c r="BH40" i="16" s="1"/>
  <c r="AV40" i="16"/>
  <c r="AU40" i="16"/>
  <c r="AR40" i="16"/>
  <c r="AQ40" i="16"/>
  <c r="AW40" i="16" s="1"/>
  <c r="AK40" i="16"/>
  <c r="AJ40" i="16"/>
  <c r="AG40" i="16"/>
  <c r="AF40" i="16"/>
  <c r="AL40" i="16" s="1"/>
  <c r="AA40" i="16"/>
  <c r="P40" i="16"/>
  <c r="EA39" i="16"/>
  <c r="DW39" i="16"/>
  <c r="ED39" i="16" s="1"/>
  <c r="DP39" i="16"/>
  <c r="DL39" i="16"/>
  <c r="DQ39" i="16" s="1"/>
  <c r="DE39" i="16"/>
  <c r="DA39" i="16"/>
  <c r="CR39" i="16"/>
  <c r="CN39" i="16"/>
  <c r="CE39" i="16"/>
  <c r="CA39" i="16"/>
  <c r="BR39" i="16"/>
  <c r="BN39" i="16"/>
  <c r="BU39" i="16" s="1"/>
  <c r="BG39" i="16"/>
  <c r="BC39" i="16"/>
  <c r="AV39" i="16"/>
  <c r="AR39" i="16"/>
  <c r="AK39" i="16"/>
  <c r="AG39" i="16"/>
  <c r="AA39" i="16"/>
  <c r="P39" i="16"/>
  <c r="ED38" i="16"/>
  <c r="DQ38" i="16"/>
  <c r="DF38" i="16"/>
  <c r="CU38" i="16"/>
  <c r="CH38" i="16"/>
  <c r="BU38" i="16"/>
  <c r="BH38" i="16"/>
  <c r="AW38" i="16"/>
  <c r="AL38" i="16"/>
  <c r="AA38" i="16"/>
  <c r="P38" i="16"/>
  <c r="ED37" i="16"/>
  <c r="DQ37" i="16"/>
  <c r="DF37" i="16"/>
  <c r="CU37" i="16"/>
  <c r="CH37" i="16"/>
  <c r="BU37" i="16"/>
  <c r="BH37" i="16"/>
  <c r="AW37" i="16"/>
  <c r="AL37" i="16"/>
  <c r="AA37" i="16"/>
  <c r="P37" i="16"/>
  <c r="DV36" i="16"/>
  <c r="ED36" i="16" s="1"/>
  <c r="DP36" i="16"/>
  <c r="DK36" i="16"/>
  <c r="DE36" i="16"/>
  <c r="CZ36" i="16"/>
  <c r="CM36" i="16"/>
  <c r="CU36" i="16" s="1"/>
  <c r="BZ36" i="16"/>
  <c r="CH36" i="16" s="1"/>
  <c r="BM36" i="16"/>
  <c r="BU36" i="16" s="1"/>
  <c r="BB36" i="16"/>
  <c r="BH36" i="16" s="1"/>
  <c r="AQ36" i="16"/>
  <c r="AW36" i="16" s="1"/>
  <c r="AL36" i="16"/>
  <c r="AF36" i="16"/>
  <c r="AA36" i="16"/>
  <c r="P36" i="16"/>
  <c r="DZ35" i="16"/>
  <c r="DV35" i="16"/>
  <c r="DO35" i="16"/>
  <c r="DK35" i="16"/>
  <c r="DD35" i="16"/>
  <c r="DF35" i="16" s="1"/>
  <c r="CZ35" i="16"/>
  <c r="CQ35" i="16"/>
  <c r="CM35" i="16"/>
  <c r="CD35" i="16"/>
  <c r="BZ35" i="16"/>
  <c r="BQ35" i="16"/>
  <c r="BM35" i="16"/>
  <c r="BF35" i="16"/>
  <c r="BB35" i="16"/>
  <c r="AU35" i="16"/>
  <c r="AW35" i="16" s="1"/>
  <c r="AQ35" i="16"/>
  <c r="AJ35" i="16"/>
  <c r="AF35" i="16"/>
  <c r="Y35" i="16"/>
  <c r="U35" i="16"/>
  <c r="J35" i="16"/>
  <c r="P35" i="16" s="1"/>
  <c r="ED34" i="16"/>
  <c r="DQ34" i="16"/>
  <c r="DF34" i="16"/>
  <c r="CU34" i="16"/>
  <c r="CH34" i="16"/>
  <c r="BU34" i="16"/>
  <c r="BH34" i="16"/>
  <c r="AW34" i="16"/>
  <c r="AL34" i="16"/>
  <c r="AA34" i="16"/>
  <c r="P34" i="16"/>
  <c r="ED33" i="16"/>
  <c r="DQ33" i="16"/>
  <c r="DF33" i="16"/>
  <c r="CU33" i="16"/>
  <c r="CH33" i="16"/>
  <c r="BU33" i="16"/>
  <c r="BH33" i="16"/>
  <c r="AW33" i="16"/>
  <c r="AL33" i="16"/>
  <c r="Y33" i="16"/>
  <c r="W33" i="16"/>
  <c r="U33" i="16"/>
  <c r="S33" i="16"/>
  <c r="Q33" i="16"/>
  <c r="N33" i="16"/>
  <c r="L33" i="16"/>
  <c r="J33" i="16"/>
  <c r="H33" i="16"/>
  <c r="F33" i="16"/>
  <c r="P33" i="16" s="1"/>
  <c r="EC32" i="16"/>
  <c r="EB32" i="16"/>
  <c r="DZ32" i="16"/>
  <c r="DV32" i="16"/>
  <c r="DT32" i="16"/>
  <c r="DR32" i="16"/>
  <c r="DO32" i="16"/>
  <c r="DM32" i="16"/>
  <c r="DK32" i="16"/>
  <c r="DI32" i="16"/>
  <c r="DG32" i="16"/>
  <c r="DD32" i="16"/>
  <c r="DB32" i="16"/>
  <c r="CZ32" i="16"/>
  <c r="CX32" i="16"/>
  <c r="CV32" i="16"/>
  <c r="DF32" i="16" s="1"/>
  <c r="CT32" i="16"/>
  <c r="CS32" i="16"/>
  <c r="CQ32" i="16"/>
  <c r="CM32" i="16"/>
  <c r="CK32" i="16"/>
  <c r="CI32" i="16"/>
  <c r="CG32" i="16"/>
  <c r="CF32" i="16"/>
  <c r="CD32" i="16"/>
  <c r="BZ32" i="16"/>
  <c r="BX32" i="16"/>
  <c r="BV32" i="16"/>
  <c r="BT32" i="16"/>
  <c r="BS32" i="16"/>
  <c r="BQ32" i="16"/>
  <c r="BM32" i="16"/>
  <c r="BK32" i="16"/>
  <c r="BI32" i="16"/>
  <c r="BB32" i="16"/>
  <c r="AZ32" i="16"/>
  <c r="AX32" i="16"/>
  <c r="AU32" i="16"/>
  <c r="AQ32" i="16"/>
  <c r="AO32" i="16"/>
  <c r="AM32" i="16"/>
  <c r="AJ32" i="16"/>
  <c r="AF32" i="16"/>
  <c r="AE32" i="16"/>
  <c r="AD32" i="16"/>
  <c r="AB32" i="16"/>
  <c r="AA32" i="16"/>
  <c r="P32" i="16"/>
  <c r="EA31" i="16"/>
  <c r="DZ31" i="16"/>
  <c r="DV31" i="16"/>
  <c r="DP31" i="16"/>
  <c r="DO31" i="16"/>
  <c r="DK31" i="16"/>
  <c r="DE31" i="16"/>
  <c r="DD31" i="16"/>
  <c r="CZ31" i="16"/>
  <c r="CR31" i="16"/>
  <c r="CQ31" i="16"/>
  <c r="CM31" i="16"/>
  <c r="CU31" i="16" s="1"/>
  <c r="CE31" i="16"/>
  <c r="CD31" i="16"/>
  <c r="BZ31" i="16"/>
  <c r="BR31" i="16"/>
  <c r="BQ31" i="16"/>
  <c r="BM31" i="16"/>
  <c r="BG31" i="16"/>
  <c r="BF31" i="16"/>
  <c r="BB31" i="16"/>
  <c r="AV31" i="16"/>
  <c r="AU31" i="16"/>
  <c r="AQ31" i="16"/>
  <c r="AW31" i="16" s="1"/>
  <c r="AK31" i="16"/>
  <c r="AJ31" i="16"/>
  <c r="AF31" i="16"/>
  <c r="Y31" i="16"/>
  <c r="U31" i="16"/>
  <c r="N31" i="16"/>
  <c r="P31" i="16" s="1"/>
  <c r="J31" i="16"/>
  <c r="EA30" i="16"/>
  <c r="ED30" i="16" s="1"/>
  <c r="DW30" i="16"/>
  <c r="DP30" i="16"/>
  <c r="DL30" i="16"/>
  <c r="DE30" i="16"/>
  <c r="DA30" i="16"/>
  <c r="CR30" i="16"/>
  <c r="CN30" i="16"/>
  <c r="CE30" i="16"/>
  <c r="CA30" i="16"/>
  <c r="BR30" i="16"/>
  <c r="BN30" i="16"/>
  <c r="BG30" i="16"/>
  <c r="BC30" i="16"/>
  <c r="AV30" i="16"/>
  <c r="AR30" i="16"/>
  <c r="AK30" i="16"/>
  <c r="AG30" i="16"/>
  <c r="AA30" i="16"/>
  <c r="P30" i="16"/>
  <c r="DY29" i="16"/>
  <c r="ED29" i="16" s="1"/>
  <c r="DQ29" i="16"/>
  <c r="DF29" i="16"/>
  <c r="CP29" i="16"/>
  <c r="CU29" i="16" s="1"/>
  <c r="CC29" i="16"/>
  <c r="CH29" i="16" s="1"/>
  <c r="BP29" i="16"/>
  <c r="BU29" i="16" s="1"/>
  <c r="BE29" i="16"/>
  <c r="BH29" i="16" s="1"/>
  <c r="AW29" i="16"/>
  <c r="AL29" i="16"/>
  <c r="AA29" i="16"/>
  <c r="P29" i="16"/>
  <c r="DY28" i="16"/>
  <c r="ED28" i="16" s="1"/>
  <c r="DQ28" i="16"/>
  <c r="DF28" i="16"/>
  <c r="CP28" i="16"/>
  <c r="CU28" i="16" s="1"/>
  <c r="CC28" i="16"/>
  <c r="CH28" i="16" s="1"/>
  <c r="BP28" i="16"/>
  <c r="BU28" i="16" s="1"/>
  <c r="BE28" i="16"/>
  <c r="BH28" i="16" s="1"/>
  <c r="AW28" i="16"/>
  <c r="AL28" i="16"/>
  <c r="AA28" i="16"/>
  <c r="P28" i="16"/>
  <c r="ED27" i="16"/>
  <c r="DQ27" i="16"/>
  <c r="DF27" i="16"/>
  <c r="CU27" i="16"/>
  <c r="CH27" i="16"/>
  <c r="BU27" i="16"/>
  <c r="BH27" i="16"/>
  <c r="AW27" i="16"/>
  <c r="AL27" i="16"/>
  <c r="AA27" i="16"/>
  <c r="P27" i="16"/>
  <c r="EA26" i="16"/>
  <c r="DW26" i="16"/>
  <c r="DP26" i="16"/>
  <c r="DL26" i="16"/>
  <c r="DE26" i="16"/>
  <c r="DA26" i="16"/>
  <c r="CR26" i="16"/>
  <c r="CN26" i="16"/>
  <c r="CE26" i="16"/>
  <c r="CA26" i="16"/>
  <c r="BR26" i="16"/>
  <c r="BN26" i="16"/>
  <c r="BG26" i="16"/>
  <c r="BC26" i="16"/>
  <c r="AV26" i="16"/>
  <c r="AR26" i="16"/>
  <c r="AK26" i="16"/>
  <c r="AG26" i="16"/>
  <c r="AA26" i="16"/>
  <c r="P26" i="16"/>
  <c r="EA25" i="16"/>
  <c r="DW25" i="16"/>
  <c r="DP25" i="16"/>
  <c r="DL25" i="16"/>
  <c r="DE25" i="16"/>
  <c r="DA25" i="16"/>
  <c r="CR25" i="16"/>
  <c r="CN25" i="16"/>
  <c r="CE25" i="16"/>
  <c r="CA25" i="16"/>
  <c r="BR25" i="16"/>
  <c r="BU25" i="16" s="1"/>
  <c r="BN25" i="16"/>
  <c r="BG25" i="16"/>
  <c r="BC25" i="16"/>
  <c r="AV25" i="16"/>
  <c r="AR25" i="16"/>
  <c r="AK25" i="16"/>
  <c r="AG25" i="16"/>
  <c r="AA25" i="16"/>
  <c r="P25" i="16"/>
  <c r="ED24" i="16"/>
  <c r="DQ24" i="16"/>
  <c r="DF24" i="16"/>
  <c r="CU24" i="16"/>
  <c r="CH24" i="16"/>
  <c r="BU24" i="16"/>
  <c r="BH24" i="16"/>
  <c r="AW24" i="16"/>
  <c r="AL24" i="16"/>
  <c r="AA24" i="16"/>
  <c r="P24" i="16"/>
  <c r="ED23" i="16"/>
  <c r="DQ23" i="16"/>
  <c r="DF23" i="16"/>
  <c r="CU23" i="16"/>
  <c r="CH23" i="16"/>
  <c r="BU23" i="16"/>
  <c r="BH23" i="16"/>
  <c r="AW23" i="16"/>
  <c r="AL23" i="16"/>
  <c r="AA23" i="16"/>
  <c r="P23" i="16"/>
  <c r="ED22" i="16"/>
  <c r="DQ22" i="16"/>
  <c r="DF22" i="16"/>
  <c r="CU22" i="16"/>
  <c r="CH22" i="16"/>
  <c r="BU22" i="16"/>
  <c r="BH22" i="16"/>
  <c r="AW22" i="16"/>
  <c r="AL22" i="16"/>
  <c r="AA22" i="16"/>
  <c r="P22" i="16"/>
  <c r="DU21" i="16"/>
  <c r="DS21" i="16"/>
  <c r="DQ21" i="16"/>
  <c r="DF21" i="16"/>
  <c r="CL21" i="16"/>
  <c r="CJ21" i="16"/>
  <c r="CU21" i="16" s="1"/>
  <c r="BY21" i="16"/>
  <c r="BW21" i="16"/>
  <c r="BL21" i="16"/>
  <c r="BJ21" i="16"/>
  <c r="BA21" i="16"/>
  <c r="AY21" i="16"/>
  <c r="AP21" i="16"/>
  <c r="AN21" i="16"/>
  <c r="AE21" i="16"/>
  <c r="AC21" i="16"/>
  <c r="AA21" i="16"/>
  <c r="P21" i="16"/>
  <c r="ED20" i="16"/>
  <c r="DQ20" i="16"/>
  <c r="DF20" i="16"/>
  <c r="CU20" i="16"/>
  <c r="CH20" i="16"/>
  <c r="BU20" i="16"/>
  <c r="BH20" i="16"/>
  <c r="AW20" i="16"/>
  <c r="AL20" i="16"/>
  <c r="AA20" i="16"/>
  <c r="P20" i="16"/>
  <c r="ED19" i="16"/>
  <c r="DQ19" i="16"/>
  <c r="DF19" i="16"/>
  <c r="CU19" i="16"/>
  <c r="CH19" i="16"/>
  <c r="BU19" i="16"/>
  <c r="BH19" i="16"/>
  <c r="AW19" i="16"/>
  <c r="AL19" i="16"/>
  <c r="AA19" i="16"/>
  <c r="P19" i="16"/>
  <c r="ED18" i="16"/>
  <c r="DN18" i="16"/>
  <c r="DQ18" i="16" s="1"/>
  <c r="DC18" i="16"/>
  <c r="DF18" i="16" s="1"/>
  <c r="CU18" i="16"/>
  <c r="CH18" i="16"/>
  <c r="BU18" i="16"/>
  <c r="BH18" i="16"/>
  <c r="AW18" i="16"/>
  <c r="AL18" i="16"/>
  <c r="AA18" i="16"/>
  <c r="P18" i="16"/>
  <c r="ED17" i="16"/>
  <c r="DQ17" i="16"/>
  <c r="DF17" i="16"/>
  <c r="CU17" i="16"/>
  <c r="CH17" i="16"/>
  <c r="BU17" i="16"/>
  <c r="BH17" i="16"/>
  <c r="AW17" i="16"/>
  <c r="AL17" i="16"/>
  <c r="AA17" i="16"/>
  <c r="P17" i="16"/>
  <c r="DU16" i="16"/>
  <c r="ED16" i="16" s="1"/>
  <c r="DN16" i="16"/>
  <c r="DQ16" i="16" s="1"/>
  <c r="DC16" i="16"/>
  <c r="DF16" i="16" s="1"/>
  <c r="CL16" i="16"/>
  <c r="CU16" i="16" s="1"/>
  <c r="BY16" i="16"/>
  <c r="CH16" i="16" s="1"/>
  <c r="BL16" i="16"/>
  <c r="BU16" i="16" s="1"/>
  <c r="BA16" i="16"/>
  <c r="BH16" i="16" s="1"/>
  <c r="AW16" i="16"/>
  <c r="AE16" i="16"/>
  <c r="AL16" i="16" s="1"/>
  <c r="AA16" i="16"/>
  <c r="P16" i="16"/>
  <c r="ED47" i="15"/>
  <c r="DQ47" i="15"/>
  <c r="DF47" i="15"/>
  <c r="CU47" i="15"/>
  <c r="CH47" i="15"/>
  <c r="BU47" i="15"/>
  <c r="BH47" i="15"/>
  <c r="AW47" i="15"/>
  <c r="AL47" i="15"/>
  <c r="AA47" i="15"/>
  <c r="P47" i="15"/>
  <c r="ED46" i="15"/>
  <c r="DQ46" i="15"/>
  <c r="DF46" i="15"/>
  <c r="CU46" i="15"/>
  <c r="CH46" i="15"/>
  <c r="BU46" i="15"/>
  <c r="BH46" i="15"/>
  <c r="AW46" i="15"/>
  <c r="AL46" i="15"/>
  <c r="AA46" i="15"/>
  <c r="P46" i="15"/>
  <c r="ED45" i="15"/>
  <c r="DQ45" i="15"/>
  <c r="DF45" i="15"/>
  <c r="CU45" i="15"/>
  <c r="CH45" i="15"/>
  <c r="BU45" i="15"/>
  <c r="BH45" i="15"/>
  <c r="AW45" i="15"/>
  <c r="AL45" i="15"/>
  <c r="AA45" i="15"/>
  <c r="P45" i="15"/>
  <c r="ED44" i="15"/>
  <c r="DQ44" i="15"/>
  <c r="DF44" i="15"/>
  <c r="CU44" i="15"/>
  <c r="CH44" i="15"/>
  <c r="BU44" i="15"/>
  <c r="BH44" i="15"/>
  <c r="AW44" i="15"/>
  <c r="AL44" i="15"/>
  <c r="AA44" i="15"/>
  <c r="P44" i="15"/>
  <c r="ED43" i="15"/>
  <c r="DQ43" i="15"/>
  <c r="DF43" i="15"/>
  <c r="CU43" i="15"/>
  <c r="CH43" i="15"/>
  <c r="BU43" i="15"/>
  <c r="BH43" i="15"/>
  <c r="AW43" i="15"/>
  <c r="AL43" i="15"/>
  <c r="AA43" i="15"/>
  <c r="P43" i="15"/>
  <c r="ED42" i="15"/>
  <c r="DQ42" i="15"/>
  <c r="DF42" i="15"/>
  <c r="CU42" i="15"/>
  <c r="CH42" i="15"/>
  <c r="BU42" i="15"/>
  <c r="BH42" i="15"/>
  <c r="AW42" i="15"/>
  <c r="AL42" i="15"/>
  <c r="AA42" i="15"/>
  <c r="P42" i="15"/>
  <c r="ED41" i="15"/>
  <c r="DQ41" i="15"/>
  <c r="DF41" i="15"/>
  <c r="CU41" i="15"/>
  <c r="CH41" i="15"/>
  <c r="BU41" i="15"/>
  <c r="BH41" i="15"/>
  <c r="AW41" i="15"/>
  <c r="AL41" i="15"/>
  <c r="AA41" i="15"/>
  <c r="P41" i="15"/>
  <c r="ED40" i="15"/>
  <c r="DQ40" i="15"/>
  <c r="DF40" i="15"/>
  <c r="CU40" i="15"/>
  <c r="CH40" i="15"/>
  <c r="BU40" i="15"/>
  <c r="BH40" i="15"/>
  <c r="AW40" i="15"/>
  <c r="AL40" i="15"/>
  <c r="AA40" i="15"/>
  <c r="P40" i="15"/>
  <c r="EA39" i="15"/>
  <c r="DW39" i="15"/>
  <c r="DL39" i="15"/>
  <c r="DQ39" i="15" s="1"/>
  <c r="DA39" i="15"/>
  <c r="DF39" i="15" s="1"/>
  <c r="CR39" i="15"/>
  <c r="CN39" i="15"/>
  <c r="CA39" i="15"/>
  <c r="CH39" i="15" s="1"/>
  <c r="BN39" i="15"/>
  <c r="BU39" i="15" s="1"/>
  <c r="BC39" i="15"/>
  <c r="BH39" i="15" s="1"/>
  <c r="AR39" i="15"/>
  <c r="AW39" i="15" s="1"/>
  <c r="AK39" i="15"/>
  <c r="AG39" i="15"/>
  <c r="AA39" i="15"/>
  <c r="P39" i="15"/>
  <c r="EA38" i="15"/>
  <c r="DW38" i="15"/>
  <c r="DL38" i="15"/>
  <c r="DQ38" i="15" s="1"/>
  <c r="DA38" i="15"/>
  <c r="DF38" i="15" s="1"/>
  <c r="CR38" i="15"/>
  <c r="CN38" i="15"/>
  <c r="CE38" i="15"/>
  <c r="CA38" i="15"/>
  <c r="BR38" i="15"/>
  <c r="BN38" i="15"/>
  <c r="BC38" i="15"/>
  <c r="BH38" i="15" s="1"/>
  <c r="AR38" i="15"/>
  <c r="AW38" i="15" s="1"/>
  <c r="AK38" i="15"/>
  <c r="AG38" i="15"/>
  <c r="AA38" i="15"/>
  <c r="P38" i="15"/>
  <c r="EA37" i="15"/>
  <c r="DZ37" i="15"/>
  <c r="DW37" i="15"/>
  <c r="DV37" i="15"/>
  <c r="DL37" i="15"/>
  <c r="DK37" i="15"/>
  <c r="DA37" i="15"/>
  <c r="CZ37" i="15"/>
  <c r="CR37" i="15"/>
  <c r="CQ37" i="15"/>
  <c r="CN37" i="15"/>
  <c r="CM37" i="15"/>
  <c r="CE37" i="15"/>
  <c r="CD37" i="15"/>
  <c r="CA37" i="15"/>
  <c r="BZ37" i="15"/>
  <c r="BR37" i="15"/>
  <c r="BQ37" i="15"/>
  <c r="BN37" i="15"/>
  <c r="BM37" i="15"/>
  <c r="BC37" i="15"/>
  <c r="BB37" i="15"/>
  <c r="AR37" i="15"/>
  <c r="AQ37" i="15"/>
  <c r="AK37" i="15"/>
  <c r="AJ37" i="15"/>
  <c r="AG37" i="15"/>
  <c r="AF37" i="15"/>
  <c r="AA37" i="15"/>
  <c r="P37" i="15"/>
  <c r="EA36" i="15"/>
  <c r="DW36" i="15"/>
  <c r="DL36" i="15"/>
  <c r="DQ36" i="15" s="1"/>
  <c r="DA36" i="15"/>
  <c r="DF36" i="15" s="1"/>
  <c r="CR36" i="15"/>
  <c r="CU36" i="15" s="1"/>
  <c r="CN36" i="15"/>
  <c r="CE36" i="15"/>
  <c r="CH36" i="15" s="1"/>
  <c r="CA36" i="15"/>
  <c r="BR36" i="15"/>
  <c r="BN36" i="15"/>
  <c r="BC36" i="15"/>
  <c r="BH36" i="15" s="1"/>
  <c r="AR36" i="15"/>
  <c r="AW36" i="15" s="1"/>
  <c r="AK36" i="15"/>
  <c r="AG36" i="15"/>
  <c r="AA36" i="15"/>
  <c r="P36" i="15"/>
  <c r="ED35" i="15"/>
  <c r="DQ35" i="15"/>
  <c r="DF35" i="15"/>
  <c r="CU35" i="15"/>
  <c r="CH35" i="15"/>
  <c r="BU35" i="15"/>
  <c r="BH35" i="15"/>
  <c r="AW35" i="15"/>
  <c r="AL35" i="15"/>
  <c r="AA35" i="15"/>
  <c r="P35" i="15"/>
  <c r="ED34" i="15"/>
  <c r="DQ34" i="15"/>
  <c r="DF34" i="15"/>
  <c r="CU34" i="15"/>
  <c r="CH34" i="15"/>
  <c r="BU34" i="15"/>
  <c r="BH34" i="15"/>
  <c r="AW34" i="15"/>
  <c r="AL34" i="15"/>
  <c r="AA34" i="15"/>
  <c r="P34" i="15"/>
  <c r="DV33" i="15"/>
  <c r="ED33" i="15" s="1"/>
  <c r="DK33" i="15"/>
  <c r="DQ33" i="15" s="1"/>
  <c r="CZ33" i="15"/>
  <c r="DF33" i="15" s="1"/>
  <c r="CM33" i="15"/>
  <c r="CU33" i="15" s="1"/>
  <c r="BZ33" i="15"/>
  <c r="CH33" i="15" s="1"/>
  <c r="BM33" i="15"/>
  <c r="BU33" i="15" s="1"/>
  <c r="BB33" i="15"/>
  <c r="BH33" i="15" s="1"/>
  <c r="AQ33" i="15"/>
  <c r="AW33" i="15" s="1"/>
  <c r="AF33" i="15"/>
  <c r="AL33" i="15" s="1"/>
  <c r="AA33" i="15"/>
  <c r="P33" i="15"/>
  <c r="DZ32" i="15"/>
  <c r="DV32" i="15"/>
  <c r="DK32" i="15"/>
  <c r="DQ32" i="15" s="1"/>
  <c r="CZ32" i="15"/>
  <c r="DF32" i="15" s="1"/>
  <c r="CQ32" i="15"/>
  <c r="CM32" i="15"/>
  <c r="CD32" i="15"/>
  <c r="BZ32" i="15"/>
  <c r="BQ32" i="15"/>
  <c r="BM32" i="15"/>
  <c r="BB32" i="15"/>
  <c r="BH32" i="15" s="1"/>
  <c r="AQ32" i="15"/>
  <c r="AW32" i="15" s="1"/>
  <c r="AJ32" i="15"/>
  <c r="AF32" i="15"/>
  <c r="Y32" i="15"/>
  <c r="U32" i="15"/>
  <c r="J32" i="15"/>
  <c r="P32" i="15" s="1"/>
  <c r="ED31" i="15"/>
  <c r="DQ31" i="15"/>
  <c r="DF31" i="15"/>
  <c r="CU31" i="15"/>
  <c r="CH31" i="15"/>
  <c r="BU31" i="15"/>
  <c r="BH31" i="15"/>
  <c r="AW31" i="15"/>
  <c r="AL31" i="15"/>
  <c r="AA31" i="15"/>
  <c r="P31" i="15"/>
  <c r="ED30" i="15"/>
  <c r="DQ30" i="15"/>
  <c r="DF30" i="15"/>
  <c r="CU30" i="15"/>
  <c r="CH30" i="15"/>
  <c r="BU30" i="15"/>
  <c r="BH30" i="15"/>
  <c r="AW30" i="15"/>
  <c r="AL30" i="15"/>
  <c r="Y30" i="15"/>
  <c r="W30" i="15"/>
  <c r="U30" i="15"/>
  <c r="S30" i="15"/>
  <c r="Q30" i="15"/>
  <c r="N30" i="15"/>
  <c r="L30" i="15"/>
  <c r="J30" i="15"/>
  <c r="H30" i="15"/>
  <c r="F30" i="15"/>
  <c r="EC29" i="15"/>
  <c r="EB29" i="15"/>
  <c r="DZ29" i="15"/>
  <c r="DV29" i="15"/>
  <c r="DT29" i="15"/>
  <c r="DR29" i="15"/>
  <c r="DM29" i="15"/>
  <c r="DK29" i="15"/>
  <c r="DI29" i="15"/>
  <c r="DB29" i="15"/>
  <c r="CZ29" i="15"/>
  <c r="CX29" i="15"/>
  <c r="CT29" i="15"/>
  <c r="CS29" i="15"/>
  <c r="CQ29" i="15"/>
  <c r="CM29" i="15"/>
  <c r="CK29" i="15"/>
  <c r="CI29" i="15"/>
  <c r="CG29" i="15"/>
  <c r="CF29" i="15"/>
  <c r="CD29" i="15"/>
  <c r="BZ29" i="15"/>
  <c r="BX29" i="15"/>
  <c r="BV29" i="15"/>
  <c r="BT29" i="15"/>
  <c r="BS29" i="15"/>
  <c r="BQ29" i="15"/>
  <c r="BM29" i="15"/>
  <c r="BK29" i="15"/>
  <c r="BI29" i="15"/>
  <c r="BB29" i="15"/>
  <c r="AZ29" i="15"/>
  <c r="AQ29" i="15"/>
  <c r="AO29" i="15"/>
  <c r="AJ29" i="15"/>
  <c r="AF29" i="15"/>
  <c r="AE29" i="15"/>
  <c r="AD29" i="15"/>
  <c r="AB29" i="15"/>
  <c r="AA29" i="15"/>
  <c r="P29" i="15"/>
  <c r="EA28" i="15"/>
  <c r="DZ28" i="15"/>
  <c r="DV28" i="15"/>
  <c r="DK28" i="15"/>
  <c r="DQ28" i="15" s="1"/>
  <c r="CZ28" i="15"/>
  <c r="DF28" i="15" s="1"/>
  <c r="CR28" i="15"/>
  <c r="CQ28" i="15"/>
  <c r="CM28" i="15"/>
  <c r="CE28" i="15"/>
  <c r="CD28" i="15"/>
  <c r="BZ28" i="15"/>
  <c r="BR28" i="15"/>
  <c r="BQ28" i="15"/>
  <c r="BM28" i="15"/>
  <c r="BB28" i="15"/>
  <c r="BH28" i="15" s="1"/>
  <c r="AQ28" i="15"/>
  <c r="AW28" i="15" s="1"/>
  <c r="AK28" i="15"/>
  <c r="AJ28" i="15"/>
  <c r="AF28" i="15"/>
  <c r="Y28" i="15"/>
  <c r="U28" i="15"/>
  <c r="N28" i="15"/>
  <c r="J28" i="15"/>
  <c r="EA27" i="15"/>
  <c r="DW27" i="15"/>
  <c r="DL27" i="15"/>
  <c r="DQ27" i="15" s="1"/>
  <c r="DA27" i="15"/>
  <c r="DF27" i="15" s="1"/>
  <c r="CR27" i="15"/>
  <c r="CN27" i="15"/>
  <c r="CE27" i="15"/>
  <c r="CA27" i="15"/>
  <c r="BR27" i="15"/>
  <c r="BN27" i="15"/>
  <c r="BC27" i="15"/>
  <c r="BH27" i="15" s="1"/>
  <c r="AR27" i="15"/>
  <c r="AW27" i="15" s="1"/>
  <c r="AK27" i="15"/>
  <c r="AL27" i="15" s="1"/>
  <c r="AG27" i="15"/>
  <c r="AA27" i="15"/>
  <c r="P27" i="15"/>
  <c r="DY26" i="15"/>
  <c r="ED26" i="15" s="1"/>
  <c r="DQ26" i="15"/>
  <c r="DF26" i="15"/>
  <c r="CP26" i="15"/>
  <c r="CU26" i="15" s="1"/>
  <c r="CC26" i="15"/>
  <c r="CH26" i="15" s="1"/>
  <c r="BP26" i="15"/>
  <c r="BU26" i="15" s="1"/>
  <c r="BH26" i="15"/>
  <c r="BE26" i="15"/>
  <c r="AW26" i="15"/>
  <c r="AL26" i="15"/>
  <c r="AA26" i="15"/>
  <c r="P26" i="15"/>
  <c r="DY25" i="15"/>
  <c r="ED25" i="15" s="1"/>
  <c r="DQ25" i="15"/>
  <c r="DF25" i="15"/>
  <c r="CP25" i="15"/>
  <c r="CU25" i="15" s="1"/>
  <c r="CC25" i="15"/>
  <c r="CH25" i="15" s="1"/>
  <c r="BP25" i="15"/>
  <c r="BU25" i="15" s="1"/>
  <c r="BE25" i="15"/>
  <c r="BH25" i="15" s="1"/>
  <c r="AW25" i="15"/>
  <c r="AL25" i="15"/>
  <c r="AA25" i="15"/>
  <c r="P25" i="15"/>
  <c r="ED24" i="15"/>
  <c r="DQ24" i="15"/>
  <c r="DF24" i="15"/>
  <c r="CU24" i="15"/>
  <c r="CH24" i="15"/>
  <c r="BU24" i="15"/>
  <c r="BH24" i="15"/>
  <c r="AW24" i="15"/>
  <c r="AL24" i="15"/>
  <c r="AA24" i="15"/>
  <c r="P24" i="15"/>
  <c r="EA23" i="15"/>
  <c r="DW23" i="15"/>
  <c r="DL23" i="15"/>
  <c r="DQ23" i="15" s="1"/>
  <c r="DA23" i="15"/>
  <c r="DF23" i="15" s="1"/>
  <c r="CR23" i="15"/>
  <c r="CN23" i="15"/>
  <c r="CE23" i="15"/>
  <c r="CH23" i="15" s="1"/>
  <c r="CA23" i="15"/>
  <c r="BR23" i="15"/>
  <c r="BN23" i="15"/>
  <c r="BC23" i="15"/>
  <c r="BH23" i="15" s="1"/>
  <c r="AR23" i="15"/>
  <c r="AW23" i="15" s="1"/>
  <c r="AK23" i="15"/>
  <c r="AL23" i="15" s="1"/>
  <c r="AG23" i="15"/>
  <c r="AA23" i="15"/>
  <c r="P23" i="15"/>
  <c r="EA22" i="15"/>
  <c r="DW22" i="15"/>
  <c r="DL22" i="15"/>
  <c r="DQ22" i="15" s="1"/>
  <c r="DA22" i="15"/>
  <c r="DF22" i="15" s="1"/>
  <c r="CR22" i="15"/>
  <c r="CN22" i="15"/>
  <c r="CE22" i="15"/>
  <c r="CA22" i="15"/>
  <c r="BR22" i="15"/>
  <c r="BN22" i="15"/>
  <c r="BC22" i="15"/>
  <c r="BH22" i="15" s="1"/>
  <c r="AR22" i="15"/>
  <c r="AW22" i="15" s="1"/>
  <c r="AK22" i="15"/>
  <c r="AG22" i="15"/>
  <c r="AA22" i="15"/>
  <c r="P22" i="15"/>
  <c r="ED21" i="15"/>
  <c r="DQ21" i="15"/>
  <c r="DF21" i="15"/>
  <c r="CU21" i="15"/>
  <c r="CH21" i="15"/>
  <c r="BU21" i="15"/>
  <c r="BH21" i="15"/>
  <c r="AW21" i="15"/>
  <c r="AL21" i="15"/>
  <c r="AA21" i="15"/>
  <c r="P21" i="15"/>
  <c r="ED20" i="15"/>
  <c r="DQ20" i="15"/>
  <c r="DF20" i="15"/>
  <c r="CU20" i="15"/>
  <c r="CH20" i="15"/>
  <c r="BU20" i="15"/>
  <c r="BH20" i="15"/>
  <c r="AW20" i="15"/>
  <c r="AL20" i="15"/>
  <c r="AA20" i="15"/>
  <c r="P20" i="15"/>
  <c r="ED19" i="15"/>
  <c r="DQ19" i="15"/>
  <c r="DF19" i="15"/>
  <c r="CU19" i="15"/>
  <c r="CH19" i="15"/>
  <c r="BU19" i="15"/>
  <c r="BH19" i="15"/>
  <c r="AW19" i="15"/>
  <c r="AL19" i="15"/>
  <c r="AA19" i="15"/>
  <c r="P19" i="15"/>
  <c r="DU18" i="15"/>
  <c r="DS18" i="15"/>
  <c r="ED18" i="15" s="1"/>
  <c r="DQ18" i="15"/>
  <c r="DF18" i="15"/>
  <c r="CL18" i="15"/>
  <c r="CJ18" i="15"/>
  <c r="BY18" i="15"/>
  <c r="BW18" i="15"/>
  <c r="BL18" i="15"/>
  <c r="BJ18" i="15"/>
  <c r="BA18" i="15"/>
  <c r="BH18" i="15" s="1"/>
  <c r="AP18" i="15"/>
  <c r="AW18" i="15" s="1"/>
  <c r="AE18" i="15"/>
  <c r="AC18" i="15"/>
  <c r="AL18" i="15" s="1"/>
  <c r="AA18" i="15"/>
  <c r="P18" i="15"/>
  <c r="ED17" i="15"/>
  <c r="DQ17" i="15"/>
  <c r="DF17" i="15"/>
  <c r="CU17" i="15"/>
  <c r="CH17" i="15"/>
  <c r="BU17" i="15"/>
  <c r="BH17" i="15"/>
  <c r="AW17" i="15"/>
  <c r="AL17" i="15"/>
  <c r="AA17" i="15"/>
  <c r="P17" i="15"/>
  <c r="ED16" i="15"/>
  <c r="DQ16" i="15"/>
  <c r="DF16" i="15"/>
  <c r="CU16" i="15"/>
  <c r="CH16" i="15"/>
  <c r="BU16" i="15"/>
  <c r="BH16" i="15"/>
  <c r="AW16" i="15"/>
  <c r="AL16" i="15"/>
  <c r="AA16" i="15"/>
  <c r="P16" i="15"/>
  <c r="ED15" i="15"/>
  <c r="DN15" i="15"/>
  <c r="DQ15" i="15" s="1"/>
  <c r="DC15" i="15"/>
  <c r="DF15" i="15" s="1"/>
  <c r="CU15" i="15"/>
  <c r="CH15" i="15"/>
  <c r="BU15" i="15"/>
  <c r="BH15" i="15"/>
  <c r="AW15" i="15"/>
  <c r="AL15" i="15"/>
  <c r="AA15" i="15"/>
  <c r="P15" i="15"/>
  <c r="ED14" i="15"/>
  <c r="DQ14" i="15"/>
  <c r="DF14" i="15"/>
  <c r="CU14" i="15"/>
  <c r="CH14" i="15"/>
  <c r="BU14" i="15"/>
  <c r="BH14" i="15"/>
  <c r="AW14" i="15"/>
  <c r="AL14" i="15"/>
  <c r="AA14" i="15"/>
  <c r="P14" i="15"/>
  <c r="DU13" i="15"/>
  <c r="ED13" i="15" s="1"/>
  <c r="DN13" i="15"/>
  <c r="DQ13" i="15" s="1"/>
  <c r="DC13" i="15"/>
  <c r="DF13" i="15" s="1"/>
  <c r="CL13" i="15"/>
  <c r="CU13" i="15" s="1"/>
  <c r="BY13" i="15"/>
  <c r="CH13" i="15" s="1"/>
  <c r="BL13" i="15"/>
  <c r="BU13" i="15" s="1"/>
  <c r="BA13" i="15"/>
  <c r="BH13" i="15" s="1"/>
  <c r="AW13" i="15"/>
  <c r="AE13" i="15"/>
  <c r="AL13" i="15" s="1"/>
  <c r="AA13" i="15"/>
  <c r="P13" i="15"/>
  <c r="ED53" i="14"/>
  <c r="DQ53" i="14"/>
  <c r="DF53" i="14"/>
  <c r="CU53" i="14"/>
  <c r="CH53" i="14"/>
  <c r="BU53" i="14"/>
  <c r="BH53" i="14"/>
  <c r="AW53" i="14"/>
  <c r="AL53" i="14"/>
  <c r="AA53" i="14"/>
  <c r="P53" i="14"/>
  <c r="ED52" i="14"/>
  <c r="DQ52" i="14"/>
  <c r="DF52" i="14"/>
  <c r="CU52" i="14"/>
  <c r="CH52" i="14"/>
  <c r="BU52" i="14"/>
  <c r="BH52" i="14"/>
  <c r="AW52" i="14"/>
  <c r="AL52" i="14"/>
  <c r="AA52" i="14"/>
  <c r="P52" i="14"/>
  <c r="ED51" i="14"/>
  <c r="DQ51" i="14"/>
  <c r="DF51" i="14"/>
  <c r="CU51" i="14"/>
  <c r="CH51" i="14"/>
  <c r="BU51" i="14"/>
  <c r="BH51" i="14"/>
  <c r="AW51" i="14"/>
  <c r="AL51" i="14"/>
  <c r="AA51" i="14"/>
  <c r="P51" i="14"/>
  <c r="ED50" i="14"/>
  <c r="DQ50" i="14"/>
  <c r="DF50" i="14"/>
  <c r="CU50" i="14"/>
  <c r="CH50" i="14"/>
  <c r="BU50" i="14"/>
  <c r="BH50" i="14"/>
  <c r="AW50" i="14"/>
  <c r="AL50" i="14"/>
  <c r="AA50" i="14"/>
  <c r="P50" i="14"/>
  <c r="ED49" i="14"/>
  <c r="DQ49" i="14"/>
  <c r="DF49" i="14"/>
  <c r="CU49" i="14"/>
  <c r="CH49" i="14"/>
  <c r="BU49" i="14"/>
  <c r="BH49" i="14"/>
  <c r="AW49" i="14"/>
  <c r="AL49" i="14"/>
  <c r="AA49" i="14"/>
  <c r="P49" i="14"/>
  <c r="ED48" i="14"/>
  <c r="DQ48" i="14"/>
  <c r="DF48" i="14"/>
  <c r="CU48" i="14"/>
  <c r="CH48" i="14"/>
  <c r="BU48" i="14"/>
  <c r="BH48" i="14"/>
  <c r="AW48" i="14"/>
  <c r="AL48" i="14"/>
  <c r="AA48" i="14"/>
  <c r="P48" i="14"/>
  <c r="ED47" i="14"/>
  <c r="DQ47" i="14"/>
  <c r="DF47" i="14"/>
  <c r="CU47" i="14"/>
  <c r="CH47" i="14"/>
  <c r="BU47" i="14"/>
  <c r="BH47" i="14"/>
  <c r="AW47" i="14"/>
  <c r="AL47" i="14"/>
  <c r="AA47" i="14"/>
  <c r="P47" i="14"/>
  <c r="ED46" i="14"/>
  <c r="DQ46" i="14"/>
  <c r="DF46" i="14"/>
  <c r="CU46" i="14"/>
  <c r="CH46" i="14"/>
  <c r="BU46" i="14"/>
  <c r="BH46" i="14"/>
  <c r="AW46" i="14"/>
  <c r="AL46" i="14"/>
  <c r="AA46" i="14"/>
  <c r="P46" i="14"/>
  <c r="EA45" i="14"/>
  <c r="DW45" i="14"/>
  <c r="DP45" i="14"/>
  <c r="DL45" i="14"/>
  <c r="DE45" i="14"/>
  <c r="DA45" i="14"/>
  <c r="CR45" i="14"/>
  <c r="CN45" i="14"/>
  <c r="CA45" i="14"/>
  <c r="CH45" i="14" s="1"/>
  <c r="BN45" i="14"/>
  <c r="BU45" i="14" s="1"/>
  <c r="BC45" i="14"/>
  <c r="BH45" i="14" s="1"/>
  <c r="AV45" i="14"/>
  <c r="AR45" i="14"/>
  <c r="AK45" i="14"/>
  <c r="AG45" i="14"/>
  <c r="AA45" i="14"/>
  <c r="P45" i="14"/>
  <c r="EA44" i="14"/>
  <c r="DW44" i="14"/>
  <c r="DP44" i="14"/>
  <c r="DL44" i="14"/>
  <c r="DE44" i="14"/>
  <c r="DA44" i="14"/>
  <c r="CR44" i="14"/>
  <c r="CN44" i="14"/>
  <c r="CE44" i="14"/>
  <c r="CA44" i="14"/>
  <c r="BR44" i="14"/>
  <c r="BN44" i="14"/>
  <c r="BG44" i="14"/>
  <c r="BC44" i="14"/>
  <c r="AV44" i="14"/>
  <c r="AR44" i="14"/>
  <c r="AK44" i="14"/>
  <c r="AG44" i="14"/>
  <c r="AA44" i="14"/>
  <c r="P44" i="14"/>
  <c r="EA43" i="14"/>
  <c r="DZ43" i="14"/>
  <c r="DW43" i="14"/>
  <c r="DV43" i="14"/>
  <c r="DP43" i="14"/>
  <c r="DO43" i="14"/>
  <c r="DL43" i="14"/>
  <c r="DK43" i="14"/>
  <c r="DE43" i="14"/>
  <c r="DD43" i="14"/>
  <c r="DA43" i="14"/>
  <c r="CZ43" i="14"/>
  <c r="CR43" i="14"/>
  <c r="CQ43" i="14"/>
  <c r="CN43" i="14"/>
  <c r="CM43" i="14"/>
  <c r="CE43" i="14"/>
  <c r="CD43" i="14"/>
  <c r="CA43" i="14"/>
  <c r="BZ43" i="14"/>
  <c r="BR43" i="14"/>
  <c r="BQ43" i="14"/>
  <c r="BN43" i="14"/>
  <c r="BM43" i="14"/>
  <c r="BG43" i="14"/>
  <c r="BF43" i="14"/>
  <c r="BC43" i="14"/>
  <c r="BB43" i="14"/>
  <c r="AV43" i="14"/>
  <c r="AU43" i="14"/>
  <c r="AR43" i="14"/>
  <c r="AQ43" i="14"/>
  <c r="AK43" i="14"/>
  <c r="AJ43" i="14"/>
  <c r="AG43" i="14"/>
  <c r="AF43" i="14"/>
  <c r="AA43" i="14"/>
  <c r="P43" i="14"/>
  <c r="EA42" i="14"/>
  <c r="DW42" i="14"/>
  <c r="DP42" i="14"/>
  <c r="DL42" i="14"/>
  <c r="DE42" i="14"/>
  <c r="DA42" i="14"/>
  <c r="CR42" i="14"/>
  <c r="CN42" i="14"/>
  <c r="CE42" i="14"/>
  <c r="CA42" i="14"/>
  <c r="BR42" i="14"/>
  <c r="BN42" i="14"/>
  <c r="BG42" i="14"/>
  <c r="BC42" i="14"/>
  <c r="AV42" i="14"/>
  <c r="AR42" i="14"/>
  <c r="AK42" i="14"/>
  <c r="AG42" i="14"/>
  <c r="AA42" i="14"/>
  <c r="P42" i="14"/>
  <c r="ED41" i="14"/>
  <c r="DQ41" i="14"/>
  <c r="DF41" i="14"/>
  <c r="CU41" i="14"/>
  <c r="CH41" i="14"/>
  <c r="BU41" i="14"/>
  <c r="BH41" i="14"/>
  <c r="AW41" i="14"/>
  <c r="AL41" i="14"/>
  <c r="AA41" i="14"/>
  <c r="P41" i="14"/>
  <c r="ED40" i="14"/>
  <c r="DQ40" i="14"/>
  <c r="DF40" i="14"/>
  <c r="CU40" i="14"/>
  <c r="CH40" i="14"/>
  <c r="BU40" i="14"/>
  <c r="BH40" i="14"/>
  <c r="AW40" i="14"/>
  <c r="AL40" i="14"/>
  <c r="AA40" i="14"/>
  <c r="P40" i="14"/>
  <c r="DV39" i="14"/>
  <c r="ED39" i="14" s="1"/>
  <c r="DP39" i="14"/>
  <c r="DK39" i="14"/>
  <c r="DE39" i="14"/>
  <c r="CZ39" i="14"/>
  <c r="CM39" i="14"/>
  <c r="CU39" i="14" s="1"/>
  <c r="BZ39" i="14"/>
  <c r="CH39" i="14" s="1"/>
  <c r="BM39" i="14"/>
  <c r="BU39" i="14" s="1"/>
  <c r="BB39" i="14"/>
  <c r="BH39" i="14" s="1"/>
  <c r="AQ39" i="14"/>
  <c r="AW39" i="14" s="1"/>
  <c r="AF39" i="14"/>
  <c r="AL39" i="14" s="1"/>
  <c r="AA39" i="14"/>
  <c r="P39" i="14"/>
  <c r="DZ38" i="14"/>
  <c r="DV38" i="14"/>
  <c r="DO38" i="14"/>
  <c r="DK38" i="14"/>
  <c r="DD38" i="14"/>
  <c r="CZ38" i="14"/>
  <c r="CQ38" i="14"/>
  <c r="CM38" i="14"/>
  <c r="CD38" i="14"/>
  <c r="BZ38" i="14"/>
  <c r="BQ38" i="14"/>
  <c r="BU38" i="14" s="1"/>
  <c r="BM38" i="14"/>
  <c r="BF38" i="14"/>
  <c r="BB38" i="14"/>
  <c r="AU38" i="14"/>
  <c r="AQ38" i="14"/>
  <c r="AJ38" i="14"/>
  <c r="AF38" i="14"/>
  <c r="Y38" i="14"/>
  <c r="AA38" i="14" s="1"/>
  <c r="U38" i="14"/>
  <c r="J38" i="14"/>
  <c r="P38" i="14" s="1"/>
  <c r="ED37" i="14"/>
  <c r="DQ37" i="14"/>
  <c r="DF37" i="14"/>
  <c r="CU37" i="14"/>
  <c r="CH37" i="14"/>
  <c r="BU37" i="14"/>
  <c r="BH37" i="14"/>
  <c r="AW37" i="14"/>
  <c r="AL37" i="14"/>
  <c r="AA37" i="14"/>
  <c r="P37" i="14"/>
  <c r="ED36" i="14"/>
  <c r="DQ36" i="14"/>
  <c r="DF36" i="14"/>
  <c r="CU36" i="14"/>
  <c r="CH36" i="14"/>
  <c r="BU36" i="14"/>
  <c r="BH36" i="14"/>
  <c r="AW36" i="14"/>
  <c r="AL36" i="14"/>
  <c r="Y36" i="14"/>
  <c r="W36" i="14"/>
  <c r="U36" i="14"/>
  <c r="S36" i="14"/>
  <c r="Q36" i="14"/>
  <c r="N36" i="14"/>
  <c r="L36" i="14"/>
  <c r="J36" i="14"/>
  <c r="H36" i="14"/>
  <c r="F36" i="14"/>
  <c r="EC35" i="14"/>
  <c r="EB35" i="14"/>
  <c r="DZ35" i="14"/>
  <c r="DV35" i="14"/>
  <c r="DT35" i="14"/>
  <c r="DR35" i="14"/>
  <c r="DO35" i="14"/>
  <c r="DM35" i="14"/>
  <c r="DK35" i="14"/>
  <c r="DI35" i="14"/>
  <c r="DG35" i="14"/>
  <c r="DD35" i="14"/>
  <c r="DB35" i="14"/>
  <c r="CZ35" i="14"/>
  <c r="CX35" i="14"/>
  <c r="CV35" i="14"/>
  <c r="CT35" i="14"/>
  <c r="CS35" i="14"/>
  <c r="CQ35" i="14"/>
  <c r="CM35" i="14"/>
  <c r="CK35" i="14"/>
  <c r="CI35" i="14"/>
  <c r="CG35" i="14"/>
  <c r="CF35" i="14"/>
  <c r="CD35" i="14"/>
  <c r="BZ35" i="14"/>
  <c r="BX35" i="14"/>
  <c r="BV35" i="14"/>
  <c r="BT35" i="14"/>
  <c r="BS35" i="14"/>
  <c r="BQ35" i="14"/>
  <c r="BM35" i="14"/>
  <c r="BK35" i="14"/>
  <c r="BI35" i="14"/>
  <c r="BB35" i="14"/>
  <c r="AZ35" i="14"/>
  <c r="AX35" i="14"/>
  <c r="AU35" i="14"/>
  <c r="AQ35" i="14"/>
  <c r="AO35" i="14"/>
  <c r="AM35" i="14"/>
  <c r="AJ35" i="14"/>
  <c r="AF35" i="14"/>
  <c r="AE35" i="14"/>
  <c r="AD35" i="14"/>
  <c r="AB35" i="14"/>
  <c r="AA35" i="14"/>
  <c r="P35" i="14"/>
  <c r="EA34" i="14"/>
  <c r="DZ34" i="14"/>
  <c r="DV34" i="14"/>
  <c r="DP34" i="14"/>
  <c r="DO34" i="14"/>
  <c r="DK34" i="14"/>
  <c r="DE34" i="14"/>
  <c r="DD34" i="14"/>
  <c r="CZ34" i="14"/>
  <c r="CR34" i="14"/>
  <c r="CQ34" i="14"/>
  <c r="CM34" i="14"/>
  <c r="CE34" i="14"/>
  <c r="CD34" i="14"/>
  <c r="BZ34" i="14"/>
  <c r="BR34" i="14"/>
  <c r="BQ34" i="14"/>
  <c r="BM34" i="14"/>
  <c r="BG34" i="14"/>
  <c r="BF34" i="14"/>
  <c r="BB34" i="14"/>
  <c r="AV34" i="14"/>
  <c r="AU34" i="14"/>
  <c r="AQ34" i="14"/>
  <c r="AK34" i="14"/>
  <c r="AJ34" i="14"/>
  <c r="AF34" i="14"/>
  <c r="Y34" i="14"/>
  <c r="U34" i="14"/>
  <c r="N34" i="14"/>
  <c r="J34" i="14"/>
  <c r="EA33" i="14"/>
  <c r="DW33" i="14"/>
  <c r="DP33" i="14"/>
  <c r="DL33" i="14"/>
  <c r="DE33" i="14"/>
  <c r="DA33" i="14"/>
  <c r="CR33" i="14"/>
  <c r="CN33" i="14"/>
  <c r="CE33" i="14"/>
  <c r="CA33" i="14"/>
  <c r="BR33" i="14"/>
  <c r="BN33" i="14"/>
  <c r="BG33" i="14"/>
  <c r="BC33" i="14"/>
  <c r="AV33" i="14"/>
  <c r="AR33" i="14"/>
  <c r="AK33" i="14"/>
  <c r="AG33" i="14"/>
  <c r="AA33" i="14"/>
  <c r="P33" i="14"/>
  <c r="DY32" i="14"/>
  <c r="ED32" i="14" s="1"/>
  <c r="DQ32" i="14"/>
  <c r="DF32" i="14"/>
  <c r="CP32" i="14"/>
  <c r="CU32" i="14" s="1"/>
  <c r="CH32" i="14"/>
  <c r="CC32" i="14"/>
  <c r="BU32" i="14"/>
  <c r="BP32" i="14"/>
  <c r="BH32" i="14"/>
  <c r="BE32" i="14"/>
  <c r="AW32" i="14"/>
  <c r="AL32" i="14"/>
  <c r="AA32" i="14"/>
  <c r="P32" i="14"/>
  <c r="DY31" i="14"/>
  <c r="ED31" i="14" s="1"/>
  <c r="DQ31" i="14"/>
  <c r="DF31" i="14"/>
  <c r="CP31" i="14"/>
  <c r="CU31" i="14" s="1"/>
  <c r="CC31" i="14"/>
  <c r="CH31" i="14" s="1"/>
  <c r="BP31" i="14"/>
  <c r="BU31" i="14" s="1"/>
  <c r="BE31" i="14"/>
  <c r="BH31" i="14" s="1"/>
  <c r="AW31" i="14"/>
  <c r="AL31" i="14"/>
  <c r="AA31" i="14"/>
  <c r="P31" i="14"/>
  <c r="ED30" i="14"/>
  <c r="DQ30" i="14"/>
  <c r="DF30" i="14"/>
  <c r="CU30" i="14"/>
  <c r="CH30" i="14"/>
  <c r="BU30" i="14"/>
  <c r="BH30" i="14"/>
  <c r="AW30" i="14"/>
  <c r="AL30" i="14"/>
  <c r="AA30" i="14"/>
  <c r="P30" i="14"/>
  <c r="EA29" i="14"/>
  <c r="DW29" i="14"/>
  <c r="DP29" i="14"/>
  <c r="DL29" i="14"/>
  <c r="DE29" i="14"/>
  <c r="DA29" i="14"/>
  <c r="CR29" i="14"/>
  <c r="CN29" i="14"/>
  <c r="CE29" i="14"/>
  <c r="CA29" i="14"/>
  <c r="BR29" i="14"/>
  <c r="BN29" i="14"/>
  <c r="BG29" i="14"/>
  <c r="BC29" i="14"/>
  <c r="AV29" i="14"/>
  <c r="AR29" i="14"/>
  <c r="AK29" i="14"/>
  <c r="AG29" i="14"/>
  <c r="AA29" i="14"/>
  <c r="P29" i="14"/>
  <c r="EA28" i="14"/>
  <c r="DW28" i="14"/>
  <c r="DP28" i="14"/>
  <c r="DL28" i="14"/>
  <c r="DE28" i="14"/>
  <c r="DA28" i="14"/>
  <c r="CR28" i="14"/>
  <c r="CN28" i="14"/>
  <c r="CE28" i="14"/>
  <c r="CA28" i="14"/>
  <c r="BR28" i="14"/>
  <c r="BN28" i="14"/>
  <c r="BG28" i="14"/>
  <c r="BH28" i="14" s="1"/>
  <c r="BC28" i="14"/>
  <c r="AV28" i="14"/>
  <c r="AR28" i="14"/>
  <c r="AK28" i="14"/>
  <c r="AG28" i="14"/>
  <c r="AA28" i="14"/>
  <c r="P28" i="14"/>
  <c r="ED27" i="14"/>
  <c r="DQ27" i="14"/>
  <c r="DF27" i="14"/>
  <c r="CU27" i="14"/>
  <c r="CH27" i="14"/>
  <c r="BU27" i="14"/>
  <c r="BH27" i="14"/>
  <c r="AW27" i="14"/>
  <c r="AL27" i="14"/>
  <c r="AA27" i="14"/>
  <c r="P27" i="14"/>
  <c r="ED26" i="14"/>
  <c r="DQ26" i="14"/>
  <c r="DF26" i="14"/>
  <c r="CU26" i="14"/>
  <c r="CH26" i="14"/>
  <c r="BU26" i="14"/>
  <c r="BH26" i="14"/>
  <c r="AW26" i="14"/>
  <c r="AL26" i="14"/>
  <c r="AA26" i="14"/>
  <c r="P26" i="14"/>
  <c r="ED25" i="14"/>
  <c r="DQ25" i="14"/>
  <c r="DF25" i="14"/>
  <c r="CU25" i="14"/>
  <c r="CH25" i="14"/>
  <c r="BU25" i="14"/>
  <c r="BH25" i="14"/>
  <c r="AW25" i="14"/>
  <c r="AL25" i="14"/>
  <c r="AA25" i="14"/>
  <c r="P25" i="14"/>
  <c r="DU24" i="14"/>
  <c r="DS24" i="14"/>
  <c r="ED24" i="14" s="1"/>
  <c r="DQ24" i="14"/>
  <c r="DF24" i="14"/>
  <c r="CL24" i="14"/>
  <c r="CJ24" i="14"/>
  <c r="BY24" i="14"/>
  <c r="BW24" i="14"/>
  <c r="CH24" i="14" s="1"/>
  <c r="BL24" i="14"/>
  <c r="BJ24" i="14"/>
  <c r="BA24" i="14"/>
  <c r="AY24" i="14"/>
  <c r="AP24" i="14"/>
  <c r="AN24" i="14"/>
  <c r="AE24" i="14"/>
  <c r="AC24" i="14"/>
  <c r="AL24" i="14" s="1"/>
  <c r="AA24" i="14"/>
  <c r="P24" i="14"/>
  <c r="ED23" i="14"/>
  <c r="DQ23" i="14"/>
  <c r="DF23" i="14"/>
  <c r="CU23" i="14"/>
  <c r="CH23" i="14"/>
  <c r="BU23" i="14"/>
  <c r="BH23" i="14"/>
  <c r="AW23" i="14"/>
  <c r="AL23" i="14"/>
  <c r="AA23" i="14"/>
  <c r="P23" i="14"/>
  <c r="ED22" i="14"/>
  <c r="DQ22" i="14"/>
  <c r="DF22" i="14"/>
  <c r="CU22" i="14"/>
  <c r="CH22" i="14"/>
  <c r="BU22" i="14"/>
  <c r="BH22" i="14"/>
  <c r="AW22" i="14"/>
  <c r="AL22" i="14"/>
  <c r="AA22" i="14"/>
  <c r="P22" i="14"/>
  <c r="ED21" i="14"/>
  <c r="DN21" i="14"/>
  <c r="DQ21" i="14" s="1"/>
  <c r="DC21" i="14"/>
  <c r="DF21" i="14" s="1"/>
  <c r="CU21" i="14"/>
  <c r="CH21" i="14"/>
  <c r="BU21" i="14"/>
  <c r="BH21" i="14"/>
  <c r="AW21" i="14"/>
  <c r="AL21" i="14"/>
  <c r="AA21" i="14"/>
  <c r="P21" i="14"/>
  <c r="ED20" i="14"/>
  <c r="DQ20" i="14"/>
  <c r="DF20" i="14"/>
  <c r="CU20" i="14"/>
  <c r="CH20" i="14"/>
  <c r="BU20" i="14"/>
  <c r="BH20" i="14"/>
  <c r="AW20" i="14"/>
  <c r="AL20" i="14"/>
  <c r="AA20" i="14"/>
  <c r="P20" i="14"/>
  <c r="DU19" i="14"/>
  <c r="ED19" i="14" s="1"/>
  <c r="DN19" i="14"/>
  <c r="DQ19" i="14" s="1"/>
  <c r="DC19" i="14"/>
  <c r="DF19" i="14" s="1"/>
  <c r="CL19" i="14"/>
  <c r="CU19" i="14" s="1"/>
  <c r="BY19" i="14"/>
  <c r="CH19" i="14" s="1"/>
  <c r="BL19" i="14"/>
  <c r="BU19" i="14" s="1"/>
  <c r="BA19" i="14"/>
  <c r="BH19" i="14" s="1"/>
  <c r="AW19" i="14"/>
  <c r="AE19" i="14"/>
  <c r="AL19" i="14" s="1"/>
  <c r="AA19" i="14"/>
  <c r="P19" i="14"/>
  <c r="ED47" i="13"/>
  <c r="DQ47" i="13"/>
  <c r="DF47" i="13"/>
  <c r="CU47" i="13"/>
  <c r="CH47" i="13"/>
  <c r="BU47" i="13"/>
  <c r="BH47" i="13"/>
  <c r="AW47" i="13"/>
  <c r="AL47" i="13"/>
  <c r="AA47" i="13"/>
  <c r="P47" i="13"/>
  <c r="ED46" i="13"/>
  <c r="DQ46" i="13"/>
  <c r="DF46" i="13"/>
  <c r="CU46" i="13"/>
  <c r="CH46" i="13"/>
  <c r="BU46" i="13"/>
  <c r="BH46" i="13"/>
  <c r="AW46" i="13"/>
  <c r="AL46" i="13"/>
  <c r="AA46" i="13"/>
  <c r="P46" i="13"/>
  <c r="ED45" i="13"/>
  <c r="DQ45" i="13"/>
  <c r="DF45" i="13"/>
  <c r="CU45" i="13"/>
  <c r="CH45" i="13"/>
  <c r="BU45" i="13"/>
  <c r="BH45" i="13"/>
  <c r="AW45" i="13"/>
  <c r="AL45" i="13"/>
  <c r="AA45" i="13"/>
  <c r="P45" i="13"/>
  <c r="ED44" i="13"/>
  <c r="DQ44" i="13"/>
  <c r="DF44" i="13"/>
  <c r="CU44" i="13"/>
  <c r="CH44" i="13"/>
  <c r="BU44" i="13"/>
  <c r="BH44" i="13"/>
  <c r="AW44" i="13"/>
  <c r="AL44" i="13"/>
  <c r="AA44" i="13"/>
  <c r="P44" i="13"/>
  <c r="ED43" i="13"/>
  <c r="DQ43" i="13"/>
  <c r="DF43" i="13"/>
  <c r="CU43" i="13"/>
  <c r="CH43" i="13"/>
  <c r="BU43" i="13"/>
  <c r="BH43" i="13"/>
  <c r="AW43" i="13"/>
  <c r="AL43" i="13"/>
  <c r="AA43" i="13"/>
  <c r="P43" i="13"/>
  <c r="ED42" i="13"/>
  <c r="DQ42" i="13"/>
  <c r="DF42" i="13"/>
  <c r="CU42" i="13"/>
  <c r="CH42" i="13"/>
  <c r="BU42" i="13"/>
  <c r="BH42" i="13"/>
  <c r="AW42" i="13"/>
  <c r="AL42" i="13"/>
  <c r="AA42" i="13"/>
  <c r="P42" i="13"/>
  <c r="ED41" i="13"/>
  <c r="DQ41" i="13"/>
  <c r="DF41" i="13"/>
  <c r="CU41" i="13"/>
  <c r="CH41" i="13"/>
  <c r="BU41" i="13"/>
  <c r="BH41" i="13"/>
  <c r="AW41" i="13"/>
  <c r="AL41" i="13"/>
  <c r="AA41" i="13"/>
  <c r="P41" i="13"/>
  <c r="ED40" i="13"/>
  <c r="DQ40" i="13"/>
  <c r="DF40" i="13"/>
  <c r="CU40" i="13"/>
  <c r="CH40" i="13"/>
  <c r="BU40" i="13"/>
  <c r="BH40" i="13"/>
  <c r="AW40" i="13"/>
  <c r="AL40" i="13"/>
  <c r="AA40" i="13"/>
  <c r="P40" i="13"/>
  <c r="EA39" i="13"/>
  <c r="DW39" i="13"/>
  <c r="DP39" i="13"/>
  <c r="DL39" i="13"/>
  <c r="DE39" i="13"/>
  <c r="DA39" i="13"/>
  <c r="CR39" i="13"/>
  <c r="CN39" i="13"/>
  <c r="CA39" i="13"/>
  <c r="CH39" i="13" s="1"/>
  <c r="BN39" i="13"/>
  <c r="BU39" i="13" s="1"/>
  <c r="BH39" i="13"/>
  <c r="BC39" i="13"/>
  <c r="AV39" i="13"/>
  <c r="AR39" i="13"/>
  <c r="AK39" i="13"/>
  <c r="AG39" i="13"/>
  <c r="AA39" i="13"/>
  <c r="P39" i="13"/>
  <c r="EA38" i="13"/>
  <c r="DW38" i="13"/>
  <c r="DP38" i="13"/>
  <c r="DL38" i="13"/>
  <c r="DE38" i="13"/>
  <c r="DA38" i="13"/>
  <c r="CR38" i="13"/>
  <c r="CU38" i="13" s="1"/>
  <c r="CN38" i="13"/>
  <c r="CE38" i="13"/>
  <c r="CA38" i="13"/>
  <c r="BR38" i="13"/>
  <c r="BN38" i="13"/>
  <c r="BG38" i="13"/>
  <c r="BC38" i="13"/>
  <c r="AV38" i="13"/>
  <c r="AR38" i="13"/>
  <c r="AK38" i="13"/>
  <c r="AG38" i="13"/>
  <c r="AA38" i="13"/>
  <c r="P38" i="13"/>
  <c r="EA37" i="13"/>
  <c r="DZ37" i="13"/>
  <c r="DW37" i="13"/>
  <c r="DV37" i="13"/>
  <c r="DP37" i="13"/>
  <c r="DO37" i="13"/>
  <c r="DL37" i="13"/>
  <c r="DK37" i="13"/>
  <c r="DE37" i="13"/>
  <c r="DD37" i="13"/>
  <c r="DA37" i="13"/>
  <c r="CZ37" i="13"/>
  <c r="CR37" i="13"/>
  <c r="CQ37" i="13"/>
  <c r="CN37" i="13"/>
  <c r="CM37" i="13"/>
  <c r="CE37" i="13"/>
  <c r="CD37" i="13"/>
  <c r="CA37" i="13"/>
  <c r="BZ37" i="13"/>
  <c r="BR37" i="13"/>
  <c r="BQ37" i="13"/>
  <c r="BN37" i="13"/>
  <c r="BM37" i="13"/>
  <c r="BG37" i="13"/>
  <c r="BF37" i="13"/>
  <c r="BC37" i="13"/>
  <c r="BB37" i="13"/>
  <c r="AV37" i="13"/>
  <c r="AU37" i="13"/>
  <c r="AR37" i="13"/>
  <c r="AQ37" i="13"/>
  <c r="AK37" i="13"/>
  <c r="AJ37" i="13"/>
  <c r="AG37" i="13"/>
  <c r="AF37" i="13"/>
  <c r="AA37" i="13"/>
  <c r="P37" i="13"/>
  <c r="EA36" i="13"/>
  <c r="DW36" i="13"/>
  <c r="DP36" i="13"/>
  <c r="DL36" i="13"/>
  <c r="DE36" i="13"/>
  <c r="DA36" i="13"/>
  <c r="CR36" i="13"/>
  <c r="CN36" i="13"/>
  <c r="CE36" i="13"/>
  <c r="CA36" i="13"/>
  <c r="BR36" i="13"/>
  <c r="BN36" i="13"/>
  <c r="BU36" i="13" s="1"/>
  <c r="BG36" i="13"/>
  <c r="BC36" i="13"/>
  <c r="AV36" i="13"/>
  <c r="AR36" i="13"/>
  <c r="AW36" i="13" s="1"/>
  <c r="AK36" i="13"/>
  <c r="AG36" i="13"/>
  <c r="AA36" i="13"/>
  <c r="P36" i="13"/>
  <c r="ED35" i="13"/>
  <c r="DQ35" i="13"/>
  <c r="DF35" i="13"/>
  <c r="CU35" i="13"/>
  <c r="CH35" i="13"/>
  <c r="BU35" i="13"/>
  <c r="BH35" i="13"/>
  <c r="AW35" i="13"/>
  <c r="AL35" i="13"/>
  <c r="AA35" i="13"/>
  <c r="P35" i="13"/>
  <c r="ED34" i="13"/>
  <c r="DQ34" i="13"/>
  <c r="DF34" i="13"/>
  <c r="CU34" i="13"/>
  <c r="CH34" i="13"/>
  <c r="BU34" i="13"/>
  <c r="BH34" i="13"/>
  <c r="AW34" i="13"/>
  <c r="AL34" i="13"/>
  <c r="AA34" i="13"/>
  <c r="P34" i="13"/>
  <c r="DV33" i="13"/>
  <c r="ED33" i="13" s="1"/>
  <c r="DP33" i="13"/>
  <c r="DK33" i="13"/>
  <c r="DE33" i="13"/>
  <c r="CZ33" i="13"/>
  <c r="CM33" i="13"/>
  <c r="CU33" i="13" s="1"/>
  <c r="BZ33" i="13"/>
  <c r="CH33" i="13" s="1"/>
  <c r="BM33" i="13"/>
  <c r="BU33" i="13" s="1"/>
  <c r="BB33" i="13"/>
  <c r="BH33" i="13" s="1"/>
  <c r="AQ33" i="13"/>
  <c r="AW33" i="13" s="1"/>
  <c r="AF33" i="13"/>
  <c r="AL33" i="13" s="1"/>
  <c r="AA33" i="13"/>
  <c r="P33" i="13"/>
  <c r="DZ32" i="13"/>
  <c r="DV32" i="13"/>
  <c r="DO32" i="13"/>
  <c r="DK32" i="13"/>
  <c r="DD32" i="13"/>
  <c r="CZ32" i="13"/>
  <c r="CQ32" i="13"/>
  <c r="CM32" i="13"/>
  <c r="CD32" i="13"/>
  <c r="BZ32" i="13"/>
  <c r="BQ32" i="13"/>
  <c r="BM32" i="13"/>
  <c r="BF32" i="13"/>
  <c r="BH32" i="13" s="1"/>
  <c r="BB32" i="13"/>
  <c r="AU32" i="13"/>
  <c r="AQ32" i="13"/>
  <c r="AJ32" i="13"/>
  <c r="AF32" i="13"/>
  <c r="Y32" i="13"/>
  <c r="U32" i="13"/>
  <c r="J32" i="13"/>
  <c r="P32" i="13" s="1"/>
  <c r="ED31" i="13"/>
  <c r="DQ31" i="13"/>
  <c r="DF31" i="13"/>
  <c r="CU31" i="13"/>
  <c r="CH31" i="13"/>
  <c r="BU31" i="13"/>
  <c r="BH31" i="13"/>
  <c r="AW31" i="13"/>
  <c r="AL31" i="13"/>
  <c r="AA31" i="13"/>
  <c r="P31" i="13"/>
  <c r="ED30" i="13"/>
  <c r="DQ30" i="13"/>
  <c r="DF30" i="13"/>
  <c r="CU30" i="13"/>
  <c r="CH30" i="13"/>
  <c r="BU30" i="13"/>
  <c r="BH30" i="13"/>
  <c r="AW30" i="13"/>
  <c r="AL30" i="13"/>
  <c r="Y30" i="13"/>
  <c r="W30" i="13"/>
  <c r="U30" i="13"/>
  <c r="S30" i="13"/>
  <c r="Q30" i="13"/>
  <c r="N30" i="13"/>
  <c r="L30" i="13"/>
  <c r="J30" i="13"/>
  <c r="H30" i="13"/>
  <c r="F30" i="13"/>
  <c r="EC29" i="13"/>
  <c r="EB29" i="13"/>
  <c r="DZ29" i="13"/>
  <c r="DV29" i="13"/>
  <c r="DT29" i="13"/>
  <c r="DR29" i="13"/>
  <c r="DO29" i="13"/>
  <c r="DM29" i="13"/>
  <c r="DK29" i="13"/>
  <c r="DI29" i="13"/>
  <c r="DG29" i="13"/>
  <c r="DD29" i="13"/>
  <c r="DB29" i="13"/>
  <c r="CZ29" i="13"/>
  <c r="CX29" i="13"/>
  <c r="CV29" i="13"/>
  <c r="CT29" i="13"/>
  <c r="CS29" i="13"/>
  <c r="CQ29" i="13"/>
  <c r="CM29" i="13"/>
  <c r="CK29" i="13"/>
  <c r="CI29" i="13"/>
  <c r="CG29" i="13"/>
  <c r="CF29" i="13"/>
  <c r="CD29" i="13"/>
  <c r="BZ29" i="13"/>
  <c r="BX29" i="13"/>
  <c r="BV29" i="13"/>
  <c r="BT29" i="13"/>
  <c r="BS29" i="13"/>
  <c r="BQ29" i="13"/>
  <c r="BM29" i="13"/>
  <c r="BK29" i="13"/>
  <c r="BI29" i="13"/>
  <c r="BB29" i="13"/>
  <c r="AZ29" i="13"/>
  <c r="AX29" i="13"/>
  <c r="AU29" i="13"/>
  <c r="AQ29" i="13"/>
  <c r="AO29" i="13"/>
  <c r="AM29" i="13"/>
  <c r="AJ29" i="13"/>
  <c r="AF29" i="13"/>
  <c r="AE29" i="13"/>
  <c r="AD29" i="13"/>
  <c r="AB29" i="13"/>
  <c r="AA29" i="13"/>
  <c r="P29" i="13"/>
  <c r="EA28" i="13"/>
  <c r="DZ28" i="13"/>
  <c r="DV28" i="13"/>
  <c r="DP28" i="13"/>
  <c r="DO28" i="13"/>
  <c r="DK28" i="13"/>
  <c r="DE28" i="13"/>
  <c r="DD28" i="13"/>
  <c r="CZ28" i="13"/>
  <c r="CR28" i="13"/>
  <c r="CQ28" i="13"/>
  <c r="CM28" i="13"/>
  <c r="CE28" i="13"/>
  <c r="CD28" i="13"/>
  <c r="BZ28" i="13"/>
  <c r="BR28" i="13"/>
  <c r="BQ28" i="13"/>
  <c r="BM28" i="13"/>
  <c r="BG28" i="13"/>
  <c r="BF28" i="13"/>
  <c r="BB28" i="13"/>
  <c r="AV28" i="13"/>
  <c r="AU28" i="13"/>
  <c r="AQ28" i="13"/>
  <c r="AK28" i="13"/>
  <c r="AJ28" i="13"/>
  <c r="AF28" i="13"/>
  <c r="Y28" i="13"/>
  <c r="AA28" i="13" s="1"/>
  <c r="U28" i="13"/>
  <c r="N28" i="13"/>
  <c r="J28" i="13"/>
  <c r="EA27" i="13"/>
  <c r="DW27" i="13"/>
  <c r="DP27" i="13"/>
  <c r="DL27" i="13"/>
  <c r="DE27" i="13"/>
  <c r="DA27" i="13"/>
  <c r="DF27" i="13" s="1"/>
  <c r="CR27" i="13"/>
  <c r="CN27" i="13"/>
  <c r="CE27" i="13"/>
  <c r="CA27" i="13"/>
  <c r="CH27" i="13" s="1"/>
  <c r="BR27" i="13"/>
  <c r="BN27" i="13"/>
  <c r="BU27" i="13" s="1"/>
  <c r="BG27" i="13"/>
  <c r="BC27" i="13"/>
  <c r="BH27" i="13" s="1"/>
  <c r="AV27" i="13"/>
  <c r="AR27" i="13"/>
  <c r="AK27" i="13"/>
  <c r="AG27" i="13"/>
  <c r="AL27" i="13" s="1"/>
  <c r="AA27" i="13"/>
  <c r="P27" i="13"/>
  <c r="DY26" i="13"/>
  <c r="ED26" i="13" s="1"/>
  <c r="DQ26" i="13"/>
  <c r="DF26" i="13"/>
  <c r="CP26" i="13"/>
  <c r="CU26" i="13" s="1"/>
  <c r="CC26" i="13"/>
  <c r="CH26" i="13" s="1"/>
  <c r="BU26" i="13"/>
  <c r="BP26" i="13"/>
  <c r="BE26" i="13"/>
  <c r="BH26" i="13" s="1"/>
  <c r="AW26" i="13"/>
  <c r="AL26" i="13"/>
  <c r="AA26" i="13"/>
  <c r="P26" i="13"/>
  <c r="DY25" i="13"/>
  <c r="ED25" i="13" s="1"/>
  <c r="DQ25" i="13"/>
  <c r="DF25" i="13"/>
  <c r="CP25" i="13"/>
  <c r="CU25" i="13" s="1"/>
  <c r="CC25" i="13"/>
  <c r="CH25" i="13" s="1"/>
  <c r="BP25" i="13"/>
  <c r="BU25" i="13" s="1"/>
  <c r="BE25" i="13"/>
  <c r="BH25" i="13" s="1"/>
  <c r="AW25" i="13"/>
  <c r="AL25" i="13"/>
  <c r="AA25" i="13"/>
  <c r="P25" i="13"/>
  <c r="ED24" i="13"/>
  <c r="DQ24" i="13"/>
  <c r="DF24" i="13"/>
  <c r="CU24" i="13"/>
  <c r="CH24" i="13"/>
  <c r="BU24" i="13"/>
  <c r="BH24" i="13"/>
  <c r="AW24" i="13"/>
  <c r="AL24" i="13"/>
  <c r="AA24" i="13"/>
  <c r="P24" i="13"/>
  <c r="EA23" i="13"/>
  <c r="DW23" i="13"/>
  <c r="DP23" i="13"/>
  <c r="DL23" i="13"/>
  <c r="DQ23" i="13" s="1"/>
  <c r="DE23" i="13"/>
  <c r="DA23" i="13"/>
  <c r="DF23" i="13" s="1"/>
  <c r="CR23" i="13"/>
  <c r="CN23" i="13"/>
  <c r="CE23" i="13"/>
  <c r="CA23" i="13"/>
  <c r="BR23" i="13"/>
  <c r="BN23" i="13"/>
  <c r="BG23" i="13"/>
  <c r="BC23" i="13"/>
  <c r="AV23" i="13"/>
  <c r="AR23" i="13"/>
  <c r="AK23" i="13"/>
  <c r="AG23" i="13"/>
  <c r="AA23" i="13"/>
  <c r="P23" i="13"/>
  <c r="EA22" i="13"/>
  <c r="DW22" i="13"/>
  <c r="DP22" i="13"/>
  <c r="DL22" i="13"/>
  <c r="DE22" i="13"/>
  <c r="DA22" i="13"/>
  <c r="CR22" i="13"/>
  <c r="CN22" i="13"/>
  <c r="CE22" i="13"/>
  <c r="CA22" i="13"/>
  <c r="BR22" i="13"/>
  <c r="BN22" i="13"/>
  <c r="BG22" i="13"/>
  <c r="BC22" i="13"/>
  <c r="AV22" i="13"/>
  <c r="AR22" i="13"/>
  <c r="AK22" i="13"/>
  <c r="AG22" i="13"/>
  <c r="AL22" i="13" s="1"/>
  <c r="AA22" i="13"/>
  <c r="P22" i="13"/>
  <c r="ED21" i="13"/>
  <c r="DQ21" i="13"/>
  <c r="DF21" i="13"/>
  <c r="CU21" i="13"/>
  <c r="CH21" i="13"/>
  <c r="BU21" i="13"/>
  <c r="BH21" i="13"/>
  <c r="AW21" i="13"/>
  <c r="AL21" i="13"/>
  <c r="AA21" i="13"/>
  <c r="P21" i="13"/>
  <c r="ED20" i="13"/>
  <c r="DQ20" i="13"/>
  <c r="DF20" i="13"/>
  <c r="CU20" i="13"/>
  <c r="CH20" i="13"/>
  <c r="BU20" i="13"/>
  <c r="BH20" i="13"/>
  <c r="AW20" i="13"/>
  <c r="AL20" i="13"/>
  <c r="AA20" i="13"/>
  <c r="P20" i="13"/>
  <c r="ED19" i="13"/>
  <c r="DQ19" i="13"/>
  <c r="DF19" i="13"/>
  <c r="CU19" i="13"/>
  <c r="CH19" i="13"/>
  <c r="BU19" i="13"/>
  <c r="BH19" i="13"/>
  <c r="AW19" i="13"/>
  <c r="AL19" i="13"/>
  <c r="AA19" i="13"/>
  <c r="P19" i="13"/>
  <c r="DU18" i="13"/>
  <c r="DS18" i="13"/>
  <c r="DQ18" i="13"/>
  <c r="DF18" i="13"/>
  <c r="CL18" i="13"/>
  <c r="CJ18" i="13"/>
  <c r="BY18" i="13"/>
  <c r="BW18" i="13"/>
  <c r="BL18" i="13"/>
  <c r="BJ18" i="13"/>
  <c r="BA18" i="13"/>
  <c r="AY18" i="13"/>
  <c r="AP18" i="13"/>
  <c r="AN18" i="13"/>
  <c r="AE18" i="13"/>
  <c r="AC18" i="13"/>
  <c r="AA18" i="13"/>
  <c r="P18" i="13"/>
  <c r="ED17" i="13"/>
  <c r="DQ17" i="13"/>
  <c r="DF17" i="13"/>
  <c r="CU17" i="13"/>
  <c r="CH17" i="13"/>
  <c r="BU17" i="13"/>
  <c r="BH17" i="13"/>
  <c r="AW17" i="13"/>
  <c r="AL17" i="13"/>
  <c r="AA17" i="13"/>
  <c r="P17" i="13"/>
  <c r="ED16" i="13"/>
  <c r="DQ16" i="13"/>
  <c r="DF16" i="13"/>
  <c r="CU16" i="13"/>
  <c r="CH16" i="13"/>
  <c r="BU16" i="13"/>
  <c r="BH16" i="13"/>
  <c r="AW16" i="13"/>
  <c r="AL16" i="13"/>
  <c r="AA16" i="13"/>
  <c r="P16" i="13"/>
  <c r="ED15" i="13"/>
  <c r="DN15" i="13"/>
  <c r="DQ15" i="13" s="1"/>
  <c r="DC15" i="13"/>
  <c r="DF15" i="13" s="1"/>
  <c r="CU15" i="13"/>
  <c r="CH15" i="13"/>
  <c r="BU15" i="13"/>
  <c r="BH15" i="13"/>
  <c r="AW15" i="13"/>
  <c r="AL15" i="13"/>
  <c r="AA15" i="13"/>
  <c r="P15" i="13"/>
  <c r="ED14" i="13"/>
  <c r="DQ14" i="13"/>
  <c r="DF14" i="13"/>
  <c r="CU14" i="13"/>
  <c r="CH14" i="13"/>
  <c r="BU14" i="13"/>
  <c r="BH14" i="13"/>
  <c r="AW14" i="13"/>
  <c r="AL14" i="13"/>
  <c r="AA14" i="13"/>
  <c r="P14" i="13"/>
  <c r="DU13" i="13"/>
  <c r="ED13" i="13" s="1"/>
  <c r="DN13" i="13"/>
  <c r="DQ13" i="13" s="1"/>
  <c r="DC13" i="13"/>
  <c r="DF13" i="13" s="1"/>
  <c r="CL13" i="13"/>
  <c r="CU13" i="13" s="1"/>
  <c r="BY13" i="13"/>
  <c r="CH13" i="13" s="1"/>
  <c r="BL13" i="13"/>
  <c r="BU13" i="13" s="1"/>
  <c r="BA13" i="13"/>
  <c r="BH13" i="13" s="1"/>
  <c r="AW13" i="13"/>
  <c r="AE13" i="13"/>
  <c r="AL13" i="13" s="1"/>
  <c r="AA13" i="13"/>
  <c r="P13" i="13"/>
  <c r="BH18" i="13" l="1"/>
  <c r="CH22" i="13"/>
  <c r="DQ22" i="13"/>
  <c r="AW23" i="13"/>
  <c r="DQ32" i="13"/>
  <c r="ED32" i="13"/>
  <c r="DQ28" i="14"/>
  <c r="ED28" i="14"/>
  <c r="AL29" i="14"/>
  <c r="CH29" i="14"/>
  <c r="CU29" i="14"/>
  <c r="DF29" i="14"/>
  <c r="ED29" i="14"/>
  <c r="CH33" i="14"/>
  <c r="CU33" i="14"/>
  <c r="P34" i="14"/>
  <c r="ED38" i="14"/>
  <c r="DF39" i="14"/>
  <c r="CH42" i="14"/>
  <c r="CU42" i="14"/>
  <c r="DF44" i="14"/>
  <c r="DQ44" i="14"/>
  <c r="CU45" i="14"/>
  <c r="BU18" i="15"/>
  <c r="CH18" i="15"/>
  <c r="ED23" i="15"/>
  <c r="CH27" i="15"/>
  <c r="CU27" i="15"/>
  <c r="BH29" i="15"/>
  <c r="P30" i="15"/>
  <c r="AA30" i="15"/>
  <c r="AL32" i="15"/>
  <c r="CU32" i="15"/>
  <c r="CH38" i="15"/>
  <c r="CU38" i="15"/>
  <c r="ED38" i="15"/>
  <c r="AL21" i="16"/>
  <c r="ED25" i="16"/>
  <c r="AW26" i="16"/>
  <c r="CU26" i="16"/>
  <c r="DF26" i="16"/>
  <c r="DQ26" i="16"/>
  <c r="AW30" i="16"/>
  <c r="BH30" i="16"/>
  <c r="BU30" i="16"/>
  <c r="CU30" i="16"/>
  <c r="DQ36" i="16"/>
  <c r="BH39" i="16"/>
  <c r="AW18" i="17"/>
  <c r="CU18" i="17"/>
  <c r="BH22" i="17"/>
  <c r="BH23" i="17"/>
  <c r="BU23" i="17"/>
  <c r="CU23" i="17"/>
  <c r="AW27" i="17"/>
  <c r="CU27" i="17"/>
  <c r="DF27" i="17"/>
  <c r="DQ27" i="17"/>
  <c r="AA28" i="17"/>
  <c r="AW28" i="17"/>
  <c r="BU28" i="17"/>
  <c r="CU28" i="17"/>
  <c r="DQ28" i="17"/>
  <c r="DQ29" i="17"/>
  <c r="AA30" i="17"/>
  <c r="AA32" i="17"/>
  <c r="CH32" i="17"/>
  <c r="CU32" i="17"/>
  <c r="AW36" i="17"/>
  <c r="BH37" i="17"/>
  <c r="BU37" i="17"/>
  <c r="CH37" i="17"/>
  <c r="CU37" i="17"/>
  <c r="DF37" i="17"/>
  <c r="AL38" i="17"/>
  <c r="AW38" i="17"/>
  <c r="BH38" i="17"/>
  <c r="CH38" i="17"/>
  <c r="ED38" i="17"/>
  <c r="AL39" i="17"/>
  <c r="DF39" i="17"/>
  <c r="DF22" i="13"/>
  <c r="ED22" i="13"/>
  <c r="AL23" i="13"/>
  <c r="BH23" i="13"/>
  <c r="AA32" i="13"/>
  <c r="DF32" i="13"/>
  <c r="DQ33" i="13"/>
  <c r="BH36" i="13"/>
  <c r="CH36" i="13"/>
  <c r="DF36" i="13"/>
  <c r="BH37" i="13"/>
  <c r="BU37" i="13"/>
  <c r="CH37" i="13"/>
  <c r="CU37" i="13"/>
  <c r="DF37" i="13"/>
  <c r="DQ37" i="13"/>
  <c r="ED37" i="13"/>
  <c r="AW38" i="13"/>
  <c r="BU38" i="13"/>
  <c r="DQ38" i="13"/>
  <c r="BU28" i="13"/>
  <c r="DQ28" i="13"/>
  <c r="CU29" i="13"/>
  <c r="DF29" i="13"/>
  <c r="P30" i="13"/>
  <c r="BU18" i="13"/>
  <c r="ED18" i="13"/>
  <c r="AW22" i="13"/>
  <c r="BU23" i="13"/>
  <c r="AW27" i="13"/>
  <c r="DQ27" i="13"/>
  <c r="P28" i="13"/>
  <c r="AL32" i="13"/>
  <c r="CU32" i="13"/>
  <c r="DF33" i="13"/>
  <c r="DQ36" i="13"/>
  <c r="AL38" i="13"/>
  <c r="BH38" i="13"/>
  <c r="CH38" i="13"/>
  <c r="DF38" i="13"/>
  <c r="ED38" i="13"/>
  <c r="CU39" i="13"/>
  <c r="DQ39" i="13"/>
  <c r="AW24" i="14"/>
  <c r="AL28" i="14"/>
  <c r="CU28" i="14"/>
  <c r="BU29" i="14"/>
  <c r="AW33" i="14"/>
  <c r="ED33" i="14"/>
  <c r="AA34" i="14"/>
  <c r="BH34" i="14"/>
  <c r="DF34" i="14"/>
  <c r="CU38" i="14"/>
  <c r="DQ39" i="14"/>
  <c r="AW42" i="14"/>
  <c r="DQ42" i="14"/>
  <c r="AL44" i="14"/>
  <c r="ED44" i="14"/>
  <c r="DF45" i="14"/>
  <c r="ED45" i="14"/>
  <c r="AL22" i="15"/>
  <c r="BU22" i="15"/>
  <c r="P28" i="15"/>
  <c r="CH32" i="15"/>
  <c r="AW37" i="15"/>
  <c r="BU37" i="15"/>
  <c r="CH37" i="15"/>
  <c r="CU37" i="15"/>
  <c r="DF37" i="15"/>
  <c r="BU38" i="15"/>
  <c r="BH21" i="16"/>
  <c r="ED21" i="16"/>
  <c r="AL25" i="16"/>
  <c r="DQ25" i="16"/>
  <c r="AL30" i="16"/>
  <c r="AA31" i="16"/>
  <c r="BH31" i="16"/>
  <c r="DF31" i="16"/>
  <c r="BU35" i="16"/>
  <c r="CU35" i="16"/>
  <c r="DQ35" i="16"/>
  <c r="DF36" i="16"/>
  <c r="AL39" i="16"/>
  <c r="AL41" i="16"/>
  <c r="ED42" i="16"/>
  <c r="AL18" i="17"/>
  <c r="BH18" i="17"/>
  <c r="ED18" i="17"/>
  <c r="AL22" i="17"/>
  <c r="CH23" i="17"/>
  <c r="DF23" i="17"/>
  <c r="AL27" i="17"/>
  <c r="BH27" i="17"/>
  <c r="P28" i="17"/>
  <c r="DF29" i="17"/>
  <c r="P30" i="17"/>
  <c r="BU32" i="17"/>
  <c r="ED32" i="17"/>
  <c r="DF33" i="17"/>
  <c r="ED36" i="17"/>
  <c r="AL37" i="17"/>
  <c r="AW37" i="17"/>
  <c r="BU38" i="17"/>
  <c r="CU38" i="17"/>
  <c r="AW39" i="13"/>
  <c r="DF39" i="13"/>
  <c r="ED39" i="13"/>
  <c r="DF28" i="14"/>
  <c r="AL33" i="14"/>
  <c r="BH33" i="14"/>
  <c r="AL38" i="14"/>
  <c r="BH38" i="14"/>
  <c r="CH38" i="14"/>
  <c r="DF38" i="14"/>
  <c r="DF42" i="14"/>
  <c r="AL43" i="14"/>
  <c r="AW43" i="14"/>
  <c r="BH43" i="14"/>
  <c r="BU43" i="14"/>
  <c r="CH43" i="14"/>
  <c r="CU43" i="14"/>
  <c r="DF43" i="14"/>
  <c r="DQ43" i="14"/>
  <c r="ED43" i="14"/>
  <c r="AW44" i="14"/>
  <c r="BU44" i="14"/>
  <c r="AW45" i="14"/>
  <c r="DQ45" i="14"/>
  <c r="CU18" i="15"/>
  <c r="CH22" i="15"/>
  <c r="BU27" i="15"/>
  <c r="ED27" i="15"/>
  <c r="BU32" i="15"/>
  <c r="ED32" i="15"/>
  <c r="BH37" i="15"/>
  <c r="DQ37" i="15"/>
  <c r="AL38" i="15"/>
  <c r="AW21" i="16"/>
  <c r="BU21" i="16"/>
  <c r="AW25" i="16"/>
  <c r="DF25" i="16"/>
  <c r="CH26" i="16"/>
  <c r="AL31" i="16"/>
  <c r="CH31" i="16"/>
  <c r="ED31" i="16"/>
  <c r="AL35" i="16"/>
  <c r="CH35" i="16"/>
  <c r="DF39" i="16"/>
  <c r="DQ41" i="16"/>
  <c r="DQ42" i="16"/>
  <c r="BU18" i="17"/>
  <c r="AW22" i="17"/>
  <c r="DF22" i="17"/>
  <c r="ED22" i="17"/>
  <c r="DQ23" i="17"/>
  <c r="BU27" i="17"/>
  <c r="ED27" i="17"/>
  <c r="AL29" i="17"/>
  <c r="CH29" i="17"/>
  <c r="CU29" i="17"/>
  <c r="ED29" i="17"/>
  <c r="AL32" i="17"/>
  <c r="BH32" i="17"/>
  <c r="DQ33" i="17"/>
  <c r="AL36" i="17"/>
  <c r="CU36" i="17"/>
  <c r="DQ36" i="17"/>
  <c r="DQ37" i="17"/>
  <c r="ED37" i="17"/>
  <c r="DF38" i="17"/>
  <c r="AW39" i="17"/>
  <c r="CU39" i="17"/>
  <c r="BU34" i="14"/>
  <c r="DQ34" i="14"/>
  <c r="CU35" i="14"/>
  <c r="DQ35" i="14"/>
  <c r="AA36" i="14"/>
  <c r="CU28" i="15"/>
  <c r="BU31" i="16"/>
  <c r="DQ31" i="16"/>
  <c r="AW29" i="17"/>
  <c r="BH29" i="17"/>
  <c r="BU29" i="17"/>
  <c r="S52" i="18"/>
  <c r="B26" i="18"/>
  <c r="O52" i="18"/>
  <c r="B22" i="18"/>
  <c r="AD52" i="18"/>
  <c r="B37" i="18"/>
  <c r="G52" i="18"/>
  <c r="B14" i="18"/>
  <c r="AA52" i="18"/>
  <c r="B34" i="18"/>
  <c r="J52" i="18"/>
  <c r="B17" i="18"/>
  <c r="AL52" i="18"/>
  <c r="B45" i="18"/>
  <c r="Q52" i="18"/>
  <c r="B24" i="18"/>
  <c r="AJ52" i="18"/>
  <c r="B43" i="18"/>
  <c r="Y52" i="18"/>
  <c r="B32" i="18"/>
  <c r="K52" i="18"/>
  <c r="B18" i="18"/>
  <c r="AC52" i="18"/>
  <c r="B36" i="18"/>
  <c r="Z52" i="18"/>
  <c r="B33" i="18"/>
  <c r="L52" i="18"/>
  <c r="B19" i="18"/>
  <c r="R52" i="18"/>
  <c r="B25" i="18"/>
  <c r="AH52" i="18"/>
  <c r="B41" i="18"/>
  <c r="AI52" i="18"/>
  <c r="B42" i="18"/>
  <c r="I52" i="18"/>
  <c r="B16" i="18"/>
  <c r="AF52" i="18"/>
  <c r="B39" i="18"/>
  <c r="W52" i="18"/>
  <c r="B30" i="18"/>
  <c r="P52" i="18"/>
  <c r="B23" i="18"/>
  <c r="T52" i="18"/>
  <c r="B27" i="18"/>
  <c r="N52" i="18"/>
  <c r="B21" i="18"/>
  <c r="AK52" i="18"/>
  <c r="B44" i="18"/>
  <c r="AB52" i="18"/>
  <c r="B35" i="18"/>
  <c r="X52" i="18"/>
  <c r="B31" i="18"/>
  <c r="U52" i="18"/>
  <c r="B28" i="18"/>
  <c r="V52" i="18"/>
  <c r="B29" i="18"/>
  <c r="AE52" i="18"/>
  <c r="B38" i="18"/>
  <c r="F52" i="18"/>
  <c r="B13" i="18"/>
  <c r="H52" i="18"/>
  <c r="B15" i="18"/>
  <c r="AG52" i="18"/>
  <c r="B40" i="18"/>
  <c r="M52" i="18"/>
  <c r="B20" i="18"/>
  <c r="AM52" i="18"/>
  <c r="B46" i="18"/>
  <c r="AN52" i="18"/>
  <c r="B47" i="18"/>
  <c r="B46" i="19"/>
  <c r="B42" i="19"/>
  <c r="Y52" i="19"/>
  <c r="B32" i="19"/>
  <c r="AD52" i="19"/>
  <c r="B37" i="19"/>
  <c r="AF52" i="19"/>
  <c r="B39" i="19"/>
  <c r="O52" i="19"/>
  <c r="B22" i="19"/>
  <c r="AB52" i="19"/>
  <c r="B35" i="19"/>
  <c r="AK52" i="19"/>
  <c r="B44" i="19"/>
  <c r="J52" i="19"/>
  <c r="B17" i="19"/>
  <c r="M52" i="19"/>
  <c r="B20" i="19"/>
  <c r="AH52" i="19"/>
  <c r="B41" i="19"/>
  <c r="K52" i="19"/>
  <c r="B18" i="19"/>
  <c r="V52" i="19"/>
  <c r="B29" i="19"/>
  <c r="AC52" i="19"/>
  <c r="B36" i="19"/>
  <c r="Z52" i="19"/>
  <c r="B33" i="19"/>
  <c r="I52" i="19"/>
  <c r="B16" i="19"/>
  <c r="AG52" i="19"/>
  <c r="B40" i="19"/>
  <c r="AN52" i="19"/>
  <c r="B47" i="19"/>
  <c r="G52" i="19"/>
  <c r="B14" i="19"/>
  <c r="U52" i="19"/>
  <c r="B28" i="19"/>
  <c r="P52" i="19"/>
  <c r="B23" i="19"/>
  <c r="W52" i="19"/>
  <c r="B30" i="19"/>
  <c r="R52" i="19"/>
  <c r="B25" i="19"/>
  <c r="S52" i="19"/>
  <c r="B26" i="19"/>
  <c r="N52" i="19"/>
  <c r="B21" i="19"/>
  <c r="AJ52" i="19"/>
  <c r="B43" i="19"/>
  <c r="L52" i="19"/>
  <c r="B19" i="19"/>
  <c r="AE52" i="19"/>
  <c r="B38" i="19"/>
  <c r="F52" i="19"/>
  <c r="B13" i="19"/>
  <c r="T52" i="19"/>
  <c r="B27" i="19"/>
  <c r="H52" i="19"/>
  <c r="B15" i="19"/>
  <c r="X52" i="19"/>
  <c r="B31" i="19"/>
  <c r="AA52" i="19"/>
  <c r="B34" i="19"/>
  <c r="Q52" i="19"/>
  <c r="B24" i="19"/>
  <c r="AL52" i="19"/>
  <c r="B45" i="19"/>
  <c r="EE13" i="17"/>
  <c r="AL32" i="16"/>
  <c r="BU32" i="16"/>
  <c r="CH32" i="16"/>
  <c r="EE32" i="16" s="1"/>
  <c r="ED32" i="16"/>
  <c r="CU39" i="16"/>
  <c r="BU41" i="16"/>
  <c r="CU41" i="16"/>
  <c r="EE41" i="16" s="1"/>
  <c r="CU25" i="16"/>
  <c r="AL26" i="16"/>
  <c r="BH26" i="16"/>
  <c r="DQ30" i="16"/>
  <c r="AW32" i="16"/>
  <c r="BH32" i="16"/>
  <c r="CU32" i="16"/>
  <c r="AA35" i="16"/>
  <c r="BH35" i="16"/>
  <c r="ED35" i="16"/>
  <c r="CH39" i="16"/>
  <c r="DQ40" i="16"/>
  <c r="EE40" i="16" s="1"/>
  <c r="ED40" i="16"/>
  <c r="AW42" i="16"/>
  <c r="EE42" i="16" s="1"/>
  <c r="CU42" i="16"/>
  <c r="CH21" i="16"/>
  <c r="BH25" i="16"/>
  <c r="CH25" i="16"/>
  <c r="EE25" i="16" s="1"/>
  <c r="BU26" i="16"/>
  <c r="ED26" i="16"/>
  <c r="CH30" i="16"/>
  <c r="DF30" i="16"/>
  <c r="DQ32" i="16"/>
  <c r="AA33" i="16"/>
  <c r="AW39" i="16"/>
  <c r="CU22" i="15"/>
  <c r="EE22" i="15" s="1"/>
  <c r="B22" i="15" s="1"/>
  <c r="ED22" i="15"/>
  <c r="AA28" i="15"/>
  <c r="AL29" i="15"/>
  <c r="CU29" i="15"/>
  <c r="ED36" i="15"/>
  <c r="ED29" i="15"/>
  <c r="BU23" i="15"/>
  <c r="CU23" i="15"/>
  <c r="AL28" i="15"/>
  <c r="CH28" i="15"/>
  <c r="EE28" i="15" s="1"/>
  <c r="B28" i="15" s="1"/>
  <c r="ED28" i="15"/>
  <c r="BU29" i="15"/>
  <c r="DF29" i="15"/>
  <c r="AA32" i="15"/>
  <c r="EE32" i="15" s="1"/>
  <c r="B32" i="15" s="1"/>
  <c r="AL36" i="15"/>
  <c r="BU36" i="15"/>
  <c r="AL39" i="15"/>
  <c r="CU39" i="15"/>
  <c r="ED39" i="15"/>
  <c r="BU28" i="15"/>
  <c r="ED37" i="15"/>
  <c r="DQ33" i="14"/>
  <c r="EE33" i="14" s="1"/>
  <c r="AW34" i="14"/>
  <c r="CU34" i="14"/>
  <c r="EE34" i="14" s="1"/>
  <c r="BU35" i="14"/>
  <c r="CH35" i="14"/>
  <c r="BU24" i="14"/>
  <c r="CH28" i="14"/>
  <c r="AW29" i="14"/>
  <c r="DF33" i="14"/>
  <c r="AL34" i="14"/>
  <c r="CH34" i="14"/>
  <c r="ED34" i="14"/>
  <c r="DF35" i="14"/>
  <c r="P36" i="14"/>
  <c r="AW38" i="14"/>
  <c r="AL42" i="14"/>
  <c r="BH42" i="14"/>
  <c r="BH44" i="14"/>
  <c r="CH44" i="14"/>
  <c r="BH24" i="14"/>
  <c r="CU24" i="14"/>
  <c r="AW28" i="14"/>
  <c r="BU28" i="14"/>
  <c r="BH29" i="14"/>
  <c r="DQ29" i="14"/>
  <c r="EE29" i="14" s="1"/>
  <c r="BU33" i="14"/>
  <c r="AL35" i="14"/>
  <c r="AW35" i="14"/>
  <c r="BH35" i="14"/>
  <c r="ED35" i="14"/>
  <c r="DQ38" i="14"/>
  <c r="BU42" i="14"/>
  <c r="ED42" i="14"/>
  <c r="EE42" i="14" s="1"/>
  <c r="CU44" i="14"/>
  <c r="AL45" i="14"/>
  <c r="AW18" i="13"/>
  <c r="CU23" i="13"/>
  <c r="EE23" i="13" s="1"/>
  <c r="CU27" i="13"/>
  <c r="BH28" i="13"/>
  <c r="DF28" i="13"/>
  <c r="CH29" i="13"/>
  <c r="AW32" i="13"/>
  <c r="BU32" i="13"/>
  <c r="AL18" i="13"/>
  <c r="CU18" i="13"/>
  <c r="EE18" i="13" s="1"/>
  <c r="BU22" i="13"/>
  <c r="CU22" i="13"/>
  <c r="CH23" i="13"/>
  <c r="AW28" i="13"/>
  <c r="CU28" i="13"/>
  <c r="AL29" i="13"/>
  <c r="BU29" i="13"/>
  <c r="DQ29" i="13"/>
  <c r="ED29" i="13"/>
  <c r="AA30" i="13"/>
  <c r="EE30" i="13" s="1"/>
  <c r="CH18" i="13"/>
  <c r="BH22" i="13"/>
  <c r="ED23" i="13"/>
  <c r="ED27" i="13"/>
  <c r="AL28" i="13"/>
  <c r="CH28" i="13"/>
  <c r="EE28" i="13" s="1"/>
  <c r="ED28" i="13"/>
  <c r="AW29" i="13"/>
  <c r="BH29" i="13"/>
  <c r="CH32" i="13"/>
  <c r="EE32" i="13" s="1"/>
  <c r="AL36" i="13"/>
  <c r="CU36" i="13"/>
  <c r="ED36" i="13"/>
  <c r="AL37" i="13"/>
  <c r="AW37" i="13"/>
  <c r="AL39" i="13"/>
  <c r="EE39" i="13" s="1"/>
  <c r="EE42" i="17"/>
  <c r="EE19" i="17"/>
  <c r="EE35" i="17"/>
  <c r="EE41" i="17"/>
  <c r="EE45" i="17"/>
  <c r="EE43" i="17"/>
  <c r="EE47" i="17"/>
  <c r="EE34" i="17"/>
  <c r="EE46" i="17"/>
  <c r="EE17" i="17"/>
  <c r="EE14" i="17"/>
  <c r="EE20" i="17"/>
  <c r="EE28" i="17"/>
  <c r="EE24" i="17"/>
  <c r="EE15" i="17"/>
  <c r="EE21" i="17"/>
  <c r="EE31" i="17"/>
  <c r="EE16" i="17"/>
  <c r="EE40" i="17"/>
  <c r="EE44" i="17"/>
  <c r="EE36" i="17"/>
  <c r="EE38" i="17"/>
  <c r="EE23" i="17"/>
  <c r="EE25" i="17"/>
  <c r="EE33" i="17"/>
  <c r="EE39" i="17"/>
  <c r="EE18" i="17"/>
  <c r="EE26" i="17"/>
  <c r="EE32" i="17"/>
  <c r="EE22" i="17"/>
  <c r="EE27" i="17"/>
  <c r="EE29" i="17"/>
  <c r="EE30" i="17"/>
  <c r="EE37" i="17"/>
  <c r="EE19" i="16"/>
  <c r="EE45" i="16"/>
  <c r="EE49" i="16"/>
  <c r="EE18" i="16"/>
  <c r="EE20" i="16"/>
  <c r="EE24" i="16"/>
  <c r="EE34" i="16"/>
  <c r="EE17" i="16"/>
  <c r="EE23" i="16"/>
  <c r="EE28" i="16"/>
  <c r="EE46" i="16"/>
  <c r="EE50" i="16"/>
  <c r="EE44" i="16"/>
  <c r="EE48" i="16"/>
  <c r="EE36" i="16"/>
  <c r="EE22" i="16"/>
  <c r="EE38" i="16"/>
  <c r="EE27" i="16"/>
  <c r="EE37" i="16"/>
  <c r="EE43" i="16"/>
  <c r="EE47" i="16"/>
  <c r="EE26" i="16"/>
  <c r="EE30" i="16"/>
  <c r="EE33" i="16"/>
  <c r="EE16" i="16"/>
  <c r="EE31" i="16"/>
  <c r="EE35" i="16"/>
  <c r="EE21" i="16"/>
  <c r="EE29" i="16"/>
  <c r="EE39" i="16"/>
  <c r="EE16" i="15"/>
  <c r="B16" i="15" s="1"/>
  <c r="EE41" i="15"/>
  <c r="B41" i="15" s="1"/>
  <c r="EE45" i="15"/>
  <c r="B45" i="15" s="1"/>
  <c r="EE35" i="15"/>
  <c r="B35" i="15" s="1"/>
  <c r="EE42" i="15"/>
  <c r="B42" i="15" s="1"/>
  <c r="EE31" i="15"/>
  <c r="B31" i="15" s="1"/>
  <c r="EE34" i="15"/>
  <c r="B34" i="15" s="1"/>
  <c r="EE33" i="15"/>
  <c r="B33" i="15" s="1"/>
  <c r="EE46" i="15"/>
  <c r="B46" i="15" s="1"/>
  <c r="EE40" i="15"/>
  <c r="B40" i="15" s="1"/>
  <c r="EE44" i="15"/>
  <c r="B44" i="15" s="1"/>
  <c r="EE17" i="15"/>
  <c r="B17" i="15" s="1"/>
  <c r="EE43" i="15"/>
  <c r="B43" i="15" s="1"/>
  <c r="EE47" i="15"/>
  <c r="B47" i="15" s="1"/>
  <c r="EE30" i="15"/>
  <c r="B30" i="15" s="1"/>
  <c r="EE19" i="15"/>
  <c r="B19" i="15" s="1"/>
  <c r="EE14" i="15"/>
  <c r="B14" i="15" s="1"/>
  <c r="EE20" i="15"/>
  <c r="B20" i="15" s="1"/>
  <c r="EE23" i="15"/>
  <c r="B23" i="15" s="1"/>
  <c r="AW29" i="15"/>
  <c r="DQ29" i="15"/>
  <c r="EE13" i="15"/>
  <c r="B13" i="15" s="1"/>
  <c r="EE18" i="15"/>
  <c r="B18" i="15" s="1"/>
  <c r="EE25" i="15"/>
  <c r="B25" i="15" s="1"/>
  <c r="EE27" i="15"/>
  <c r="B27" i="15" s="1"/>
  <c r="CH29" i="15"/>
  <c r="AL37" i="15"/>
  <c r="EE37" i="15" s="1"/>
  <c r="B37" i="15" s="1"/>
  <c r="EE38" i="15"/>
  <c r="B38" i="15" s="1"/>
  <c r="EE39" i="15"/>
  <c r="B39" i="15" s="1"/>
  <c r="EE15" i="15"/>
  <c r="B15" i="15" s="1"/>
  <c r="EE21" i="15"/>
  <c r="B21" i="15" s="1"/>
  <c r="EE24" i="15"/>
  <c r="B24" i="15" s="1"/>
  <c r="EE26" i="15"/>
  <c r="B26" i="15" s="1"/>
  <c r="EE36" i="15"/>
  <c r="B36" i="15" s="1"/>
  <c r="EE37" i="14"/>
  <c r="EE41" i="14"/>
  <c r="EE19" i="14"/>
  <c r="EE23" i="14"/>
  <c r="EE25" i="14"/>
  <c r="EE36" i="14"/>
  <c r="EE40" i="14"/>
  <c r="EE47" i="14"/>
  <c r="EE51" i="14"/>
  <c r="EE27" i="14"/>
  <c r="EE30" i="14"/>
  <c r="EE49" i="14"/>
  <c r="EE53" i="14"/>
  <c r="EE20" i="14"/>
  <c r="EE26" i="14"/>
  <c r="EE48" i="14"/>
  <c r="EE52" i="14"/>
  <c r="EE22" i="14"/>
  <c r="EE32" i="14"/>
  <c r="EE46" i="14"/>
  <c r="EE50" i="14"/>
  <c r="EE28" i="14"/>
  <c r="EE38" i="14"/>
  <c r="EE43" i="14"/>
  <c r="EE44" i="14"/>
  <c r="EE24" i="14"/>
  <c r="EE31" i="14"/>
  <c r="EE45" i="14"/>
  <c r="EE35" i="14"/>
  <c r="EE39" i="14"/>
  <c r="EE21" i="14"/>
  <c r="EE42" i="13"/>
  <c r="EE46" i="13"/>
  <c r="EE31" i="13"/>
  <c r="EE34" i="13"/>
  <c r="EE16" i="13"/>
  <c r="EE20" i="13"/>
  <c r="EE35" i="13"/>
  <c r="EE19" i="13"/>
  <c r="EE40" i="13"/>
  <c r="EE44" i="13"/>
  <c r="EE14" i="13"/>
  <c r="EE24" i="13"/>
  <c r="EE43" i="13"/>
  <c r="EE47" i="13"/>
  <c r="EE17" i="13"/>
  <c r="EE21" i="13"/>
  <c r="EE41" i="13"/>
  <c r="EE45" i="13"/>
  <c r="EE37" i="13"/>
  <c r="EE38" i="13"/>
  <c r="EE15" i="13"/>
  <c r="EE22" i="13"/>
  <c r="EE26" i="13"/>
  <c r="EE29" i="13"/>
  <c r="EE33" i="13"/>
  <c r="EE25" i="13"/>
  <c r="EE13" i="13"/>
  <c r="EE27" i="13"/>
  <c r="EE36" i="13"/>
  <c r="AD52" i="17" l="1"/>
  <c r="B37" i="17"/>
  <c r="O52" i="17"/>
  <c r="B22" i="17"/>
  <c r="AF52" i="17"/>
  <c r="B39" i="17"/>
  <c r="AE52" i="17"/>
  <c r="B38" i="17"/>
  <c r="I52" i="17"/>
  <c r="B16" i="17"/>
  <c r="Q52" i="17"/>
  <c r="B24" i="17"/>
  <c r="J52" i="17"/>
  <c r="B17" i="17"/>
  <c r="AJ52" i="17"/>
  <c r="B43" i="17"/>
  <c r="L52" i="17"/>
  <c r="B19" i="17"/>
  <c r="W52" i="17"/>
  <c r="B30" i="17"/>
  <c r="Y52" i="17"/>
  <c r="B32" i="17"/>
  <c r="Z52" i="17"/>
  <c r="B33" i="17"/>
  <c r="AC52" i="17"/>
  <c r="B36" i="17"/>
  <c r="X52" i="17"/>
  <c r="B31" i="17"/>
  <c r="U52" i="17"/>
  <c r="B28" i="17"/>
  <c r="AM52" i="17"/>
  <c r="B46" i="17"/>
  <c r="AL52" i="17"/>
  <c r="B45" i="17"/>
  <c r="AI52" i="17"/>
  <c r="B42" i="17"/>
  <c r="V52" i="17"/>
  <c r="B29" i="17"/>
  <c r="S52" i="17"/>
  <c r="B26" i="17"/>
  <c r="R52" i="17"/>
  <c r="B25" i="17"/>
  <c r="AK52" i="17"/>
  <c r="B44" i="17"/>
  <c r="N52" i="17"/>
  <c r="B21" i="17"/>
  <c r="M52" i="17"/>
  <c r="B20" i="17"/>
  <c r="AA52" i="17"/>
  <c r="B34" i="17"/>
  <c r="AH52" i="17"/>
  <c r="B41" i="17"/>
  <c r="T52" i="17"/>
  <c r="B27" i="17"/>
  <c r="K52" i="17"/>
  <c r="B18" i="17"/>
  <c r="P52" i="17"/>
  <c r="B23" i="17"/>
  <c r="AG52" i="17"/>
  <c r="B40" i="17"/>
  <c r="H52" i="17"/>
  <c r="B15" i="17"/>
  <c r="G52" i="17"/>
  <c r="B14" i="17"/>
  <c r="AN52" i="17"/>
  <c r="B47" i="17"/>
  <c r="AB52" i="17"/>
  <c r="B35" i="17"/>
  <c r="F52" i="17"/>
  <c r="B13" i="17"/>
  <c r="S55" i="16"/>
  <c r="B29" i="16"/>
  <c r="U55" i="16"/>
  <c r="B31" i="16"/>
  <c r="V55" i="16"/>
  <c r="B32" i="16"/>
  <c r="AK55" i="16"/>
  <c r="B47" i="16"/>
  <c r="AB55" i="16"/>
  <c r="B38" i="16"/>
  <c r="AH55" i="16"/>
  <c r="B44" i="16"/>
  <c r="M55" i="16"/>
  <c r="B23" i="16"/>
  <c r="J55" i="16"/>
  <c r="B20" i="16"/>
  <c r="I55" i="16"/>
  <c r="B19" i="16"/>
  <c r="K55" i="16"/>
  <c r="B21" i="16"/>
  <c r="F55" i="16"/>
  <c r="B16" i="16"/>
  <c r="T55" i="16"/>
  <c r="B30" i="16"/>
  <c r="AG55" i="16"/>
  <c r="B43" i="16"/>
  <c r="L55" i="16"/>
  <c r="B22" i="16"/>
  <c r="AN55" i="16"/>
  <c r="B50" i="16"/>
  <c r="G55" i="16"/>
  <c r="B17" i="16"/>
  <c r="H55" i="16"/>
  <c r="B18" i="16"/>
  <c r="AD55" i="16"/>
  <c r="B40" i="16"/>
  <c r="AF55" i="16"/>
  <c r="B42" i="16"/>
  <c r="AE55" i="16"/>
  <c r="B41" i="16"/>
  <c r="O55" i="16"/>
  <c r="B25" i="16"/>
  <c r="AA55" i="16"/>
  <c r="B37" i="16"/>
  <c r="Z55" i="16"/>
  <c r="B36" i="16"/>
  <c r="AJ55" i="16"/>
  <c r="B46" i="16"/>
  <c r="X55" i="16"/>
  <c r="B34" i="16"/>
  <c r="AM55" i="16"/>
  <c r="B49" i="16"/>
  <c r="AC55" i="16"/>
  <c r="B39" i="16"/>
  <c r="Y55" i="16"/>
  <c r="B35" i="16"/>
  <c r="W55" i="16"/>
  <c r="B33" i="16"/>
  <c r="P55" i="16"/>
  <c r="B26" i="16"/>
  <c r="Q55" i="16"/>
  <c r="B27" i="16"/>
  <c r="AL55" i="16"/>
  <c r="B48" i="16"/>
  <c r="R55" i="16"/>
  <c r="B28" i="16"/>
  <c r="N55" i="16"/>
  <c r="B24" i="16"/>
  <c r="AI55" i="16"/>
  <c r="B45" i="16"/>
  <c r="F52" i="15"/>
  <c r="Q52" i="15"/>
  <c r="AE52" i="15"/>
  <c r="R52" i="15"/>
  <c r="G52" i="15"/>
  <c r="AJ52" i="15"/>
  <c r="U52" i="15"/>
  <c r="X52" i="15"/>
  <c r="AH52" i="15"/>
  <c r="AC52" i="15"/>
  <c r="N52" i="15"/>
  <c r="AD52" i="15"/>
  <c r="K52" i="15"/>
  <c r="P52" i="15"/>
  <c r="L52" i="15"/>
  <c r="J52" i="15"/>
  <c r="AM52" i="15"/>
  <c r="AI52" i="15"/>
  <c r="I52" i="15"/>
  <c r="Y52" i="15"/>
  <c r="H52" i="15"/>
  <c r="O52" i="15"/>
  <c r="W52" i="15"/>
  <c r="AK52" i="15"/>
  <c r="Z52" i="15"/>
  <c r="AB52" i="15"/>
  <c r="S52" i="15"/>
  <c r="AF52" i="15"/>
  <c r="T52" i="15"/>
  <c r="M52" i="15"/>
  <c r="AN52" i="15"/>
  <c r="AG52" i="15"/>
  <c r="AA52" i="15"/>
  <c r="AL52" i="15"/>
  <c r="H58" i="14"/>
  <c r="B21" i="14"/>
  <c r="AF58" i="14"/>
  <c r="B45" i="14"/>
  <c r="AE58" i="14"/>
  <c r="B44" i="14"/>
  <c r="O58" i="14"/>
  <c r="B28" i="14"/>
  <c r="I58" i="14"/>
  <c r="B22" i="14"/>
  <c r="G58" i="14"/>
  <c r="B20" i="14"/>
  <c r="N58" i="14"/>
  <c r="B27" i="14"/>
  <c r="W58" i="14"/>
  <c r="B36" i="14"/>
  <c r="AB58" i="14"/>
  <c r="B41" i="14"/>
  <c r="Z58" i="14"/>
  <c r="B39" i="14"/>
  <c r="R58" i="14"/>
  <c r="B31" i="14"/>
  <c r="AD58" i="14"/>
  <c r="B43" i="14"/>
  <c r="AK58" i="14"/>
  <c r="B50" i="14"/>
  <c r="AM58" i="14"/>
  <c r="B52" i="14"/>
  <c r="AN58" i="14"/>
  <c r="B53" i="14"/>
  <c r="AL58" i="14"/>
  <c r="B51" i="14"/>
  <c r="L58" i="14"/>
  <c r="B25" i="14"/>
  <c r="X58" i="14"/>
  <c r="B37" i="14"/>
  <c r="V58" i="14"/>
  <c r="B35" i="14"/>
  <c r="K58" i="14"/>
  <c r="B24" i="14"/>
  <c r="Y58" i="14"/>
  <c r="B38" i="14"/>
  <c r="AG58" i="14"/>
  <c r="B46" i="14"/>
  <c r="AI58" i="14"/>
  <c r="B48" i="14"/>
  <c r="AJ58" i="14"/>
  <c r="B49" i="14"/>
  <c r="AH58" i="14"/>
  <c r="B47" i="14"/>
  <c r="J58" i="14"/>
  <c r="B23" i="14"/>
  <c r="U58" i="14"/>
  <c r="B34" i="14"/>
  <c r="T58" i="14"/>
  <c r="B33" i="14"/>
  <c r="AC58" i="14"/>
  <c r="B42" i="14"/>
  <c r="P58" i="14"/>
  <c r="B29" i="14"/>
  <c r="S58" i="14"/>
  <c r="B32" i="14"/>
  <c r="M58" i="14"/>
  <c r="B26" i="14"/>
  <c r="Q58" i="14"/>
  <c r="B30" i="14"/>
  <c r="AA58" i="14"/>
  <c r="B40" i="14"/>
  <c r="F58" i="14"/>
  <c r="B19" i="14"/>
  <c r="AC52" i="13"/>
  <c r="B36" i="13"/>
  <c r="F52" i="13"/>
  <c r="B13" i="13"/>
  <c r="Z52" i="13"/>
  <c r="B33" i="13"/>
  <c r="O52" i="13"/>
  <c r="B22" i="13"/>
  <c r="AD52" i="13"/>
  <c r="B37" i="13"/>
  <c r="J52" i="13"/>
  <c r="B17" i="13"/>
  <c r="G52" i="13"/>
  <c r="B14" i="13"/>
  <c r="AB52" i="13"/>
  <c r="B35" i="13"/>
  <c r="X52" i="13"/>
  <c r="B31" i="13"/>
  <c r="U52" i="13"/>
  <c r="B28" i="13"/>
  <c r="Y52" i="13"/>
  <c r="B32" i="13"/>
  <c r="W52" i="13"/>
  <c r="B30" i="13"/>
  <c r="K52" i="13"/>
  <c r="B18" i="13"/>
  <c r="AL52" i="13"/>
  <c r="B45" i="13"/>
  <c r="AN52" i="13"/>
  <c r="B47" i="13"/>
  <c r="AK52" i="13"/>
  <c r="B44" i="13"/>
  <c r="M52" i="13"/>
  <c r="B20" i="13"/>
  <c r="AM52" i="13"/>
  <c r="B46" i="13"/>
  <c r="T52" i="13"/>
  <c r="B27" i="13"/>
  <c r="R52" i="13"/>
  <c r="B25" i="13"/>
  <c r="V52" i="13"/>
  <c r="B29" i="13"/>
  <c r="H52" i="13"/>
  <c r="B15" i="13"/>
  <c r="AH52" i="13"/>
  <c r="B41" i="13"/>
  <c r="AJ52" i="13"/>
  <c r="B43" i="13"/>
  <c r="AG52" i="13"/>
  <c r="B40" i="13"/>
  <c r="I52" i="13"/>
  <c r="B16" i="13"/>
  <c r="AI52" i="13"/>
  <c r="B42" i="13"/>
  <c r="P52" i="13"/>
  <c r="B23" i="13"/>
  <c r="AF52" i="13"/>
  <c r="B39" i="13"/>
  <c r="S52" i="13"/>
  <c r="B26" i="13"/>
  <c r="AE52" i="13"/>
  <c r="B38" i="13"/>
  <c r="N52" i="13"/>
  <c r="B21" i="13"/>
  <c r="Q52" i="13"/>
  <c r="B24" i="13"/>
  <c r="L52" i="13"/>
  <c r="B19" i="13"/>
  <c r="AA52" i="13"/>
  <c r="B34" i="13"/>
  <c r="EE29" i="15"/>
  <c r="B29" i="15" s="1"/>
  <c r="V52" i="15" l="1"/>
</calcChain>
</file>

<file path=xl/sharedStrings.xml><?xml version="1.0" encoding="utf-8"?>
<sst xmlns="http://schemas.openxmlformats.org/spreadsheetml/2006/main" count="2250" uniqueCount="139">
  <si>
    <t>LECHE CONTINUACIÓN</t>
  </si>
  <si>
    <t>QUESO CAMPESINO</t>
  </si>
  <si>
    <t xml:space="preserve">AVENA EN HOJUELAS </t>
  </si>
  <si>
    <t>CEREALES PARA SOPA</t>
  </si>
  <si>
    <t>PAPILLAS INDUSTRIALIZADAS</t>
  </si>
  <si>
    <t>ALIMENTO INFANTIL DE ARROZ, AVENA Y MAIZ</t>
  </si>
  <si>
    <t>ARROZ</t>
  </si>
  <si>
    <t>PASTAS ALIMENTICIAS</t>
  </si>
  <si>
    <t>HARINA DE MAIZ AMARILLO</t>
  </si>
  <si>
    <t>PANIFICADOS (PAN, PASTELERÍA Y  HOJALDRES)</t>
  </si>
  <si>
    <t>GALLETERÍA</t>
  </si>
  <si>
    <t>AREPA O  ENVUELTOS DE MAZORCA</t>
  </si>
  <si>
    <t>TUBÉRCULOS Y PLÁTANOS</t>
  </si>
  <si>
    <t>FRUTA ENTERA O EN JUGO</t>
  </si>
  <si>
    <t>FRUTA EN COMPOTA</t>
  </si>
  <si>
    <t>COMPOTA INDUSTRIALIZADA</t>
  </si>
  <si>
    <t>VERDURAS Y HORTALIZAS</t>
  </si>
  <si>
    <t>LEGUMINOSAS FRESCAS O SECAS</t>
  </si>
  <si>
    <t>CARNES ROJAS</t>
  </si>
  <si>
    <t>POLLO</t>
  </si>
  <si>
    <t xml:space="preserve">HUEVO </t>
  </si>
  <si>
    <t>ATUN EN ACEITE</t>
  </si>
  <si>
    <t>ATUN EN AGUA</t>
  </si>
  <si>
    <t>ACEITES Y GRASAS</t>
  </si>
  <si>
    <t xml:space="preserve">AZUCAR </t>
  </si>
  <si>
    <t>PANELA</t>
  </si>
  <si>
    <t>CHOCOLATE</t>
  </si>
  <si>
    <t>PANELITA DE LECHE</t>
  </si>
  <si>
    <t>BOCADILLO</t>
  </si>
  <si>
    <t>GELATINA</t>
  </si>
  <si>
    <t>FRIJOL EMPACADO</t>
  </si>
  <si>
    <t>LENTEJA EMPACADA</t>
  </si>
  <si>
    <t>6-8 meses</t>
  </si>
  <si>
    <t>DESAYUNO</t>
  </si>
  <si>
    <t>TOTAL ESTIMADO POR CUPO ASIGNADO (g/cc/unid)</t>
  </si>
  <si>
    <t>Ración</t>
  </si>
  <si>
    <t>Frec/mes</t>
  </si>
  <si>
    <t>ALIMENTO A SUMINISTRAR</t>
  </si>
  <si>
    <t>REFRIGERIO MAÑANA</t>
  </si>
  <si>
    <t>ALMUERZO</t>
  </si>
  <si>
    <t>REFRIGERIO TARDE</t>
  </si>
  <si>
    <t>CENA</t>
  </si>
  <si>
    <t>Rango etario</t>
  </si>
  <si>
    <t>CEREALES PARA COLADAS, PAPILLAS Y COMPOTAS</t>
  </si>
  <si>
    <t>TOTAL/MES-CUPO</t>
  </si>
  <si>
    <t>Participación % de beneficiarios del rango etario en la ocupación de cupos asignados</t>
  </si>
  <si>
    <t>9 a 11 meses</t>
  </si>
  <si>
    <t>1 año a 3 años y 11 meses</t>
  </si>
  <si>
    <t>LECHE LIQUIDA O EN POLVO (se calcula polvo)</t>
  </si>
  <si>
    <t xml:space="preserve">CONSUMO TOTAL POR CUPO </t>
  </si>
  <si>
    <t>LECHE EN POLVO (g)</t>
  </si>
  <si>
    <t>LECHE CONTINUACIÓN (g)</t>
  </si>
  <si>
    <t>QUESO CAMPESINO (g)</t>
  </si>
  <si>
    <t>AVENA EN HOJUELAS (g)</t>
  </si>
  <si>
    <t>CEREALES PARA COLADAS, PAPILLAS Y COMPOTAS (g)</t>
  </si>
  <si>
    <t>CEREALES PARA SOPA (g)</t>
  </si>
  <si>
    <t>PAPILLAS INDUSTRIALIZADAS (g)</t>
  </si>
  <si>
    <t>ALIMENTO INFANTIL DE ARROZ, AVENA Y MAÍZ (g)</t>
  </si>
  <si>
    <t>ARROZ (g)</t>
  </si>
  <si>
    <t>PASTAS ALIMENTICIAS CON Y SIN FORTIFICACIÓN (g)</t>
  </si>
  <si>
    <t>HARINA DE MAIZ AMARILLO (g)</t>
  </si>
  <si>
    <t>PANIFICADOS (PAN, PASTELERÍA Y HOJALDRE) (g)</t>
  </si>
  <si>
    <t>GALLETERÍA (g)</t>
  </si>
  <si>
    <t>AREPA O ENVUELTOS DE MAZORCA (g)</t>
  </si>
  <si>
    <t>RAICES, TUBÉRCULOS Y PLÁTANOS (g)</t>
  </si>
  <si>
    <t>FRUTA ENTERA O EN JUGO (g)</t>
  </si>
  <si>
    <t>FRUTA EN COMPOTA (g)</t>
  </si>
  <si>
    <t>COMPOTA INDUSTRIALIZADA (g)</t>
  </si>
  <si>
    <t>VERDURAS Y HORTALIZAS (g)</t>
  </si>
  <si>
    <t>LEGUMINOSAS FRESCAS O SECAS (g)</t>
  </si>
  <si>
    <t>FRIJOL EMPACADO (g)</t>
  </si>
  <si>
    <t>LENTEJA EMPACADA (g)</t>
  </si>
  <si>
    <t>CARNES ROJAS (g)</t>
  </si>
  <si>
    <t>CARNE DE POLLO (g)</t>
  </si>
  <si>
    <t>HUEVO (Unid)</t>
  </si>
  <si>
    <t>ATUN EN ACEITE (g)</t>
  </si>
  <si>
    <t>ATUN EN AGUA (g)</t>
  </si>
  <si>
    <t>AZÚCAR (g)</t>
  </si>
  <si>
    <t>ACEITES Y GRASAS (cc)</t>
  </si>
  <si>
    <t>PANELA (g)</t>
  </si>
  <si>
    <t>CHOCOLATE (g)</t>
  </si>
  <si>
    <t>PANELITA DE LECHE (g)</t>
  </si>
  <si>
    <t>BOCADILLO (g)</t>
  </si>
  <si>
    <t>GELATINA (g)</t>
  </si>
  <si>
    <t>KUMIS, YOGOURT Y AVENA (cc)</t>
  </si>
  <si>
    <t>KUMIS, Yogourt y Avena</t>
  </si>
  <si>
    <t>4 años a 6 años y 11 meses</t>
  </si>
  <si>
    <t>7 años a 12 años y 11 meses</t>
  </si>
  <si>
    <t>GESTANTES 9 años a 12 años y 11 meses</t>
  </si>
  <si>
    <t>LACTANTES  9 años a 12 años y 11 meses</t>
  </si>
  <si>
    <t>REFIGERIO NOCTURNO</t>
  </si>
  <si>
    <t>GESTANTES ADOLESCENTES Y ADULTAS</t>
  </si>
  <si>
    <t>LACTANTES ADOLESCENTES Y ADULTAS</t>
  </si>
  <si>
    <t>ÍNDICE DE OCUPACIÓN</t>
  </si>
  <si>
    <t>13 Años a 17 años y 11 meses, Sexo Masculino</t>
  </si>
  <si>
    <t>13 Años a 17 años y 11 meses, Sexo Femenino</t>
  </si>
  <si>
    <t>SRPA- CENTROS TRANSITORIO-INTERNAMIENTO PREVENTIVO-CENTRO DE ATENCIÓN ESPECIALIZADA</t>
  </si>
  <si>
    <t>HOGARES SUSTITUTOS ONG CON Y SIN DISCAPACIDAD</t>
  </si>
  <si>
    <t>6 años a 6 años y 11 meses</t>
  </si>
  <si>
    <t>10 años a 12 años y 11 meses</t>
  </si>
  <si>
    <t>INTERNADO CONSUMO DE SUSTANCIAS PSICOACTIVAS- ADOLESCENTES CON SITUACIÓN DE CALLE</t>
  </si>
  <si>
    <t>INTERNADO CASA DE ACOGIDA- CASA DE PROTECCIÓN</t>
  </si>
  <si>
    <t>SEMICERRADO-SEMINTERNADO = Semicerrado-Externado Jornada completa</t>
  </si>
  <si>
    <t>SEMICERRADO EXTERNADO + SEMICERRADO EXTERNADO RESTABLECIMIENTO =SEMICERRADO EXTERNADO MEDIA JORNADA +EXTERNADO MEDIA  JORNADA</t>
  </si>
  <si>
    <t>TIPO DE ALIMENTO A SUMINISTRAR</t>
  </si>
  <si>
    <t>Número de niños entre 6 meses y 8 meses 29 días:</t>
  </si>
  <si>
    <t>Número de niños entre 9 meses y 11 meses 29 días:</t>
  </si>
  <si>
    <t>Número de niños entre 1 año y 3 años 11 meses:</t>
  </si>
  <si>
    <t>UNIDAD DE MEDIDA</t>
  </si>
  <si>
    <t>gramos</t>
  </si>
  <si>
    <t>ml</t>
  </si>
  <si>
    <t>unidades</t>
  </si>
  <si>
    <t xml:space="preserve">TOTAL NECESIDAD MENSUAL  </t>
  </si>
  <si>
    <r>
      <rPr>
        <b/>
        <sz val="14"/>
        <color rgb="FFFF0000"/>
        <rFont val="Calibri"/>
        <family val="2"/>
        <scheme val="minor"/>
      </rPr>
      <t>AVERTENCIA</t>
    </r>
    <r>
      <rPr>
        <sz val="14"/>
        <color rgb="FFFF0000"/>
        <rFont val="Calibri"/>
        <family val="2"/>
        <scheme val="minor"/>
      </rPr>
      <t>:</t>
    </r>
    <r>
      <rPr>
        <sz val="14"/>
        <color theme="1"/>
        <rFont val="Calibri"/>
        <family val="2"/>
        <scheme val="minor"/>
      </rPr>
      <t xml:space="preserve"> los cálculos que se realizan utilizando el presente archivo son una estimación del promedio mensual de las necesidades de alimentos que tiene una unidad de servicio del ICBF. Este cálculo se basa en la minuta patrón del respectivo programa y en la información de número de beneficiarios que registra el usuario. Cuando el programa así lo establece, se incluyen las raciones de vacaciones en este cálculo.
Esta es una herramienta de l estrategia de compras locales para facilitar a la oferta de alimentos, la identificación de los productos que podría llegar a consumir una unidad de servicio. Por ningún motivo se deben usar estos resultados para cualquier otro propósito.  </t>
    </r>
  </si>
  <si>
    <t>Número de niños entre 4 años y 6 años 11 meses:</t>
  </si>
  <si>
    <t>Número de niños entre 7 años y 12 años 11 meses:</t>
  </si>
  <si>
    <t>Número de niñas gestantes entre 9 años y 12 años 11 meses</t>
  </si>
  <si>
    <t>Número de niñas lactantes entre 9 años y 12 años 11 meses</t>
  </si>
  <si>
    <t>Varones entre 13 años y 17 años 11 meses</t>
  </si>
  <si>
    <t>Mujeres entre 13 años y 17 años 11 meses</t>
  </si>
  <si>
    <t>Lactantes adolescentes y adultas</t>
  </si>
  <si>
    <t>Mujeres gestantes, adolescentes y adultas</t>
  </si>
  <si>
    <r>
      <t xml:space="preserve">CÁLCULO ESTIMADO DE NECESIDADES MENSUALES DE ALIMENTOS PARA </t>
    </r>
    <r>
      <rPr>
        <b/>
        <sz val="14"/>
        <color rgb="FFFF0000"/>
        <rFont val="Calibri"/>
        <family val="2"/>
        <scheme val="minor"/>
      </rPr>
      <t>HOGARES SUSTITUTOS  ONG, CON O SIN DISCAPACIDAD</t>
    </r>
    <r>
      <rPr>
        <b/>
        <sz val="14"/>
        <rFont val="Calibri"/>
        <family val="2"/>
        <scheme val="minor"/>
      </rPr>
      <t xml:space="preserve">
Digite en la columna no coloreada el número de beneficiarios que atiende la unidad de servicio en cada grupo etario </t>
    </r>
  </si>
  <si>
    <t xml:space="preserve">TOTAL NECESIDAD MENSUAL ESTIMADA  </t>
  </si>
  <si>
    <t>EXTERNADO JORNADA COMPLETA</t>
  </si>
  <si>
    <r>
      <t xml:space="preserve">CÁLCULO ESTIMADO DE NECESIDADES MENSUALES DE ALIMENTOS PARA </t>
    </r>
    <r>
      <rPr>
        <b/>
        <sz val="14"/>
        <color rgb="FFFF0000"/>
        <rFont val="Calibri"/>
        <family val="2"/>
        <scheme val="minor"/>
      </rPr>
      <t>EXTERNADO JORNADA COMPLETA</t>
    </r>
    <r>
      <rPr>
        <b/>
        <sz val="14"/>
        <rFont val="Calibri"/>
        <family val="2"/>
        <scheme val="minor"/>
      </rPr>
      <t xml:space="preserve">
Digite en la columna no coloreada el número de beneficiarios que atiende la unidad de servicio en cada grupo etario </t>
    </r>
  </si>
  <si>
    <t xml:space="preserve">Gestantes, adolescentes </t>
  </si>
  <si>
    <t>Varones entre 14 años y 17 años 11 meses</t>
  </si>
  <si>
    <t xml:space="preserve">Lactantes adolescentes </t>
  </si>
  <si>
    <t>Mujeres entre 14 años y 17 años 11 meses</t>
  </si>
  <si>
    <r>
      <t xml:space="preserve">CÁLCULO ESTIMADO DE NECESIDADES MENSUALES DE ALIMENTOS PARA </t>
    </r>
    <r>
      <rPr>
        <b/>
        <sz val="14"/>
        <color rgb="FFFF0000"/>
        <rFont val="Calibri"/>
        <family val="2"/>
        <scheme val="minor"/>
      </rPr>
      <t>INTERNADO CONSUMO DE SUSTANCIAS PSICOACTIVAS  Y ADOLESCENTES EN SITUACIÓN DE CALLE</t>
    </r>
    <r>
      <rPr>
        <b/>
        <sz val="14"/>
        <rFont val="Calibri"/>
        <family val="2"/>
        <scheme val="minor"/>
      </rPr>
      <t xml:space="preserve">
Digite en la columna no coloreada el número de beneficiarios que atiende la unidad de servicio en cada grupo etario </t>
    </r>
  </si>
  <si>
    <t>Número de niños entre 10 años y 12 años 11 meses:</t>
  </si>
  <si>
    <r>
      <t xml:space="preserve">CÁLCULO ESTIMADO DE NECESIDADES MENSUALES DE ALIMENTOS PARA </t>
    </r>
    <r>
      <rPr>
        <b/>
        <sz val="14"/>
        <color rgb="FFFF0000"/>
        <rFont val="Calibri"/>
        <family val="2"/>
        <scheme val="minor"/>
      </rPr>
      <t>INTERNADO CASA ACOGIDA- CASA DE PROTECCIÓN</t>
    </r>
    <r>
      <rPr>
        <b/>
        <sz val="14"/>
        <rFont val="Calibri"/>
        <family val="2"/>
        <scheme val="minor"/>
      </rPr>
      <t xml:space="preserve">
Digite en la columna no coloreada el número de beneficiarios que atiende la unidad de servicio en cada grupo etario </t>
    </r>
  </si>
  <si>
    <r>
      <t xml:space="preserve">CÁLCULO ESTIMADO DE NECESIDADES MENSUALES DE ALIMENTOS PARA </t>
    </r>
    <r>
      <rPr>
        <b/>
        <sz val="14"/>
        <color rgb="FFFF0000"/>
        <rFont val="Calibri"/>
        <family val="2"/>
        <scheme val="minor"/>
      </rPr>
      <t>SEMICERRADO EXTERNADO ,SEMICERRADO EXTERNADO RESTABLECIMIENTO , SEMICERRADO EXTERNADO MEDIA JORNADA y EXTERNADO MEDIA  JORNADA</t>
    </r>
    <r>
      <rPr>
        <b/>
        <sz val="14"/>
        <rFont val="Calibri"/>
        <family val="2"/>
        <scheme val="minor"/>
      </rPr>
      <t xml:space="preserve">
Digite en la columna no coloreada el número de beneficiarios que atiende la unidad de servicio en cada grupo etario </t>
    </r>
  </si>
  <si>
    <r>
      <t xml:space="preserve">CÁLCULO ESTIMADO DE NECESIDADES MENSUALES DE ALIMENTOS PARA </t>
    </r>
    <r>
      <rPr>
        <b/>
        <sz val="14"/>
        <color rgb="FFFF0000"/>
        <rFont val="Calibri"/>
        <family val="2"/>
        <scheme val="minor"/>
      </rPr>
      <t>SEMICERRADO SEMIINTERNADO - SEMICERRADO EXTERNADO JORNADA COMPLETA</t>
    </r>
    <r>
      <rPr>
        <b/>
        <sz val="14"/>
        <rFont val="Calibri"/>
        <family val="2"/>
        <scheme val="minor"/>
      </rPr>
      <t xml:space="preserve">
Digite en la columna no coloreada el número de beneficiarios que atiende la unidad de servicio en cada grupo etario </t>
    </r>
  </si>
  <si>
    <r>
      <rPr>
        <b/>
        <sz val="14"/>
        <color rgb="FFFF0000"/>
        <rFont val="Calibri"/>
        <family val="2"/>
        <scheme val="minor"/>
      </rPr>
      <t>AVERTENCIA</t>
    </r>
    <r>
      <rPr>
        <sz val="14"/>
        <color rgb="FFFF0000"/>
        <rFont val="Calibri"/>
        <family val="2"/>
        <scheme val="minor"/>
      </rPr>
      <t>:</t>
    </r>
    <r>
      <rPr>
        <sz val="14"/>
        <color theme="1"/>
        <rFont val="Calibri"/>
        <family val="2"/>
        <scheme val="minor"/>
      </rPr>
      <t xml:space="preserve"> Estos cálculos son una estimación del promedio mensual de las necesidades de alimentos que tiene una unidad de servicio del ICBF. Se básan en la minuta patrón del respectivo programa y en la información de número de beneficiarios que registra el usuario. El cálculo incluye el impacto mensual de las raciones de vacaciones y de los refrigerios en días de reunión (si aplica).
Esta es una herramienta de la estrategia de compras locales para facilitar a los productores  la identificación de los alimentos que podría llegar a consumir una unidad de servicio. Por ningún motivo se deben usar estos resultados para cualquier otro propósito.  </t>
    </r>
  </si>
  <si>
    <r>
      <rPr>
        <b/>
        <sz val="14"/>
        <color theme="0"/>
        <rFont val="Calibri"/>
        <family val="2"/>
        <scheme val="minor"/>
      </rPr>
      <t>CÁLCULO ESTIMADO DE NECESIDADES MENSUALES DE ALIMENTOS PARA</t>
    </r>
    <r>
      <rPr>
        <b/>
        <sz val="14"/>
        <color rgb="FFFFFF00"/>
        <rFont val="Calibri"/>
        <family val="2"/>
        <scheme val="minor"/>
      </rPr>
      <t xml:space="preserve">
 SISTEMA DE RESPONSABILIDAD PENAL PARA ADOLESCENTES, CENTRO TRANSITORIO, INTERNAMIENTO PREVENTIVO Y CENTRO DE ATENCIÓN ESPECIALIZADA
</t>
    </r>
    <r>
      <rPr>
        <b/>
        <sz val="14"/>
        <color theme="0"/>
        <rFont val="Calibri"/>
        <family val="2"/>
        <scheme val="minor"/>
      </rPr>
      <t xml:space="preserve">Digite en la columna no coloreada el número de beneficiarios que atiende la unidad de servicio en cada grupo etario </t>
    </r>
  </si>
  <si>
    <t>j</t>
  </si>
  <si>
    <r>
      <rPr>
        <b/>
        <sz val="14"/>
        <color rgb="FFFF0000"/>
        <rFont val="Calibri"/>
        <family val="2"/>
        <scheme val="minor"/>
      </rPr>
      <t>ACLARACIÓN IMPORTANTE</t>
    </r>
    <r>
      <rPr>
        <sz val="14"/>
        <color rgb="FFFF0000"/>
        <rFont val="Calibri"/>
        <family val="2"/>
        <scheme val="minor"/>
      </rPr>
      <t>:</t>
    </r>
    <r>
      <rPr>
        <sz val="14"/>
        <color theme="1"/>
        <rFont val="Calibri"/>
        <family val="2"/>
        <scheme val="minor"/>
      </rPr>
      <t xml:space="preserve"> Estos cálculos son una estimación del promedio mensual de las necesidades de alimentos que tiene una unidad de servicio del ICBF. Se basan en la minuta patrón del respectivo programa y en la información de número de beneficiarios que registra el usuario. El cálculo incluye el impacto mensual de las raciones de vacaciones y de los refrigerios en días de reunión (si aplica).
Esta es una herramienta de la estrategia de compras locales para facilitar a los productores  la identificación de los alimentos que podría llegar a consumir una unidad de servicio. Por ningún motivo se deben usar estos resultados para cualquier otro propósito.  </t>
    </r>
  </si>
</sst>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1"/>
      <color theme="1"/>
      <name val="Calibri"/>
      <family val="2"/>
      <scheme val="minor"/>
    </font>
    <font>
      <sz val="11"/>
      <name val="Calibri"/>
      <family val="2"/>
      <scheme val="minor"/>
    </font>
    <font>
      <b/>
      <sz val="12"/>
      <color theme="0"/>
      <name val="Calibri"/>
      <family val="2"/>
      <scheme val="minor"/>
    </font>
    <font>
      <b/>
      <sz val="12"/>
      <name val="Calibri"/>
      <family val="2"/>
      <scheme val="minor"/>
    </font>
    <font>
      <b/>
      <sz val="11"/>
      <color theme="9" tint="-0.249977111117893"/>
      <name val="Calibri"/>
      <family val="2"/>
      <scheme val="minor"/>
    </font>
    <font>
      <b/>
      <sz val="14"/>
      <color theme="0"/>
      <name val="Calibri"/>
      <family val="2"/>
      <scheme val="minor"/>
    </font>
    <font>
      <b/>
      <sz val="12"/>
      <color theme="1"/>
      <name val="Calibri"/>
      <family val="2"/>
      <scheme val="minor"/>
    </font>
    <font>
      <sz val="14"/>
      <color theme="1"/>
      <name val="Calibri"/>
      <family val="2"/>
      <scheme val="minor"/>
    </font>
    <font>
      <sz val="14"/>
      <color rgb="FFFF0000"/>
      <name val="Calibri"/>
      <family val="2"/>
      <scheme val="minor"/>
    </font>
    <font>
      <b/>
      <sz val="14"/>
      <color rgb="FFFF0000"/>
      <name val="Calibri"/>
      <family val="2"/>
      <scheme val="minor"/>
    </font>
    <font>
      <b/>
      <sz val="14"/>
      <name val="Calibri"/>
      <family val="2"/>
      <scheme val="minor"/>
    </font>
    <font>
      <b/>
      <sz val="14"/>
      <color rgb="FFFFFF00"/>
      <name val="Calibri"/>
      <family val="2"/>
      <scheme val="minor"/>
    </font>
  </fonts>
  <fills count="7">
    <fill>
      <patternFill patternType="none"/>
    </fill>
    <fill>
      <patternFill patternType="gray125"/>
    </fill>
    <fill>
      <patternFill patternType="solid">
        <fgColor theme="9"/>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88">
    <xf numFmtId="0" fontId="0" fillId="0" borderId="0" xfId="0"/>
    <xf numFmtId="0" fontId="0" fillId="0" borderId="1" xfId="0" applyBorder="1"/>
    <xf numFmtId="0" fontId="0" fillId="0" borderId="1" xfId="0" applyBorder="1" applyAlignment="1">
      <alignment wrapText="1"/>
    </xf>
    <xf numFmtId="0" fontId="0" fillId="0" borderId="2" xfId="0" applyBorder="1"/>
    <xf numFmtId="0" fontId="4" fillId="3" borderId="9" xfId="0" applyFont="1" applyFill="1" applyBorder="1" applyAlignment="1">
      <alignment vertical="center"/>
    </xf>
    <xf numFmtId="0" fontId="4" fillId="3" borderId="1" xfId="0" applyFont="1" applyFill="1" applyBorder="1" applyAlignment="1">
      <alignment vertical="center" wrapText="1"/>
    </xf>
    <xf numFmtId="0" fontId="2" fillId="0" borderId="1" xfId="0" applyFont="1" applyBorder="1"/>
    <xf numFmtId="0" fontId="0" fillId="4" borderId="1" xfId="0" applyFill="1" applyBorder="1"/>
    <xf numFmtId="0" fontId="2" fillId="4" borderId="1" xfId="0" applyFont="1" applyFill="1" applyBorder="1"/>
    <xf numFmtId="0" fontId="0" fillId="5" borderId="1" xfId="0" applyFill="1" applyBorder="1"/>
    <xf numFmtId="9" fontId="5" fillId="0" borderId="1" xfId="1" applyFont="1" applyBorder="1" applyAlignment="1">
      <alignment horizontal="center" vertical="center" wrapText="1"/>
    </xf>
    <xf numFmtId="9" fontId="5" fillId="0" borderId="0" xfId="1" applyFont="1" applyBorder="1" applyAlignment="1">
      <alignment horizontal="center" vertical="center" wrapText="1"/>
    </xf>
    <xf numFmtId="0" fontId="0" fillId="0" borderId="1" xfId="0" applyFill="1" applyBorder="1"/>
    <xf numFmtId="0" fontId="0" fillId="4" borderId="0" xfId="0" applyFill="1" applyBorder="1"/>
    <xf numFmtId="0" fontId="0" fillId="6" borderId="1" xfId="0" applyFill="1" applyBorder="1"/>
    <xf numFmtId="0" fontId="2" fillId="6" borderId="1" xfId="0" applyFont="1" applyFill="1" applyBorder="1"/>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0" fillId="4" borderId="0" xfId="0" applyFill="1"/>
    <xf numFmtId="0" fontId="0" fillId="0" borderId="8" xfId="0" applyFill="1" applyBorder="1"/>
    <xf numFmtId="0" fontId="0" fillId="5" borderId="18" xfId="0" applyFill="1" applyBorder="1"/>
    <xf numFmtId="0" fontId="0" fillId="5" borderId="19" xfId="0" applyFill="1" applyBorder="1"/>
    <xf numFmtId="0" fontId="0" fillId="5" borderId="20" xfId="0" applyFill="1" applyBorder="1"/>
    <xf numFmtId="0" fontId="0" fillId="3" borderId="34" xfId="0" applyFill="1" applyBorder="1"/>
    <xf numFmtId="0" fontId="0" fillId="3" borderId="35" xfId="0" applyFill="1" applyBorder="1"/>
    <xf numFmtId="0" fontId="0" fillId="3" borderId="36" xfId="0" applyFill="1" applyBorder="1"/>
    <xf numFmtId="0" fontId="0" fillId="5" borderId="15" xfId="0" applyFill="1" applyBorder="1"/>
    <xf numFmtId="0" fontId="0" fillId="5" borderId="38" xfId="0" applyFill="1" applyBorder="1"/>
    <xf numFmtId="0" fontId="0" fillId="5" borderId="39" xfId="0" applyFill="1" applyBorder="1"/>
    <xf numFmtId="3" fontId="4" fillId="3" borderId="5" xfId="1" applyNumberFormat="1" applyFont="1" applyFill="1" applyBorder="1" applyAlignment="1">
      <alignment horizontal="center" vertical="center"/>
    </xf>
    <xf numFmtId="3" fontId="4" fillId="3" borderId="6" xfId="1" applyNumberFormat="1" applyFont="1" applyFill="1" applyBorder="1" applyAlignment="1">
      <alignment horizontal="center" vertical="center"/>
    </xf>
    <xf numFmtId="3" fontId="4" fillId="3" borderId="7" xfId="1" applyNumberFormat="1" applyFont="1" applyFill="1" applyBorder="1" applyAlignment="1">
      <alignment horizontal="center" vertical="center"/>
    </xf>
    <xf numFmtId="0" fontId="0" fillId="0" borderId="6" xfId="0" applyBorder="1" applyAlignment="1" applyProtection="1">
      <alignment horizontal="center"/>
      <protection locked="0"/>
    </xf>
    <xf numFmtId="0" fontId="0" fillId="0" borderId="22" xfId="0" applyBorder="1" applyAlignment="1" applyProtection="1">
      <alignment horizontal="center"/>
      <protection locked="0"/>
    </xf>
    <xf numFmtId="0" fontId="0" fillId="0" borderId="33" xfId="0" applyBorder="1" applyAlignment="1" applyProtection="1">
      <alignment horizontal="center"/>
      <protection locked="0"/>
    </xf>
    <xf numFmtId="0" fontId="0" fillId="0" borderId="31" xfId="0" applyBorder="1" applyAlignment="1" applyProtection="1">
      <alignment horizontal="center"/>
      <protection locked="0"/>
    </xf>
    <xf numFmtId="0" fontId="7" fillId="3" borderId="27" xfId="0" applyFont="1" applyFill="1" applyBorder="1" applyAlignment="1">
      <alignment horizontal="center" vertical="center"/>
    </xf>
    <xf numFmtId="0" fontId="7" fillId="3" borderId="14" xfId="0" applyFont="1" applyFill="1" applyBorder="1" applyAlignment="1">
      <alignment horizontal="center" vertical="center"/>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12" fillId="2" borderId="16" xfId="0" applyFont="1" applyFill="1" applyBorder="1" applyAlignment="1">
      <alignment horizontal="center" wrapText="1"/>
    </xf>
    <xf numFmtId="0" fontId="12" fillId="2" borderId="21" xfId="0" applyFont="1" applyFill="1" applyBorder="1" applyAlignment="1">
      <alignment horizontal="center" wrapText="1"/>
    </xf>
    <xf numFmtId="0" fontId="12" fillId="2" borderId="17" xfId="0" applyFont="1" applyFill="1" applyBorder="1" applyAlignment="1">
      <alignment horizontal="center" wrapText="1"/>
    </xf>
    <xf numFmtId="0" fontId="8" fillId="3" borderId="16" xfId="0" applyFont="1" applyFill="1" applyBorder="1" applyAlignment="1">
      <alignment horizontal="left" vertical="top" wrapText="1"/>
    </xf>
    <xf numFmtId="0" fontId="8" fillId="3" borderId="21" xfId="0" applyFont="1" applyFill="1" applyBorder="1" applyAlignment="1">
      <alignment horizontal="left" vertical="top" wrapText="1"/>
    </xf>
    <xf numFmtId="0" fontId="8" fillId="3" borderId="17" xfId="0" applyFont="1" applyFill="1" applyBorder="1" applyAlignment="1">
      <alignment horizontal="left" vertical="top" wrapText="1"/>
    </xf>
    <xf numFmtId="0" fontId="4" fillId="3" borderId="1" xfId="0" applyFont="1" applyFill="1" applyBorder="1" applyAlignment="1">
      <alignment horizontal="center" vertical="center"/>
    </xf>
    <xf numFmtId="0" fontId="3" fillId="2" borderId="0" xfId="0" applyFont="1" applyFill="1" applyAlignment="1">
      <alignment horizontal="center" vertical="center"/>
    </xf>
    <xf numFmtId="0" fontId="4" fillId="3" borderId="3" xfId="0" applyFont="1" applyFill="1" applyBorder="1" applyAlignment="1">
      <alignment horizontal="center" vertical="center"/>
    </xf>
    <xf numFmtId="0" fontId="4" fillId="3" borderId="2" xfId="0" applyFont="1" applyFill="1" applyBorder="1" applyAlignment="1">
      <alignment horizontal="center" vertical="center"/>
    </xf>
    <xf numFmtId="9" fontId="3" fillId="2" borderId="0" xfId="1" applyFont="1" applyFill="1" applyAlignment="1">
      <alignment horizontal="center" vertical="center"/>
    </xf>
    <xf numFmtId="0" fontId="3" fillId="2" borderId="0" xfId="0" applyFont="1" applyFill="1" applyBorder="1" applyAlignment="1">
      <alignment horizontal="center" vertical="top" wrapText="1"/>
    </xf>
    <xf numFmtId="0" fontId="3" fillId="2" borderId="4" xfId="0" applyFont="1" applyFill="1" applyBorder="1" applyAlignment="1">
      <alignment horizontal="center" vertical="top" wrapText="1"/>
    </xf>
    <xf numFmtId="0" fontId="4" fillId="3" borderId="5" xfId="0" applyFont="1" applyFill="1" applyBorder="1" applyAlignment="1">
      <alignment horizontal="center"/>
    </xf>
    <xf numFmtId="0" fontId="4" fillId="3" borderId="6" xfId="0" applyFont="1" applyFill="1" applyBorder="1" applyAlignment="1">
      <alignment horizontal="center"/>
    </xf>
    <xf numFmtId="0" fontId="4" fillId="3" borderId="7" xfId="0" applyFont="1" applyFill="1" applyBorder="1" applyAlignment="1">
      <alignment horizont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4" xfId="0" applyFont="1" applyFill="1" applyBorder="1" applyAlignment="1">
      <alignment horizontal="center" vertical="center"/>
    </xf>
    <xf numFmtId="3" fontId="4" fillId="3" borderId="1" xfId="1" applyNumberFormat="1" applyFont="1" applyFill="1" applyBorder="1" applyAlignment="1">
      <alignment horizontal="center" vertical="center"/>
    </xf>
    <xf numFmtId="0" fontId="4" fillId="3" borderId="11"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2" xfId="0" applyFont="1" applyFill="1"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1" fillId="3" borderId="16" xfId="0" applyFont="1" applyFill="1" applyBorder="1" applyAlignment="1">
      <alignment horizontal="center" wrapText="1"/>
    </xf>
    <xf numFmtId="0" fontId="11" fillId="3" borderId="21" xfId="0" applyFont="1" applyFill="1" applyBorder="1" applyAlignment="1">
      <alignment horizontal="center" wrapText="1"/>
    </xf>
    <xf numFmtId="0" fontId="11" fillId="3" borderId="17" xfId="0" applyFont="1" applyFill="1" applyBorder="1" applyAlignment="1">
      <alignment horizontal="center" wrapText="1"/>
    </xf>
    <xf numFmtId="0" fontId="0" fillId="0" borderId="32" xfId="0" applyBorder="1" applyAlignment="1" applyProtection="1">
      <alignment horizontal="center"/>
      <protection locked="0"/>
    </xf>
    <xf numFmtId="0" fontId="0" fillId="0" borderId="30" xfId="0" applyBorder="1" applyAlignment="1" applyProtection="1">
      <alignment horizontal="center"/>
      <protection locked="0"/>
    </xf>
    <xf numFmtId="0" fontId="0" fillId="0" borderId="23" xfId="0" applyBorder="1" applyAlignment="1" applyProtection="1">
      <alignment horizontal="center"/>
      <protection locked="0"/>
    </xf>
    <xf numFmtId="10" fontId="4" fillId="3" borderId="5" xfId="1" applyNumberFormat="1" applyFont="1" applyFill="1" applyBorder="1" applyAlignment="1">
      <alignment horizontal="center" vertical="center"/>
    </xf>
    <xf numFmtId="10" fontId="4" fillId="3" borderId="6" xfId="1" applyNumberFormat="1" applyFont="1" applyFill="1" applyBorder="1" applyAlignment="1">
      <alignment horizontal="center" vertical="center"/>
    </xf>
    <xf numFmtId="10" fontId="4" fillId="3" borderId="7" xfId="1" applyNumberFormat="1" applyFont="1" applyFill="1" applyBorder="1" applyAlignment="1">
      <alignment horizontal="center" vertical="center"/>
    </xf>
    <xf numFmtId="10" fontId="4" fillId="3" borderId="1" xfId="1" applyNumberFormat="1" applyFont="1" applyFill="1" applyBorder="1" applyAlignment="1">
      <alignment horizontal="center" vertical="center"/>
    </xf>
    <xf numFmtId="0" fontId="0" fillId="0" borderId="38" xfId="0" applyBorder="1" applyAlignment="1" applyProtection="1">
      <alignment horizontal="center"/>
      <protection locked="0"/>
    </xf>
    <xf numFmtId="0" fontId="7" fillId="3" borderId="13" xfId="0" applyFont="1" applyFill="1" applyBorder="1" applyAlignment="1">
      <alignment horizontal="center" vertical="center"/>
    </xf>
    <xf numFmtId="0" fontId="0" fillId="0" borderId="37" xfId="0" applyBorder="1" applyAlignment="1" applyProtection="1">
      <alignment horizontal="center"/>
      <protection locked="0"/>
    </xf>
    <xf numFmtId="0" fontId="8" fillId="0" borderId="16" xfId="0" applyFont="1" applyBorder="1" applyAlignment="1">
      <alignment horizontal="left" vertical="top" wrapText="1"/>
    </xf>
    <xf numFmtId="0" fontId="8" fillId="0" borderId="21" xfId="0" applyFont="1" applyBorder="1" applyAlignment="1">
      <alignment horizontal="left" vertical="top" wrapText="1"/>
    </xf>
    <xf numFmtId="0" fontId="8" fillId="0" borderId="17" xfId="0" applyFont="1" applyBorder="1" applyAlignment="1">
      <alignment horizontal="left" vertical="top"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A1:EG52"/>
  <sheetViews>
    <sheetView tabSelected="1" zoomScale="70" zoomScaleNormal="70" workbookViewId="0">
      <selection activeCell="A7" sqref="A7:A12"/>
    </sheetView>
  </sheetViews>
  <sheetFormatPr baseColWidth="10" defaultRowHeight="14.4" x14ac:dyDescent="0.3"/>
  <cols>
    <col min="1" max="1" width="76" customWidth="1"/>
    <col min="2" max="2" width="13.109375" customWidth="1"/>
    <col min="4" max="4" width="0" hidden="1" customWidth="1"/>
    <col min="5" max="5" width="45.6640625" hidden="1" customWidth="1"/>
    <col min="6" max="15" width="0" hidden="1" customWidth="1"/>
    <col min="16" max="16" width="19.109375" hidden="1" customWidth="1"/>
    <col min="17" max="26" width="0" hidden="1" customWidth="1"/>
    <col min="27" max="27" width="18.88671875" hidden="1" customWidth="1"/>
    <col min="28" max="37" width="0" hidden="1" customWidth="1"/>
    <col min="38" max="38" width="18.44140625" hidden="1" customWidth="1"/>
    <col min="39" max="48" width="11.6640625" hidden="1" customWidth="1"/>
    <col min="49" max="49" width="18.109375" hidden="1" customWidth="1"/>
    <col min="50" max="59" width="11.6640625" hidden="1" customWidth="1"/>
    <col min="60" max="60" width="19.109375" hidden="1" customWidth="1"/>
    <col min="61" max="72" width="11.6640625" hidden="1" customWidth="1"/>
    <col min="73" max="73" width="18.44140625" hidden="1" customWidth="1"/>
    <col min="74" max="85" width="11.6640625" hidden="1" customWidth="1"/>
    <col min="86" max="86" width="18.44140625" hidden="1" customWidth="1"/>
    <col min="87" max="98" width="11.6640625" hidden="1" customWidth="1"/>
    <col min="99" max="99" width="18.44140625" hidden="1" customWidth="1"/>
    <col min="100" max="109" width="11.6640625" hidden="1" customWidth="1"/>
    <col min="110" max="110" width="18.44140625" hidden="1" customWidth="1"/>
    <col min="111" max="120" width="11.6640625" hidden="1" customWidth="1"/>
    <col min="121" max="121" width="18.44140625" hidden="1" customWidth="1"/>
    <col min="122" max="123" width="11" hidden="1" customWidth="1"/>
    <col min="124" max="124" width="11.33203125" hidden="1" customWidth="1"/>
    <col min="125" max="125" width="11.88671875" hidden="1" customWidth="1"/>
    <col min="126" max="126" width="11.109375" hidden="1" customWidth="1"/>
    <col min="127" max="127" width="12" hidden="1" customWidth="1"/>
    <col min="128" max="128" width="11.5546875" hidden="1" customWidth="1"/>
    <col min="129" max="131" width="11.6640625" hidden="1" customWidth="1"/>
    <col min="132" max="132" width="12.44140625" hidden="1" customWidth="1"/>
    <col min="133" max="133" width="10.6640625" hidden="1" customWidth="1"/>
    <col min="134" max="134" width="19.44140625" hidden="1" customWidth="1"/>
    <col min="135" max="135" width="16.44140625" hidden="1" customWidth="1"/>
    <col min="136" max="136" width="0" hidden="1" customWidth="1"/>
  </cols>
  <sheetData>
    <row r="1" spans="1:137" ht="93" customHeight="1" thickBot="1" x14ac:dyDescent="0.4">
      <c r="A1" s="44" t="s">
        <v>136</v>
      </c>
      <c r="B1" s="45"/>
      <c r="C1" s="46"/>
    </row>
    <row r="2" spans="1:137" ht="152.25" customHeight="1" thickBot="1" x14ac:dyDescent="0.35">
      <c r="A2" s="47" t="s">
        <v>138</v>
      </c>
      <c r="B2" s="48"/>
      <c r="C2" s="49"/>
      <c r="EG2" t="s">
        <v>137</v>
      </c>
    </row>
    <row r="3" spans="1:137" x14ac:dyDescent="0.3">
      <c r="A3" s="24" t="s">
        <v>121</v>
      </c>
      <c r="B3" s="32">
        <v>0</v>
      </c>
      <c r="C3" s="33"/>
    </row>
    <row r="4" spans="1:137" x14ac:dyDescent="0.3">
      <c r="A4" s="24" t="s">
        <v>118</v>
      </c>
      <c r="B4" s="32">
        <v>0</v>
      </c>
      <c r="C4" s="33"/>
    </row>
    <row r="5" spans="1:137" x14ac:dyDescent="0.3">
      <c r="A5" s="24" t="s">
        <v>119</v>
      </c>
      <c r="B5" s="32">
        <v>0</v>
      </c>
      <c r="C5" s="33"/>
    </row>
    <row r="6" spans="1:137" ht="15" thickBot="1" x14ac:dyDescent="0.35">
      <c r="A6" s="25" t="s">
        <v>120</v>
      </c>
      <c r="B6" s="34">
        <v>0</v>
      </c>
      <c r="C6" s="35"/>
    </row>
    <row r="7" spans="1:137" ht="7.5" customHeight="1" x14ac:dyDescent="0.3">
      <c r="A7" s="36" t="s">
        <v>104</v>
      </c>
      <c r="B7" s="38" t="s">
        <v>112</v>
      </c>
      <c r="C7" s="41" t="s">
        <v>108</v>
      </c>
      <c r="E7" s="51" t="s">
        <v>96</v>
      </c>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c r="EA7" s="51"/>
      <c r="EB7" s="51" t="s">
        <v>93</v>
      </c>
      <c r="EC7" s="51"/>
      <c r="ED7" s="54">
        <v>1</v>
      </c>
      <c r="EE7" s="55" t="s">
        <v>34</v>
      </c>
    </row>
    <row r="8" spans="1:137" ht="9.75" customHeight="1" x14ac:dyDescent="0.3">
      <c r="A8" s="36"/>
      <c r="B8" s="39"/>
      <c r="C8" s="42"/>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c r="CS8" s="51"/>
      <c r="CT8" s="51"/>
      <c r="CU8" s="51"/>
      <c r="CV8" s="51"/>
      <c r="CW8" s="51"/>
      <c r="CX8" s="51"/>
      <c r="CY8" s="51"/>
      <c r="CZ8" s="51"/>
      <c r="DA8" s="51"/>
      <c r="DB8" s="51"/>
      <c r="DC8" s="51"/>
      <c r="DD8" s="51"/>
      <c r="DE8" s="51"/>
      <c r="DF8" s="51"/>
      <c r="DG8" s="51"/>
      <c r="DH8" s="51"/>
      <c r="DI8" s="51"/>
      <c r="DJ8" s="51"/>
      <c r="DK8" s="51"/>
      <c r="DL8" s="51"/>
      <c r="DM8" s="51"/>
      <c r="DN8" s="51"/>
      <c r="DO8" s="51"/>
      <c r="DP8" s="51"/>
      <c r="DQ8" s="51"/>
      <c r="DR8" s="51"/>
      <c r="DS8" s="51"/>
      <c r="DT8" s="51"/>
      <c r="DU8" s="51"/>
      <c r="DV8" s="51"/>
      <c r="DW8" s="51"/>
      <c r="DX8" s="51"/>
      <c r="DY8" s="51"/>
      <c r="DZ8" s="51"/>
      <c r="EA8" s="51"/>
      <c r="EB8" s="51"/>
      <c r="EC8" s="51"/>
      <c r="ED8" s="54"/>
      <c r="EE8" s="55"/>
    </row>
    <row r="9" spans="1:137" ht="15.6" x14ac:dyDescent="0.3">
      <c r="A9" s="36"/>
      <c r="B9" s="39"/>
      <c r="C9" s="42"/>
      <c r="E9" s="4" t="s">
        <v>42</v>
      </c>
      <c r="F9" s="57" t="s">
        <v>32</v>
      </c>
      <c r="G9" s="58"/>
      <c r="H9" s="58"/>
      <c r="I9" s="58"/>
      <c r="J9" s="58"/>
      <c r="K9" s="58"/>
      <c r="L9" s="58"/>
      <c r="M9" s="58"/>
      <c r="N9" s="58"/>
      <c r="O9" s="58"/>
      <c r="P9" s="59"/>
      <c r="Q9" s="60" t="s">
        <v>46</v>
      </c>
      <c r="R9" s="61"/>
      <c r="S9" s="61"/>
      <c r="T9" s="61"/>
      <c r="U9" s="61"/>
      <c r="V9" s="61"/>
      <c r="W9" s="61"/>
      <c r="X9" s="61"/>
      <c r="Y9" s="61"/>
      <c r="Z9" s="61"/>
      <c r="AA9" s="62"/>
      <c r="AB9" s="63" t="s">
        <v>47</v>
      </c>
      <c r="AC9" s="64"/>
      <c r="AD9" s="64"/>
      <c r="AE9" s="64"/>
      <c r="AF9" s="64"/>
      <c r="AG9" s="64"/>
      <c r="AH9" s="64"/>
      <c r="AI9" s="64"/>
      <c r="AJ9" s="64"/>
      <c r="AK9" s="64"/>
      <c r="AL9" s="64"/>
      <c r="AM9" s="63" t="s">
        <v>86</v>
      </c>
      <c r="AN9" s="64"/>
      <c r="AO9" s="64"/>
      <c r="AP9" s="64"/>
      <c r="AQ9" s="64"/>
      <c r="AR9" s="64"/>
      <c r="AS9" s="64"/>
      <c r="AT9" s="64"/>
      <c r="AU9" s="64"/>
      <c r="AV9" s="64"/>
      <c r="AW9" s="64"/>
      <c r="AX9" s="63" t="s">
        <v>87</v>
      </c>
      <c r="AY9" s="64"/>
      <c r="AZ9" s="64"/>
      <c r="BA9" s="64"/>
      <c r="BB9" s="64"/>
      <c r="BC9" s="64"/>
      <c r="BD9" s="64"/>
      <c r="BE9" s="64"/>
      <c r="BF9" s="64"/>
      <c r="BG9" s="64"/>
      <c r="BH9" s="64"/>
      <c r="BI9" s="63" t="s">
        <v>88</v>
      </c>
      <c r="BJ9" s="64"/>
      <c r="BK9" s="64"/>
      <c r="BL9" s="64"/>
      <c r="BM9" s="64"/>
      <c r="BN9" s="64"/>
      <c r="BO9" s="64"/>
      <c r="BP9" s="64"/>
      <c r="BQ9" s="64"/>
      <c r="BR9" s="64"/>
      <c r="BS9" s="64"/>
      <c r="BT9" s="64"/>
      <c r="BU9" s="64"/>
      <c r="BV9" s="63" t="s">
        <v>89</v>
      </c>
      <c r="BW9" s="64"/>
      <c r="BX9" s="64"/>
      <c r="BY9" s="64"/>
      <c r="BZ9" s="64"/>
      <c r="CA9" s="64"/>
      <c r="CB9" s="64"/>
      <c r="CC9" s="64"/>
      <c r="CD9" s="64"/>
      <c r="CE9" s="64"/>
      <c r="CF9" s="64"/>
      <c r="CG9" s="64"/>
      <c r="CH9" s="64"/>
      <c r="CI9" s="63" t="s">
        <v>91</v>
      </c>
      <c r="CJ9" s="64"/>
      <c r="CK9" s="64"/>
      <c r="CL9" s="64"/>
      <c r="CM9" s="64"/>
      <c r="CN9" s="64"/>
      <c r="CO9" s="64"/>
      <c r="CP9" s="64"/>
      <c r="CQ9" s="64"/>
      <c r="CR9" s="64"/>
      <c r="CS9" s="64"/>
      <c r="CT9" s="64"/>
      <c r="CU9" s="64"/>
      <c r="CV9" s="64" t="s">
        <v>94</v>
      </c>
      <c r="CW9" s="64"/>
      <c r="CX9" s="64"/>
      <c r="CY9" s="64"/>
      <c r="CZ9" s="64"/>
      <c r="DA9" s="64"/>
      <c r="DB9" s="64"/>
      <c r="DC9" s="64"/>
      <c r="DD9" s="64"/>
      <c r="DE9" s="64"/>
      <c r="DF9" s="66"/>
      <c r="DG9" s="63" t="s">
        <v>95</v>
      </c>
      <c r="DH9" s="64"/>
      <c r="DI9" s="64"/>
      <c r="DJ9" s="64"/>
      <c r="DK9" s="64"/>
      <c r="DL9" s="64"/>
      <c r="DM9" s="64"/>
      <c r="DN9" s="64"/>
      <c r="DO9" s="64"/>
      <c r="DP9" s="64"/>
      <c r="DQ9" s="66"/>
      <c r="DR9" s="63" t="s">
        <v>92</v>
      </c>
      <c r="DS9" s="64"/>
      <c r="DT9" s="64"/>
      <c r="DU9" s="64"/>
      <c r="DV9" s="64"/>
      <c r="DW9" s="64"/>
      <c r="DX9" s="64"/>
      <c r="DY9" s="64"/>
      <c r="DZ9" s="64"/>
      <c r="EA9" s="64"/>
      <c r="EB9" s="64"/>
      <c r="EC9" s="64"/>
      <c r="ED9" s="66"/>
      <c r="EE9" s="55"/>
    </row>
    <row r="10" spans="1:137" ht="10.5" customHeight="1" x14ac:dyDescent="0.3">
      <c r="A10" s="36"/>
      <c r="B10" s="39"/>
      <c r="C10" s="42"/>
      <c r="E10" s="5" t="s">
        <v>45</v>
      </c>
      <c r="F10" s="29">
        <v>0</v>
      </c>
      <c r="G10" s="30"/>
      <c r="H10" s="30"/>
      <c r="I10" s="30"/>
      <c r="J10" s="30"/>
      <c r="K10" s="30"/>
      <c r="L10" s="30"/>
      <c r="M10" s="30"/>
      <c r="N10" s="30"/>
      <c r="O10" s="30"/>
      <c r="P10" s="31"/>
      <c r="Q10" s="29">
        <v>0</v>
      </c>
      <c r="R10" s="30"/>
      <c r="S10" s="30"/>
      <c r="T10" s="30"/>
      <c r="U10" s="30"/>
      <c r="V10" s="30"/>
      <c r="W10" s="30"/>
      <c r="X10" s="30"/>
      <c r="Y10" s="30"/>
      <c r="Z10" s="30"/>
      <c r="AA10" s="31"/>
      <c r="AB10" s="29">
        <v>0</v>
      </c>
      <c r="AC10" s="30"/>
      <c r="AD10" s="30"/>
      <c r="AE10" s="30"/>
      <c r="AF10" s="30"/>
      <c r="AG10" s="30"/>
      <c r="AH10" s="30"/>
      <c r="AI10" s="30"/>
      <c r="AJ10" s="30"/>
      <c r="AK10" s="30"/>
      <c r="AL10" s="31"/>
      <c r="AM10" s="65">
        <v>0</v>
      </c>
      <c r="AN10" s="65"/>
      <c r="AO10" s="65"/>
      <c r="AP10" s="65"/>
      <c r="AQ10" s="65"/>
      <c r="AR10" s="65"/>
      <c r="AS10" s="65"/>
      <c r="AT10" s="65"/>
      <c r="AU10" s="65"/>
      <c r="AV10" s="65"/>
      <c r="AW10" s="65"/>
      <c r="AX10" s="65">
        <v>0</v>
      </c>
      <c r="AY10" s="65"/>
      <c r="AZ10" s="65"/>
      <c r="BA10" s="65"/>
      <c r="BB10" s="65"/>
      <c r="BC10" s="65"/>
      <c r="BD10" s="65"/>
      <c r="BE10" s="65"/>
      <c r="BF10" s="65"/>
      <c r="BG10" s="65"/>
      <c r="BH10" s="65"/>
      <c r="BI10" s="65">
        <v>0</v>
      </c>
      <c r="BJ10" s="65"/>
      <c r="BK10" s="65"/>
      <c r="BL10" s="65"/>
      <c r="BM10" s="65"/>
      <c r="BN10" s="65"/>
      <c r="BO10" s="65"/>
      <c r="BP10" s="65"/>
      <c r="BQ10" s="65"/>
      <c r="BR10" s="65"/>
      <c r="BS10" s="65"/>
      <c r="BT10" s="65"/>
      <c r="BU10" s="65"/>
      <c r="BV10" s="29">
        <v>0</v>
      </c>
      <c r="BW10" s="30"/>
      <c r="BX10" s="30"/>
      <c r="BY10" s="30"/>
      <c r="BZ10" s="30"/>
      <c r="CA10" s="30"/>
      <c r="CB10" s="30"/>
      <c r="CC10" s="30"/>
      <c r="CD10" s="30"/>
      <c r="CE10" s="30"/>
      <c r="CF10" s="30"/>
      <c r="CG10" s="30"/>
      <c r="CH10" s="31"/>
      <c r="CI10" s="29">
        <f>+B3</f>
        <v>0</v>
      </c>
      <c r="CJ10" s="30"/>
      <c r="CK10" s="30"/>
      <c r="CL10" s="30"/>
      <c r="CM10" s="30"/>
      <c r="CN10" s="30"/>
      <c r="CO10" s="30"/>
      <c r="CP10" s="30"/>
      <c r="CQ10" s="30"/>
      <c r="CR10" s="30"/>
      <c r="CS10" s="30"/>
      <c r="CT10" s="30"/>
      <c r="CU10" s="31"/>
      <c r="CV10" s="65">
        <f>+B4</f>
        <v>0</v>
      </c>
      <c r="CW10" s="65"/>
      <c r="CX10" s="65"/>
      <c r="CY10" s="65"/>
      <c r="CZ10" s="65"/>
      <c r="DA10" s="65"/>
      <c r="DB10" s="65"/>
      <c r="DC10" s="65"/>
      <c r="DD10" s="65"/>
      <c r="DE10" s="65"/>
      <c r="DF10" s="65"/>
      <c r="DG10" s="29">
        <f>+B5</f>
        <v>0</v>
      </c>
      <c r="DH10" s="30"/>
      <c r="DI10" s="30"/>
      <c r="DJ10" s="30"/>
      <c r="DK10" s="30"/>
      <c r="DL10" s="30"/>
      <c r="DM10" s="30"/>
      <c r="DN10" s="30"/>
      <c r="DO10" s="30"/>
      <c r="DP10" s="30"/>
      <c r="DQ10" s="31"/>
      <c r="DR10" s="29">
        <f>+B6</f>
        <v>0</v>
      </c>
      <c r="DS10" s="30"/>
      <c r="DT10" s="30"/>
      <c r="DU10" s="30"/>
      <c r="DV10" s="30"/>
      <c r="DW10" s="30"/>
      <c r="DX10" s="30"/>
      <c r="DY10" s="30"/>
      <c r="DZ10" s="30"/>
      <c r="EA10" s="30"/>
      <c r="EB10" s="30"/>
      <c r="EC10" s="30"/>
      <c r="ED10" s="31"/>
      <c r="EE10" s="55"/>
    </row>
    <row r="11" spans="1:137" ht="12" customHeight="1" x14ac:dyDescent="0.3">
      <c r="A11" s="36"/>
      <c r="B11" s="39"/>
      <c r="C11" s="42"/>
      <c r="E11" s="16" t="s">
        <v>37</v>
      </c>
      <c r="F11" s="50" t="s">
        <v>33</v>
      </c>
      <c r="G11" s="50"/>
      <c r="H11" s="50" t="s">
        <v>38</v>
      </c>
      <c r="I11" s="50"/>
      <c r="J11" s="50" t="s">
        <v>39</v>
      </c>
      <c r="K11" s="50"/>
      <c r="L11" s="50" t="s">
        <v>40</v>
      </c>
      <c r="M11" s="50"/>
      <c r="N11" s="50" t="s">
        <v>41</v>
      </c>
      <c r="O11" s="50"/>
      <c r="P11" s="52" t="s">
        <v>44</v>
      </c>
      <c r="Q11" s="50" t="s">
        <v>33</v>
      </c>
      <c r="R11" s="50"/>
      <c r="S11" s="50" t="s">
        <v>38</v>
      </c>
      <c r="T11" s="50"/>
      <c r="U11" s="50" t="s">
        <v>39</v>
      </c>
      <c r="V11" s="50"/>
      <c r="W11" s="50" t="s">
        <v>40</v>
      </c>
      <c r="X11" s="50"/>
      <c r="Y11" s="50" t="s">
        <v>41</v>
      </c>
      <c r="Z11" s="50"/>
      <c r="AA11" s="50" t="s">
        <v>44</v>
      </c>
      <c r="AB11" s="50" t="s">
        <v>33</v>
      </c>
      <c r="AC11" s="50"/>
      <c r="AD11" s="50" t="s">
        <v>38</v>
      </c>
      <c r="AE11" s="50"/>
      <c r="AF11" s="50" t="s">
        <v>39</v>
      </c>
      <c r="AG11" s="50"/>
      <c r="AH11" s="50" t="s">
        <v>40</v>
      </c>
      <c r="AI11" s="50"/>
      <c r="AJ11" s="50" t="s">
        <v>41</v>
      </c>
      <c r="AK11" s="50"/>
      <c r="AL11" s="52" t="s">
        <v>44</v>
      </c>
      <c r="AM11" s="50" t="s">
        <v>33</v>
      </c>
      <c r="AN11" s="50"/>
      <c r="AO11" s="50" t="s">
        <v>38</v>
      </c>
      <c r="AP11" s="50"/>
      <c r="AQ11" s="50" t="s">
        <v>39</v>
      </c>
      <c r="AR11" s="50"/>
      <c r="AS11" s="50" t="s">
        <v>40</v>
      </c>
      <c r="AT11" s="50"/>
      <c r="AU11" s="50" t="s">
        <v>41</v>
      </c>
      <c r="AV11" s="50"/>
      <c r="AW11" s="52" t="s">
        <v>44</v>
      </c>
      <c r="AX11" s="50" t="s">
        <v>33</v>
      </c>
      <c r="AY11" s="50"/>
      <c r="AZ11" s="50" t="s">
        <v>38</v>
      </c>
      <c r="BA11" s="50"/>
      <c r="BB11" s="50" t="s">
        <v>39</v>
      </c>
      <c r="BC11" s="50"/>
      <c r="BD11" s="50" t="s">
        <v>40</v>
      </c>
      <c r="BE11" s="50"/>
      <c r="BF11" s="50" t="s">
        <v>41</v>
      </c>
      <c r="BG11" s="50"/>
      <c r="BH11" s="52" t="s">
        <v>44</v>
      </c>
      <c r="BI11" s="50" t="s">
        <v>33</v>
      </c>
      <c r="BJ11" s="50"/>
      <c r="BK11" s="50" t="s">
        <v>38</v>
      </c>
      <c r="BL11" s="50"/>
      <c r="BM11" s="50" t="s">
        <v>39</v>
      </c>
      <c r="BN11" s="50"/>
      <c r="BO11" s="50" t="s">
        <v>40</v>
      </c>
      <c r="BP11" s="50"/>
      <c r="BQ11" s="50" t="s">
        <v>41</v>
      </c>
      <c r="BR11" s="50"/>
      <c r="BS11" s="67" t="s">
        <v>90</v>
      </c>
      <c r="BT11" s="68"/>
      <c r="BU11" s="52" t="s">
        <v>44</v>
      </c>
      <c r="BV11" s="50" t="s">
        <v>33</v>
      </c>
      <c r="BW11" s="50"/>
      <c r="BX11" s="50" t="s">
        <v>38</v>
      </c>
      <c r="BY11" s="50"/>
      <c r="BZ11" s="50" t="s">
        <v>39</v>
      </c>
      <c r="CA11" s="50"/>
      <c r="CB11" s="50" t="s">
        <v>40</v>
      </c>
      <c r="CC11" s="50"/>
      <c r="CD11" s="50" t="s">
        <v>41</v>
      </c>
      <c r="CE11" s="50"/>
      <c r="CF11" s="50" t="s">
        <v>90</v>
      </c>
      <c r="CG11" s="50"/>
      <c r="CH11" s="52" t="s">
        <v>44</v>
      </c>
      <c r="CI11" s="50" t="s">
        <v>33</v>
      </c>
      <c r="CJ11" s="50"/>
      <c r="CK11" s="50" t="s">
        <v>38</v>
      </c>
      <c r="CL11" s="50"/>
      <c r="CM11" s="50" t="s">
        <v>39</v>
      </c>
      <c r="CN11" s="50"/>
      <c r="CO11" s="50" t="s">
        <v>40</v>
      </c>
      <c r="CP11" s="50"/>
      <c r="CQ11" s="50" t="s">
        <v>41</v>
      </c>
      <c r="CR11" s="50"/>
      <c r="CS11" s="50" t="s">
        <v>90</v>
      </c>
      <c r="CT11" s="50"/>
      <c r="CU11" s="52" t="s">
        <v>44</v>
      </c>
      <c r="CV11" s="50" t="s">
        <v>33</v>
      </c>
      <c r="CW11" s="50"/>
      <c r="CX11" s="50" t="s">
        <v>38</v>
      </c>
      <c r="CY11" s="50"/>
      <c r="CZ11" s="50" t="s">
        <v>39</v>
      </c>
      <c r="DA11" s="50"/>
      <c r="DB11" s="50" t="s">
        <v>40</v>
      </c>
      <c r="DC11" s="50"/>
      <c r="DD11" s="50" t="s">
        <v>41</v>
      </c>
      <c r="DE11" s="50"/>
      <c r="DF11" s="52" t="s">
        <v>44</v>
      </c>
      <c r="DG11" s="50" t="s">
        <v>33</v>
      </c>
      <c r="DH11" s="50"/>
      <c r="DI11" s="50" t="s">
        <v>38</v>
      </c>
      <c r="DJ11" s="50"/>
      <c r="DK11" s="50" t="s">
        <v>39</v>
      </c>
      <c r="DL11" s="50"/>
      <c r="DM11" s="50" t="s">
        <v>40</v>
      </c>
      <c r="DN11" s="50"/>
      <c r="DO11" s="50" t="s">
        <v>41</v>
      </c>
      <c r="DP11" s="50"/>
      <c r="DQ11" s="52" t="s">
        <v>44</v>
      </c>
      <c r="DR11" s="60" t="s">
        <v>33</v>
      </c>
      <c r="DS11" s="62"/>
      <c r="DT11" s="60" t="s">
        <v>38</v>
      </c>
      <c r="DU11" s="62"/>
      <c r="DV11" s="60" t="s">
        <v>39</v>
      </c>
      <c r="DW11" s="62"/>
      <c r="DX11" s="60" t="s">
        <v>40</v>
      </c>
      <c r="DY11" s="62"/>
      <c r="DZ11" s="60" t="s">
        <v>41</v>
      </c>
      <c r="EA11" s="62"/>
      <c r="EB11" s="60" t="s">
        <v>90</v>
      </c>
      <c r="EC11" s="62"/>
      <c r="ED11" s="52" t="s">
        <v>44</v>
      </c>
      <c r="EE11" s="55"/>
    </row>
    <row r="12" spans="1:137" ht="12.75" customHeight="1" thickBot="1" x14ac:dyDescent="0.35">
      <c r="A12" s="37"/>
      <c r="B12" s="40"/>
      <c r="C12" s="43"/>
      <c r="E12" s="16"/>
      <c r="F12" s="16" t="s">
        <v>35</v>
      </c>
      <c r="G12" s="16" t="s">
        <v>36</v>
      </c>
      <c r="H12" s="16" t="s">
        <v>35</v>
      </c>
      <c r="I12" s="16" t="s">
        <v>36</v>
      </c>
      <c r="J12" s="16" t="s">
        <v>35</v>
      </c>
      <c r="K12" s="16" t="s">
        <v>36</v>
      </c>
      <c r="L12" s="16" t="s">
        <v>35</v>
      </c>
      <c r="M12" s="16" t="s">
        <v>36</v>
      </c>
      <c r="N12" s="16" t="s">
        <v>35</v>
      </c>
      <c r="O12" s="16" t="s">
        <v>36</v>
      </c>
      <c r="P12" s="53"/>
      <c r="Q12" s="16" t="s">
        <v>35</v>
      </c>
      <c r="R12" s="16" t="s">
        <v>36</v>
      </c>
      <c r="S12" s="16" t="s">
        <v>35</v>
      </c>
      <c r="T12" s="16" t="s">
        <v>36</v>
      </c>
      <c r="U12" s="16" t="s">
        <v>35</v>
      </c>
      <c r="V12" s="16" t="s">
        <v>36</v>
      </c>
      <c r="W12" s="16" t="s">
        <v>35</v>
      </c>
      <c r="X12" s="16" t="s">
        <v>36</v>
      </c>
      <c r="Y12" s="16" t="s">
        <v>35</v>
      </c>
      <c r="Z12" s="16" t="s">
        <v>36</v>
      </c>
      <c r="AA12" s="50"/>
      <c r="AB12" s="16" t="s">
        <v>35</v>
      </c>
      <c r="AC12" s="16" t="s">
        <v>36</v>
      </c>
      <c r="AD12" s="16" t="s">
        <v>35</v>
      </c>
      <c r="AE12" s="16" t="s">
        <v>36</v>
      </c>
      <c r="AF12" s="16" t="s">
        <v>35</v>
      </c>
      <c r="AG12" s="16" t="s">
        <v>36</v>
      </c>
      <c r="AH12" s="16" t="s">
        <v>35</v>
      </c>
      <c r="AI12" s="16" t="s">
        <v>36</v>
      </c>
      <c r="AJ12" s="16" t="s">
        <v>35</v>
      </c>
      <c r="AK12" s="16" t="s">
        <v>36</v>
      </c>
      <c r="AL12" s="53"/>
      <c r="AM12" s="16" t="s">
        <v>35</v>
      </c>
      <c r="AN12" s="16" t="s">
        <v>36</v>
      </c>
      <c r="AO12" s="16" t="s">
        <v>35</v>
      </c>
      <c r="AP12" s="16" t="s">
        <v>36</v>
      </c>
      <c r="AQ12" s="16" t="s">
        <v>35</v>
      </c>
      <c r="AR12" s="16" t="s">
        <v>36</v>
      </c>
      <c r="AS12" s="16" t="s">
        <v>35</v>
      </c>
      <c r="AT12" s="16" t="s">
        <v>36</v>
      </c>
      <c r="AU12" s="16" t="s">
        <v>35</v>
      </c>
      <c r="AV12" s="16" t="s">
        <v>36</v>
      </c>
      <c r="AW12" s="53"/>
      <c r="AX12" s="16" t="s">
        <v>35</v>
      </c>
      <c r="AY12" s="16" t="s">
        <v>36</v>
      </c>
      <c r="AZ12" s="16" t="s">
        <v>35</v>
      </c>
      <c r="BA12" s="16" t="s">
        <v>36</v>
      </c>
      <c r="BB12" s="16" t="s">
        <v>35</v>
      </c>
      <c r="BC12" s="16" t="s">
        <v>36</v>
      </c>
      <c r="BD12" s="16" t="s">
        <v>35</v>
      </c>
      <c r="BE12" s="16" t="s">
        <v>36</v>
      </c>
      <c r="BF12" s="16" t="s">
        <v>35</v>
      </c>
      <c r="BG12" s="16" t="s">
        <v>36</v>
      </c>
      <c r="BH12" s="53"/>
      <c r="BI12" s="16" t="s">
        <v>35</v>
      </c>
      <c r="BJ12" s="16" t="s">
        <v>36</v>
      </c>
      <c r="BK12" s="16" t="s">
        <v>35</v>
      </c>
      <c r="BL12" s="16" t="s">
        <v>36</v>
      </c>
      <c r="BM12" s="16" t="s">
        <v>35</v>
      </c>
      <c r="BN12" s="16" t="s">
        <v>36</v>
      </c>
      <c r="BO12" s="16" t="s">
        <v>35</v>
      </c>
      <c r="BP12" s="16" t="s">
        <v>36</v>
      </c>
      <c r="BQ12" s="16" t="s">
        <v>35</v>
      </c>
      <c r="BR12" s="16" t="s">
        <v>36</v>
      </c>
      <c r="BS12" s="16" t="s">
        <v>35</v>
      </c>
      <c r="BT12" s="16" t="s">
        <v>36</v>
      </c>
      <c r="BU12" s="53"/>
      <c r="BV12" s="16" t="s">
        <v>35</v>
      </c>
      <c r="BW12" s="16" t="s">
        <v>36</v>
      </c>
      <c r="BX12" s="16" t="s">
        <v>35</v>
      </c>
      <c r="BY12" s="16" t="s">
        <v>36</v>
      </c>
      <c r="BZ12" s="16" t="s">
        <v>35</v>
      </c>
      <c r="CA12" s="16" t="s">
        <v>36</v>
      </c>
      <c r="CB12" s="16" t="s">
        <v>35</v>
      </c>
      <c r="CC12" s="16" t="s">
        <v>36</v>
      </c>
      <c r="CD12" s="16" t="s">
        <v>35</v>
      </c>
      <c r="CE12" s="16" t="s">
        <v>36</v>
      </c>
      <c r="CF12" s="16" t="s">
        <v>35</v>
      </c>
      <c r="CG12" s="16" t="s">
        <v>36</v>
      </c>
      <c r="CH12" s="53"/>
      <c r="CI12" s="16" t="s">
        <v>35</v>
      </c>
      <c r="CJ12" s="16" t="s">
        <v>36</v>
      </c>
      <c r="CK12" s="16" t="s">
        <v>35</v>
      </c>
      <c r="CL12" s="16" t="s">
        <v>36</v>
      </c>
      <c r="CM12" s="16" t="s">
        <v>35</v>
      </c>
      <c r="CN12" s="16" t="s">
        <v>36</v>
      </c>
      <c r="CO12" s="16" t="s">
        <v>35</v>
      </c>
      <c r="CP12" s="16" t="s">
        <v>36</v>
      </c>
      <c r="CQ12" s="16" t="s">
        <v>35</v>
      </c>
      <c r="CR12" s="16" t="s">
        <v>36</v>
      </c>
      <c r="CS12" s="16" t="s">
        <v>35</v>
      </c>
      <c r="CT12" s="16" t="s">
        <v>36</v>
      </c>
      <c r="CU12" s="53"/>
      <c r="CV12" s="16" t="s">
        <v>35</v>
      </c>
      <c r="CW12" s="16" t="s">
        <v>36</v>
      </c>
      <c r="CX12" s="16" t="s">
        <v>35</v>
      </c>
      <c r="CY12" s="16" t="s">
        <v>36</v>
      </c>
      <c r="CZ12" s="16" t="s">
        <v>35</v>
      </c>
      <c r="DA12" s="16" t="s">
        <v>36</v>
      </c>
      <c r="DB12" s="16" t="s">
        <v>35</v>
      </c>
      <c r="DC12" s="16" t="s">
        <v>36</v>
      </c>
      <c r="DD12" s="16" t="s">
        <v>35</v>
      </c>
      <c r="DE12" s="16" t="s">
        <v>36</v>
      </c>
      <c r="DF12" s="53"/>
      <c r="DG12" s="16" t="s">
        <v>35</v>
      </c>
      <c r="DH12" s="16" t="s">
        <v>36</v>
      </c>
      <c r="DI12" s="16" t="s">
        <v>35</v>
      </c>
      <c r="DJ12" s="16" t="s">
        <v>36</v>
      </c>
      <c r="DK12" s="16" t="s">
        <v>35</v>
      </c>
      <c r="DL12" s="16" t="s">
        <v>36</v>
      </c>
      <c r="DM12" s="16" t="s">
        <v>35</v>
      </c>
      <c r="DN12" s="16" t="s">
        <v>36</v>
      </c>
      <c r="DO12" s="16" t="s">
        <v>35</v>
      </c>
      <c r="DP12" s="16" t="s">
        <v>36</v>
      </c>
      <c r="DQ12" s="53"/>
      <c r="DR12" s="16" t="s">
        <v>35</v>
      </c>
      <c r="DS12" s="16" t="s">
        <v>36</v>
      </c>
      <c r="DT12" s="16" t="s">
        <v>35</v>
      </c>
      <c r="DU12" s="16" t="s">
        <v>36</v>
      </c>
      <c r="DV12" s="16" t="s">
        <v>35</v>
      </c>
      <c r="DW12" s="16" t="s">
        <v>36</v>
      </c>
      <c r="DX12" s="16" t="s">
        <v>35</v>
      </c>
      <c r="DY12" s="16" t="s">
        <v>36</v>
      </c>
      <c r="DZ12" s="16" t="s">
        <v>35</v>
      </c>
      <c r="EA12" s="16" t="s">
        <v>36</v>
      </c>
      <c r="EB12" s="16" t="s">
        <v>35</v>
      </c>
      <c r="EC12" s="16" t="s">
        <v>36</v>
      </c>
      <c r="ED12" s="53"/>
      <c r="EE12" s="56"/>
    </row>
    <row r="13" spans="1:137" x14ac:dyDescent="0.3">
      <c r="A13" s="19" t="str">
        <f t="shared" ref="A13:A47" si="0">+E13</f>
        <v>LECHE LIQUIDA O EN POLVO (se calcula polvo)</v>
      </c>
      <c r="B13" s="20">
        <f>ROUNDUP(+EE13,0)</f>
        <v>0</v>
      </c>
      <c r="C13" s="21" t="s">
        <v>109</v>
      </c>
      <c r="E13" s="3" t="s">
        <v>48</v>
      </c>
      <c r="F13" s="7"/>
      <c r="G13" s="7"/>
      <c r="H13" s="7"/>
      <c r="I13" s="7"/>
      <c r="J13" s="7"/>
      <c r="K13" s="7"/>
      <c r="L13" s="7"/>
      <c r="M13" s="7"/>
      <c r="N13" s="7"/>
      <c r="O13" s="7"/>
      <c r="P13" s="7">
        <f>(+F13*G13+H13*I13+J13*K13+L13*M13+N13*O13)*F$10</f>
        <v>0</v>
      </c>
      <c r="Q13" s="1"/>
      <c r="R13" s="1"/>
      <c r="S13" s="1"/>
      <c r="T13" s="1"/>
      <c r="U13" s="1"/>
      <c r="V13" s="1"/>
      <c r="W13" s="1"/>
      <c r="X13" s="1"/>
      <c r="Y13" s="1"/>
      <c r="Z13" s="1"/>
      <c r="AA13" s="1">
        <f>(+Q13*R13+S13*T13+U13*V13+W13*X13+Y13*Z13)*Q$10</f>
        <v>0</v>
      </c>
      <c r="AB13" s="8">
        <v>9.6999999999999993</v>
      </c>
      <c r="AC13" s="8">
        <v>30</v>
      </c>
      <c r="AD13" s="8">
        <v>9.6999999999999993</v>
      </c>
      <c r="AE13" s="8">
        <f>4/7*30</f>
        <v>17.142857142857142</v>
      </c>
      <c r="AF13" s="8"/>
      <c r="AG13" s="8"/>
      <c r="AH13" s="8"/>
      <c r="AI13" s="8"/>
      <c r="AJ13" s="8"/>
      <c r="AK13" s="8"/>
      <c r="AL13" s="7">
        <f>(+AB13*AC13+AD13*AE13+AF13*AG13+AH13*AI13+AJ13*AK13)*AB$10</f>
        <v>0</v>
      </c>
      <c r="AM13" s="12">
        <v>11.7</v>
      </c>
      <c r="AN13" s="12">
        <v>30</v>
      </c>
      <c r="AO13" s="12">
        <v>11.7</v>
      </c>
      <c r="AP13" s="12">
        <v>30</v>
      </c>
      <c r="AQ13" s="12"/>
      <c r="AR13" s="12"/>
      <c r="AS13" s="12"/>
      <c r="AT13" s="12"/>
      <c r="AU13" s="12"/>
      <c r="AV13" s="12"/>
      <c r="AW13" s="12">
        <f>(+AM13*AN13+AO13*AP13+AQ13*AR13+AS13*AT13+AU13*AV13)*AM$10</f>
        <v>0</v>
      </c>
      <c r="AX13" s="7">
        <v>13</v>
      </c>
      <c r="AY13" s="7">
        <v>30</v>
      </c>
      <c r="AZ13" s="7">
        <v>13</v>
      </c>
      <c r="BA13" s="7">
        <f>4/7*30</f>
        <v>17.142857142857142</v>
      </c>
      <c r="BB13" s="7"/>
      <c r="BC13" s="7"/>
      <c r="BD13" s="7"/>
      <c r="BE13" s="7"/>
      <c r="BF13" s="7"/>
      <c r="BG13" s="7"/>
      <c r="BH13" s="7">
        <f>(+AX13*AY13+AZ13*BA13+BB13*BC13+BD13*BE13+BF13*BG13)*AX$10</f>
        <v>0</v>
      </c>
      <c r="BI13" s="12">
        <v>14.3</v>
      </c>
      <c r="BJ13" s="12">
        <v>30</v>
      </c>
      <c r="BK13" s="12">
        <v>14.3</v>
      </c>
      <c r="BL13" s="12">
        <f>4/7*30</f>
        <v>17.142857142857142</v>
      </c>
      <c r="BM13" s="14"/>
      <c r="BN13" s="14"/>
      <c r="BO13" s="12"/>
      <c r="BP13" s="12"/>
      <c r="BQ13" s="14"/>
      <c r="BR13" s="14"/>
      <c r="BS13" s="12">
        <v>14.3</v>
      </c>
      <c r="BT13" s="12">
        <v>20</v>
      </c>
      <c r="BU13" s="12">
        <f>(BI13*BJ13+BK13*BL13+BM13*BN13+BO13*BP13+BQ13*BR13+BS13*BT13)*BI$10</f>
        <v>0</v>
      </c>
      <c r="BV13" s="7">
        <v>15.6</v>
      </c>
      <c r="BW13" s="7">
        <v>30</v>
      </c>
      <c r="BX13" s="7">
        <v>15.6</v>
      </c>
      <c r="BY13" s="7">
        <f>4/7*30</f>
        <v>17.142857142857142</v>
      </c>
      <c r="BZ13" s="7"/>
      <c r="CA13" s="7"/>
      <c r="CB13" s="7"/>
      <c r="CC13" s="7"/>
      <c r="CD13" s="7"/>
      <c r="CE13" s="7"/>
      <c r="CF13" s="7">
        <v>15.6</v>
      </c>
      <c r="CG13" s="7">
        <v>20</v>
      </c>
      <c r="CH13" s="7">
        <f t="shared" ref="CH13:CH47" si="1">(BV13*BW13+BX13*BY13+BZ13*CA13+CB13*CC13+CD13*CE13+CF13*CG13)*BV$10</f>
        <v>0</v>
      </c>
      <c r="CI13" s="14">
        <v>15.6</v>
      </c>
      <c r="CJ13" s="14">
        <v>30</v>
      </c>
      <c r="CK13" s="14">
        <v>15.6</v>
      </c>
      <c r="CL13" s="14">
        <f>4/7*30</f>
        <v>17.142857142857142</v>
      </c>
      <c r="CM13" s="14"/>
      <c r="CN13" s="14"/>
      <c r="CO13" s="14"/>
      <c r="CP13" s="14"/>
      <c r="CQ13" s="14"/>
      <c r="CR13" s="14"/>
      <c r="CS13" s="14">
        <v>15.6</v>
      </c>
      <c r="CT13" s="14">
        <v>20</v>
      </c>
      <c r="CU13" s="12">
        <f t="shared" ref="CU13:CU47" si="2">(CI13*CJ13+CK13*CL13+CM13*CN13+CO13*CP13+CQ13*CR13+CS13*CT13)*CI$10</f>
        <v>0</v>
      </c>
      <c r="CV13" s="7">
        <v>23.4</v>
      </c>
      <c r="CW13" s="7">
        <v>30</v>
      </c>
      <c r="CX13" s="7"/>
      <c r="CY13" s="7"/>
      <c r="CZ13" s="7"/>
      <c r="DA13" s="7"/>
      <c r="DB13" s="7">
        <v>26</v>
      </c>
      <c r="DC13" s="7">
        <f>5/7*30</f>
        <v>21.428571428571431</v>
      </c>
      <c r="DD13" s="7"/>
      <c r="DE13" s="7"/>
      <c r="DF13" s="7">
        <f>(+CV13*CW13+CX13*CY13+CZ13*DA13+DB13*DC13+DD13*DE13)*CV$10</f>
        <v>0</v>
      </c>
      <c r="DG13" s="14">
        <v>23.4</v>
      </c>
      <c r="DH13" s="14">
        <v>30</v>
      </c>
      <c r="DI13" s="14"/>
      <c r="DJ13" s="14"/>
      <c r="DK13" s="14"/>
      <c r="DL13" s="14"/>
      <c r="DM13" s="14">
        <v>26</v>
      </c>
      <c r="DN13" s="14">
        <f>5/7*30</f>
        <v>21.428571428571431</v>
      </c>
      <c r="DO13" s="14"/>
      <c r="DP13" s="14"/>
      <c r="DQ13" s="12">
        <f>(+DG13*DH13+DI13*DJ13+DK13*DL13+DM13*DN13+DO13*DP13)*DG$10</f>
        <v>0</v>
      </c>
      <c r="DR13" s="7">
        <v>17</v>
      </c>
      <c r="DS13" s="7">
        <v>30</v>
      </c>
      <c r="DT13" s="7">
        <v>17</v>
      </c>
      <c r="DU13" s="7">
        <f>4/7*30</f>
        <v>17.142857142857142</v>
      </c>
      <c r="DV13" s="7"/>
      <c r="DW13" s="7"/>
      <c r="DX13" s="7"/>
      <c r="DY13" s="7"/>
      <c r="DZ13" s="7"/>
      <c r="EA13" s="7"/>
      <c r="EB13" s="7">
        <v>17</v>
      </c>
      <c r="EC13" s="7">
        <v>20</v>
      </c>
      <c r="ED13" s="7">
        <f t="shared" ref="ED13:ED47" si="3">(DR13*DS13+DT13*DU13+DV13*DW13+DX13*DY13+DZ13*EA13+EB13*EC13)*DR$10</f>
        <v>0</v>
      </c>
      <c r="EE13" s="9">
        <f t="shared" ref="EE13:EE47" si="4">(+ED13+DQ13+DF13+CU13+CH13+AL13+AW13+BH13+BU13+AA13+P13)*ED$7</f>
        <v>0</v>
      </c>
    </row>
    <row r="14" spans="1:137" hidden="1" x14ac:dyDescent="0.3">
      <c r="A14" s="19" t="str">
        <f t="shared" si="0"/>
        <v>LECHE CONTINUACIÓN</v>
      </c>
      <c r="B14" s="20">
        <f t="shared" ref="B14:B47" si="5">ROUNDUP(+EE14,0)</f>
        <v>0</v>
      </c>
      <c r="C14" s="21" t="s">
        <v>109</v>
      </c>
      <c r="E14" s="1" t="s">
        <v>0</v>
      </c>
      <c r="F14" s="7">
        <v>17</v>
      </c>
      <c r="G14" s="7">
        <v>30</v>
      </c>
      <c r="H14" s="7">
        <v>13</v>
      </c>
      <c r="I14" s="7">
        <v>30</v>
      </c>
      <c r="J14" s="8">
        <v>13</v>
      </c>
      <c r="K14" s="8">
        <v>30</v>
      </c>
      <c r="L14" s="7">
        <v>13</v>
      </c>
      <c r="M14" s="7">
        <v>30</v>
      </c>
      <c r="N14" s="8">
        <v>13</v>
      </c>
      <c r="O14" s="8">
        <v>30</v>
      </c>
      <c r="P14" s="7">
        <f t="shared" ref="P14:P47" si="6">(+F14*G14+H14*I14+J14*K14+L14*M14+N14*O14)*F$10</f>
        <v>0</v>
      </c>
      <c r="Q14" s="1">
        <v>17</v>
      </c>
      <c r="R14" s="1">
        <v>30</v>
      </c>
      <c r="S14" s="1">
        <v>13</v>
      </c>
      <c r="T14" s="1">
        <v>30</v>
      </c>
      <c r="U14" s="6">
        <v>17</v>
      </c>
      <c r="V14" s="6">
        <v>30</v>
      </c>
      <c r="W14" s="1">
        <v>13</v>
      </c>
      <c r="X14" s="1">
        <v>30</v>
      </c>
      <c r="Y14" s="1">
        <v>13</v>
      </c>
      <c r="Z14" s="1">
        <v>30</v>
      </c>
      <c r="AA14" s="1">
        <f t="shared" ref="AA14:AA47" si="7">(+Q14*R14+S14*T14+U14*V14+W14*X14+Y14*Z14)*Q$10</f>
        <v>0</v>
      </c>
      <c r="AB14" s="8"/>
      <c r="AC14" s="8"/>
      <c r="AD14" s="8"/>
      <c r="AE14" s="8"/>
      <c r="AF14" s="8"/>
      <c r="AG14" s="8"/>
      <c r="AH14" s="8"/>
      <c r="AI14" s="8"/>
      <c r="AJ14" s="8"/>
      <c r="AK14" s="8"/>
      <c r="AL14" s="7">
        <f t="shared" ref="AL14:AL47" si="8">(+AB14*AC14+AD14*AE14+AF14*AG14+AH14*AI14+AJ14*AK14)*AB$10</f>
        <v>0</v>
      </c>
      <c r="AM14" s="12"/>
      <c r="AN14" s="12"/>
      <c r="AO14" s="12"/>
      <c r="AP14" s="12"/>
      <c r="AQ14" s="12"/>
      <c r="AR14" s="12"/>
      <c r="AS14" s="12"/>
      <c r="AT14" s="12"/>
      <c r="AU14" s="12"/>
      <c r="AV14" s="12"/>
      <c r="AW14" s="12">
        <f t="shared" ref="AW14:AW47" si="9">(+AM14*AN14+AO14*AP14+AQ14*AR14+AS14*AT14+AU14*AV14)*AM$10</f>
        <v>0</v>
      </c>
      <c r="AX14" s="7"/>
      <c r="AY14" s="7"/>
      <c r="AZ14" s="7"/>
      <c r="BA14" s="7"/>
      <c r="BB14" s="7"/>
      <c r="BC14" s="7"/>
      <c r="BD14" s="7"/>
      <c r="BE14" s="7"/>
      <c r="BF14" s="7"/>
      <c r="BG14" s="7"/>
      <c r="BH14" s="7">
        <f t="shared" ref="BH14:BH47" si="10">(+AX14*AY14+AZ14*BA14+BB14*BC14+BD14*BE14+BF14*BG14)*AX$10</f>
        <v>0</v>
      </c>
      <c r="BI14" s="12"/>
      <c r="BJ14" s="12"/>
      <c r="BK14" s="12"/>
      <c r="BL14" s="12"/>
      <c r="BM14" s="14"/>
      <c r="BN14" s="14"/>
      <c r="BO14" s="12"/>
      <c r="BP14" s="12"/>
      <c r="BQ14" s="14"/>
      <c r="BR14" s="14"/>
      <c r="BS14" s="12"/>
      <c r="BT14" s="12"/>
      <c r="BU14" s="12">
        <f t="shared" ref="BU14:BU47" si="11">(BI14*BJ14+BK14*BL14+BM14*BN14+BO14*BP14+BQ14*BR14+BS14*BT14)*BI$10</f>
        <v>0</v>
      </c>
      <c r="BV14" s="7"/>
      <c r="BW14" s="7"/>
      <c r="BX14" s="7"/>
      <c r="BY14" s="7"/>
      <c r="BZ14" s="7"/>
      <c r="CA14" s="7"/>
      <c r="CB14" s="7"/>
      <c r="CC14" s="7"/>
      <c r="CD14" s="7"/>
      <c r="CE14" s="7"/>
      <c r="CF14" s="7"/>
      <c r="CG14" s="7"/>
      <c r="CH14" s="7">
        <f t="shared" si="1"/>
        <v>0</v>
      </c>
      <c r="CI14" s="14"/>
      <c r="CJ14" s="14"/>
      <c r="CK14" s="14"/>
      <c r="CL14" s="14"/>
      <c r="CM14" s="14"/>
      <c r="CN14" s="14"/>
      <c r="CO14" s="14"/>
      <c r="CP14" s="14"/>
      <c r="CQ14" s="14"/>
      <c r="CR14" s="14"/>
      <c r="CS14" s="14"/>
      <c r="CT14" s="14"/>
      <c r="CU14" s="12">
        <f t="shared" si="2"/>
        <v>0</v>
      </c>
      <c r="CV14" s="7"/>
      <c r="CW14" s="7"/>
      <c r="CX14" s="7"/>
      <c r="CY14" s="7"/>
      <c r="CZ14" s="7"/>
      <c r="DA14" s="7"/>
      <c r="DB14" s="7"/>
      <c r="DC14" s="7"/>
      <c r="DD14" s="7"/>
      <c r="DE14" s="7"/>
      <c r="DF14" s="7">
        <f t="shared" ref="DF14:DF47" si="12">(+CV14*CW14+CX14*CY14+CZ14*DA14+DB14*DC14+DD14*DE14)*CV$10</f>
        <v>0</v>
      </c>
      <c r="DG14" s="14"/>
      <c r="DH14" s="14"/>
      <c r="DI14" s="14"/>
      <c r="DJ14" s="14"/>
      <c r="DK14" s="14"/>
      <c r="DL14" s="14"/>
      <c r="DM14" s="14"/>
      <c r="DN14" s="14"/>
      <c r="DO14" s="14"/>
      <c r="DP14" s="14"/>
      <c r="DQ14" s="12">
        <f t="shared" ref="DQ14:DQ47" si="13">(+DG14*DH14+DI14*DJ14+DK14*DL14+DM14*DN14+DO14*DP14)*DG$10</f>
        <v>0</v>
      </c>
      <c r="DR14" s="7"/>
      <c r="DS14" s="7"/>
      <c r="DT14" s="7"/>
      <c r="DU14" s="7"/>
      <c r="DV14" s="7"/>
      <c r="DW14" s="7"/>
      <c r="DX14" s="7"/>
      <c r="DY14" s="7"/>
      <c r="DZ14" s="7"/>
      <c r="EA14" s="7"/>
      <c r="EB14" s="7"/>
      <c r="EC14" s="7"/>
      <c r="ED14" s="7">
        <f t="shared" si="3"/>
        <v>0</v>
      </c>
      <c r="EE14" s="9">
        <f t="shared" si="4"/>
        <v>0</v>
      </c>
    </row>
    <row r="15" spans="1:137" ht="15.75" customHeight="1" x14ac:dyDescent="0.3">
      <c r="A15" s="19" t="str">
        <f t="shared" si="0"/>
        <v>KUMIS, Yogourt y Avena</v>
      </c>
      <c r="B15" s="20">
        <f t="shared" si="5"/>
        <v>0</v>
      </c>
      <c r="C15" s="21" t="s">
        <v>110</v>
      </c>
      <c r="E15" s="2" t="s">
        <v>85</v>
      </c>
      <c r="F15" s="7"/>
      <c r="G15" s="7"/>
      <c r="H15" s="7"/>
      <c r="I15" s="7"/>
      <c r="J15" s="8"/>
      <c r="K15" s="8"/>
      <c r="L15" s="7"/>
      <c r="M15" s="7"/>
      <c r="N15" s="7"/>
      <c r="O15" s="7"/>
      <c r="P15" s="7">
        <f t="shared" si="6"/>
        <v>0</v>
      </c>
      <c r="Q15" s="1"/>
      <c r="R15" s="1"/>
      <c r="S15" s="1"/>
      <c r="T15" s="1"/>
      <c r="U15" s="6"/>
      <c r="V15" s="6"/>
      <c r="W15" s="1"/>
      <c r="X15" s="1"/>
      <c r="Y15" s="1"/>
      <c r="Z15" s="1"/>
      <c r="AA15" s="1">
        <f t="shared" si="7"/>
        <v>0</v>
      </c>
      <c r="AB15" s="8"/>
      <c r="AC15" s="8"/>
      <c r="AD15" s="8"/>
      <c r="AE15" s="8"/>
      <c r="AF15" s="8"/>
      <c r="AG15" s="8"/>
      <c r="AH15" s="8">
        <v>100</v>
      </c>
      <c r="AI15" s="8">
        <v>20</v>
      </c>
      <c r="AJ15" s="8"/>
      <c r="AK15" s="8"/>
      <c r="AL15" s="7">
        <f t="shared" si="8"/>
        <v>0</v>
      </c>
      <c r="AM15" s="12"/>
      <c r="AN15" s="12"/>
      <c r="AO15" s="12"/>
      <c r="AP15" s="12"/>
      <c r="AQ15" s="12"/>
      <c r="AR15" s="12"/>
      <c r="AS15" s="12">
        <v>100</v>
      </c>
      <c r="AT15" s="12">
        <v>20</v>
      </c>
      <c r="AU15" s="12"/>
      <c r="AV15" s="12"/>
      <c r="AW15" s="12">
        <f t="shared" si="9"/>
        <v>0</v>
      </c>
      <c r="AX15" s="7"/>
      <c r="AY15" s="7"/>
      <c r="AZ15" s="7"/>
      <c r="BA15" s="7"/>
      <c r="BB15" s="7"/>
      <c r="BC15" s="7"/>
      <c r="BD15" s="7">
        <v>150</v>
      </c>
      <c r="BE15" s="7">
        <v>20</v>
      </c>
      <c r="BF15" s="7"/>
      <c r="BG15" s="7"/>
      <c r="BH15" s="7">
        <f t="shared" si="10"/>
        <v>0</v>
      </c>
      <c r="BI15" s="12"/>
      <c r="BJ15" s="12"/>
      <c r="BK15" s="12"/>
      <c r="BL15" s="12"/>
      <c r="BM15" s="14"/>
      <c r="BN15" s="14"/>
      <c r="BO15" s="12">
        <v>150</v>
      </c>
      <c r="BP15" s="12">
        <v>20</v>
      </c>
      <c r="BQ15" s="14"/>
      <c r="BR15" s="14"/>
      <c r="BS15" s="12">
        <v>150</v>
      </c>
      <c r="BT15" s="12">
        <v>10</v>
      </c>
      <c r="BU15" s="12">
        <f t="shared" si="11"/>
        <v>0</v>
      </c>
      <c r="BV15" s="7"/>
      <c r="BW15" s="7"/>
      <c r="BX15" s="7"/>
      <c r="BY15" s="7"/>
      <c r="BZ15" s="7"/>
      <c r="CA15" s="7"/>
      <c r="CB15" s="7">
        <v>200</v>
      </c>
      <c r="CC15" s="7">
        <v>20</v>
      </c>
      <c r="CD15" s="7"/>
      <c r="CE15" s="7"/>
      <c r="CF15" s="7">
        <v>200</v>
      </c>
      <c r="CG15" s="7">
        <v>10</v>
      </c>
      <c r="CH15" s="7">
        <f t="shared" si="1"/>
        <v>0</v>
      </c>
      <c r="CI15" s="14"/>
      <c r="CJ15" s="14"/>
      <c r="CK15" s="14"/>
      <c r="CL15" s="14"/>
      <c r="CM15" s="14"/>
      <c r="CN15" s="14"/>
      <c r="CO15" s="14">
        <v>200</v>
      </c>
      <c r="CP15" s="14">
        <v>20</v>
      </c>
      <c r="CQ15" s="14"/>
      <c r="CR15" s="14"/>
      <c r="CS15" s="14">
        <v>200</v>
      </c>
      <c r="CT15" s="14">
        <v>10</v>
      </c>
      <c r="CU15" s="12">
        <f t="shared" si="2"/>
        <v>0</v>
      </c>
      <c r="CV15" s="7"/>
      <c r="CW15" s="7"/>
      <c r="CX15" s="7"/>
      <c r="CY15" s="7"/>
      <c r="CZ15" s="7"/>
      <c r="DA15" s="7"/>
      <c r="DB15" s="7">
        <v>200</v>
      </c>
      <c r="DC15" s="7">
        <f>2/7*30</f>
        <v>8.5714285714285712</v>
      </c>
      <c r="DD15" s="7"/>
      <c r="DE15" s="7"/>
      <c r="DF15" s="7">
        <f t="shared" si="12"/>
        <v>0</v>
      </c>
      <c r="DG15" s="14"/>
      <c r="DH15" s="14"/>
      <c r="DI15" s="14"/>
      <c r="DJ15" s="14"/>
      <c r="DK15" s="14"/>
      <c r="DL15" s="14"/>
      <c r="DM15" s="14">
        <v>200</v>
      </c>
      <c r="DN15" s="14">
        <f>2/7*30</f>
        <v>8.5714285714285712</v>
      </c>
      <c r="DO15" s="14"/>
      <c r="DP15" s="14"/>
      <c r="DQ15" s="12">
        <f t="shared" si="13"/>
        <v>0</v>
      </c>
      <c r="DR15" s="7"/>
      <c r="DS15" s="7"/>
      <c r="DT15" s="7"/>
      <c r="DU15" s="7"/>
      <c r="DV15" s="7"/>
      <c r="DW15" s="7"/>
      <c r="DX15" s="7">
        <v>240</v>
      </c>
      <c r="DY15" s="7">
        <v>20</v>
      </c>
      <c r="DZ15" s="7"/>
      <c r="EA15" s="7"/>
      <c r="EB15" s="7">
        <v>200</v>
      </c>
      <c r="EC15" s="7">
        <v>10</v>
      </c>
      <c r="ED15" s="7">
        <f t="shared" si="3"/>
        <v>0</v>
      </c>
      <c r="EE15" s="9">
        <f t="shared" si="4"/>
        <v>0</v>
      </c>
    </row>
    <row r="16" spans="1:137" x14ac:dyDescent="0.3">
      <c r="A16" s="19" t="str">
        <f t="shared" si="0"/>
        <v>QUESO CAMPESINO</v>
      </c>
      <c r="B16" s="20">
        <f t="shared" si="5"/>
        <v>0</v>
      </c>
      <c r="C16" s="21" t="s">
        <v>109</v>
      </c>
      <c r="E16" s="1" t="s">
        <v>1</v>
      </c>
      <c r="F16" s="7"/>
      <c r="G16" s="7"/>
      <c r="H16" s="7"/>
      <c r="I16" s="7"/>
      <c r="J16" s="8"/>
      <c r="K16" s="8"/>
      <c r="L16" s="7"/>
      <c r="M16" s="7"/>
      <c r="N16" s="7"/>
      <c r="O16" s="7"/>
      <c r="P16" s="7">
        <f t="shared" si="6"/>
        <v>0</v>
      </c>
      <c r="Q16" s="1"/>
      <c r="R16" s="1"/>
      <c r="S16" s="1"/>
      <c r="T16" s="1"/>
      <c r="U16" s="6"/>
      <c r="V16" s="6"/>
      <c r="W16" s="1"/>
      <c r="X16" s="1"/>
      <c r="Y16" s="1"/>
      <c r="Z16" s="1"/>
      <c r="AA16" s="1">
        <f t="shared" si="7"/>
        <v>0</v>
      </c>
      <c r="AB16" s="8">
        <v>30</v>
      </c>
      <c r="AC16" s="8">
        <v>10</v>
      </c>
      <c r="AD16" s="8"/>
      <c r="AE16" s="8"/>
      <c r="AF16" s="8"/>
      <c r="AG16" s="8"/>
      <c r="AH16" s="8">
        <v>30</v>
      </c>
      <c r="AI16" s="8">
        <v>10</v>
      </c>
      <c r="AJ16" s="8"/>
      <c r="AK16" s="8"/>
      <c r="AL16" s="7">
        <f t="shared" si="8"/>
        <v>0</v>
      </c>
      <c r="AM16" s="12">
        <v>30</v>
      </c>
      <c r="AN16" s="12">
        <v>10</v>
      </c>
      <c r="AO16" s="12"/>
      <c r="AP16" s="12"/>
      <c r="AQ16" s="12"/>
      <c r="AR16" s="12"/>
      <c r="AS16" s="12">
        <v>30</v>
      </c>
      <c r="AT16" s="12">
        <v>10</v>
      </c>
      <c r="AU16" s="12"/>
      <c r="AV16" s="12"/>
      <c r="AW16" s="12">
        <f t="shared" si="9"/>
        <v>0</v>
      </c>
      <c r="AX16" s="7">
        <v>50</v>
      </c>
      <c r="AY16" s="7">
        <v>10</v>
      </c>
      <c r="AZ16" s="7"/>
      <c r="BA16" s="7"/>
      <c r="BB16" s="7"/>
      <c r="BC16" s="7"/>
      <c r="BD16" s="7">
        <v>50</v>
      </c>
      <c r="BE16" s="7">
        <v>10</v>
      </c>
      <c r="BF16" s="7"/>
      <c r="BG16" s="7"/>
      <c r="BH16" s="7">
        <f t="shared" si="10"/>
        <v>0</v>
      </c>
      <c r="BI16" s="12">
        <v>50</v>
      </c>
      <c r="BJ16" s="12">
        <v>10</v>
      </c>
      <c r="BK16" s="12"/>
      <c r="BL16" s="12"/>
      <c r="BM16" s="14"/>
      <c r="BN16" s="14"/>
      <c r="BO16" s="12">
        <v>50</v>
      </c>
      <c r="BP16" s="12">
        <v>10</v>
      </c>
      <c r="BQ16" s="14"/>
      <c r="BR16" s="14"/>
      <c r="BS16" s="12"/>
      <c r="BT16" s="12"/>
      <c r="BU16" s="12">
        <f t="shared" si="11"/>
        <v>0</v>
      </c>
      <c r="BV16" s="7">
        <v>60</v>
      </c>
      <c r="BW16" s="7">
        <v>10</v>
      </c>
      <c r="BX16" s="7"/>
      <c r="BY16" s="7"/>
      <c r="BZ16" s="7"/>
      <c r="CA16" s="7"/>
      <c r="CB16" s="7">
        <v>50</v>
      </c>
      <c r="CC16" s="7">
        <v>10</v>
      </c>
      <c r="CD16" s="7"/>
      <c r="CE16" s="7"/>
      <c r="CF16" s="7"/>
      <c r="CG16" s="7"/>
      <c r="CH16" s="7">
        <f t="shared" si="1"/>
        <v>0</v>
      </c>
      <c r="CI16" s="14">
        <v>60</v>
      </c>
      <c r="CJ16" s="14">
        <v>10</v>
      </c>
      <c r="CK16" s="14"/>
      <c r="CL16" s="14"/>
      <c r="CM16" s="14"/>
      <c r="CN16" s="14"/>
      <c r="CO16" s="14">
        <v>60</v>
      </c>
      <c r="CP16" s="14">
        <v>10</v>
      </c>
      <c r="CQ16" s="14"/>
      <c r="CR16" s="14"/>
      <c r="CS16" s="14"/>
      <c r="CT16" s="14"/>
      <c r="CU16" s="12">
        <f t="shared" si="2"/>
        <v>0</v>
      </c>
      <c r="CV16" s="7">
        <v>70</v>
      </c>
      <c r="CW16" s="7">
        <v>10</v>
      </c>
      <c r="CX16" s="7"/>
      <c r="CY16" s="7"/>
      <c r="CZ16" s="7"/>
      <c r="DA16" s="7"/>
      <c r="DB16" s="7"/>
      <c r="DC16" s="7"/>
      <c r="DD16" s="7"/>
      <c r="DE16" s="7"/>
      <c r="DF16" s="7">
        <f t="shared" si="12"/>
        <v>0</v>
      </c>
      <c r="DG16" s="14">
        <v>70</v>
      </c>
      <c r="DH16" s="14">
        <v>10</v>
      </c>
      <c r="DI16" s="14"/>
      <c r="DJ16" s="14"/>
      <c r="DK16" s="14"/>
      <c r="DL16" s="14"/>
      <c r="DM16" s="14"/>
      <c r="DN16" s="14"/>
      <c r="DO16" s="14"/>
      <c r="DP16" s="14"/>
      <c r="DQ16" s="12">
        <f t="shared" si="13"/>
        <v>0</v>
      </c>
      <c r="DR16" s="7">
        <v>70</v>
      </c>
      <c r="DS16" s="7">
        <v>10</v>
      </c>
      <c r="DT16" s="7"/>
      <c r="DU16" s="7"/>
      <c r="DV16" s="7"/>
      <c r="DW16" s="7"/>
      <c r="DX16" s="7">
        <v>60</v>
      </c>
      <c r="DY16" s="7">
        <v>10</v>
      </c>
      <c r="DZ16" s="7"/>
      <c r="EA16" s="7"/>
      <c r="EB16" s="7"/>
      <c r="EC16" s="7"/>
      <c r="ED16" s="7">
        <f t="shared" si="3"/>
        <v>0</v>
      </c>
      <c r="EE16" s="9">
        <f t="shared" si="4"/>
        <v>0</v>
      </c>
    </row>
    <row r="17" spans="1:135" hidden="1" x14ac:dyDescent="0.3">
      <c r="A17" s="19" t="str">
        <f t="shared" si="0"/>
        <v xml:space="preserve">AVENA EN HOJUELAS </v>
      </c>
      <c r="B17" s="20">
        <f t="shared" si="5"/>
        <v>0</v>
      </c>
      <c r="C17" s="21" t="s">
        <v>109</v>
      </c>
      <c r="E17" s="1" t="s">
        <v>2</v>
      </c>
      <c r="F17" s="7"/>
      <c r="G17" s="7"/>
      <c r="H17" s="7"/>
      <c r="I17" s="7"/>
      <c r="J17" s="8"/>
      <c r="K17" s="8"/>
      <c r="L17" s="7"/>
      <c r="M17" s="7"/>
      <c r="N17" s="7"/>
      <c r="O17" s="7"/>
      <c r="P17" s="7">
        <f t="shared" si="6"/>
        <v>0</v>
      </c>
      <c r="Q17" s="1"/>
      <c r="R17" s="1"/>
      <c r="S17" s="1"/>
      <c r="T17" s="1"/>
      <c r="U17" s="6"/>
      <c r="V17" s="6"/>
      <c r="W17" s="1"/>
      <c r="X17" s="1"/>
      <c r="Y17" s="1"/>
      <c r="Z17" s="1"/>
      <c r="AA17" s="1">
        <f t="shared" si="7"/>
        <v>0</v>
      </c>
      <c r="AB17" s="8"/>
      <c r="AC17" s="8"/>
      <c r="AD17" s="8"/>
      <c r="AE17" s="8"/>
      <c r="AF17" s="8"/>
      <c r="AG17" s="8"/>
      <c r="AH17" s="8"/>
      <c r="AI17" s="8"/>
      <c r="AJ17" s="8"/>
      <c r="AK17" s="8"/>
      <c r="AL17" s="7">
        <f t="shared" si="8"/>
        <v>0</v>
      </c>
      <c r="AM17" s="12"/>
      <c r="AN17" s="12"/>
      <c r="AO17" s="12"/>
      <c r="AP17" s="12"/>
      <c r="AQ17" s="12"/>
      <c r="AR17" s="12"/>
      <c r="AS17" s="12"/>
      <c r="AT17" s="12"/>
      <c r="AU17" s="12"/>
      <c r="AV17" s="12"/>
      <c r="AW17" s="12">
        <f t="shared" si="9"/>
        <v>0</v>
      </c>
      <c r="AX17" s="7"/>
      <c r="AY17" s="7"/>
      <c r="AZ17" s="7"/>
      <c r="BA17" s="7"/>
      <c r="BB17" s="7"/>
      <c r="BC17" s="7"/>
      <c r="BD17" s="7"/>
      <c r="BE17" s="7"/>
      <c r="BF17" s="7"/>
      <c r="BG17" s="7"/>
      <c r="BH17" s="7">
        <f t="shared" si="10"/>
        <v>0</v>
      </c>
      <c r="BI17" s="12"/>
      <c r="BJ17" s="12"/>
      <c r="BK17" s="12"/>
      <c r="BL17" s="12"/>
      <c r="BM17" s="14"/>
      <c r="BN17" s="14"/>
      <c r="BO17" s="12"/>
      <c r="BP17" s="12"/>
      <c r="BQ17" s="14"/>
      <c r="BR17" s="14"/>
      <c r="BS17" s="12"/>
      <c r="BT17" s="12"/>
      <c r="BU17" s="12">
        <f t="shared" si="11"/>
        <v>0</v>
      </c>
      <c r="BV17" s="7"/>
      <c r="BW17" s="7"/>
      <c r="BX17" s="7"/>
      <c r="BY17" s="7"/>
      <c r="BZ17" s="7"/>
      <c r="CA17" s="7"/>
      <c r="CB17" s="7"/>
      <c r="CC17" s="7"/>
      <c r="CD17" s="7"/>
      <c r="CE17" s="7"/>
      <c r="CF17" s="7"/>
      <c r="CG17" s="7"/>
      <c r="CH17" s="7">
        <f t="shared" si="1"/>
        <v>0</v>
      </c>
      <c r="CI17" s="14"/>
      <c r="CJ17" s="14"/>
      <c r="CK17" s="14"/>
      <c r="CL17" s="14"/>
      <c r="CM17" s="14"/>
      <c r="CN17" s="14"/>
      <c r="CO17" s="14"/>
      <c r="CP17" s="14"/>
      <c r="CQ17" s="14"/>
      <c r="CR17" s="14"/>
      <c r="CS17" s="14"/>
      <c r="CT17" s="14"/>
      <c r="CU17" s="12">
        <f t="shared" si="2"/>
        <v>0</v>
      </c>
      <c r="CV17" s="7"/>
      <c r="CW17" s="7"/>
      <c r="CX17" s="7"/>
      <c r="CY17" s="7"/>
      <c r="CZ17" s="7"/>
      <c r="DA17" s="7"/>
      <c r="DB17" s="7"/>
      <c r="DC17" s="7"/>
      <c r="DD17" s="7"/>
      <c r="DE17" s="7"/>
      <c r="DF17" s="7">
        <f t="shared" si="12"/>
        <v>0</v>
      </c>
      <c r="DG17" s="14"/>
      <c r="DH17" s="14"/>
      <c r="DI17" s="14"/>
      <c r="DJ17" s="14"/>
      <c r="DK17" s="14"/>
      <c r="DL17" s="14"/>
      <c r="DM17" s="14"/>
      <c r="DN17" s="14"/>
      <c r="DO17" s="14"/>
      <c r="DP17" s="14"/>
      <c r="DQ17" s="12">
        <f t="shared" si="13"/>
        <v>0</v>
      </c>
      <c r="DR17" s="7"/>
      <c r="DS17" s="7"/>
      <c r="DT17" s="7"/>
      <c r="DU17" s="7"/>
      <c r="DV17" s="7"/>
      <c r="DW17" s="7"/>
      <c r="DX17" s="7"/>
      <c r="DY17" s="7"/>
      <c r="DZ17" s="7"/>
      <c r="EA17" s="7"/>
      <c r="EB17" s="7"/>
      <c r="EC17" s="7"/>
      <c r="ED17" s="7">
        <f t="shared" si="3"/>
        <v>0</v>
      </c>
      <c r="EE17" s="9">
        <f t="shared" si="4"/>
        <v>0</v>
      </c>
    </row>
    <row r="18" spans="1:135" ht="16.5" customHeight="1" x14ac:dyDescent="0.3">
      <c r="A18" s="19" t="str">
        <f t="shared" si="0"/>
        <v>CEREALES PARA COLADAS, PAPILLAS Y COMPOTAS</v>
      </c>
      <c r="B18" s="20">
        <f t="shared" si="5"/>
        <v>0</v>
      </c>
      <c r="C18" s="21" t="s">
        <v>109</v>
      </c>
      <c r="E18" s="2" t="s">
        <v>43</v>
      </c>
      <c r="F18" s="7"/>
      <c r="G18" s="7"/>
      <c r="H18" s="7">
        <v>5</v>
      </c>
      <c r="I18" s="7">
        <v>30</v>
      </c>
      <c r="J18" s="8"/>
      <c r="K18" s="8"/>
      <c r="L18" s="7"/>
      <c r="M18" s="7"/>
      <c r="N18" s="7"/>
      <c r="O18" s="7"/>
      <c r="P18" s="7">
        <f t="shared" si="6"/>
        <v>0</v>
      </c>
      <c r="Q18" s="1"/>
      <c r="R18" s="1"/>
      <c r="S18" s="1">
        <v>7</v>
      </c>
      <c r="T18" s="1">
        <v>30</v>
      </c>
      <c r="U18" s="6"/>
      <c r="V18" s="6"/>
      <c r="W18" s="1"/>
      <c r="X18" s="1"/>
      <c r="Y18" s="1"/>
      <c r="Z18" s="1"/>
      <c r="AA18" s="1">
        <f t="shared" si="7"/>
        <v>0</v>
      </c>
      <c r="AB18" s="8">
        <v>10</v>
      </c>
      <c r="AC18" s="8">
        <f>3/7*30</f>
        <v>12.857142857142856</v>
      </c>
      <c r="AD18" s="8">
        <v>10</v>
      </c>
      <c r="AE18" s="8">
        <f>3/7*30</f>
        <v>12.857142857142856</v>
      </c>
      <c r="AF18" s="8"/>
      <c r="AG18" s="8"/>
      <c r="AH18" s="8"/>
      <c r="AI18" s="8"/>
      <c r="AJ18" s="8"/>
      <c r="AK18" s="8"/>
      <c r="AL18" s="7">
        <f t="shared" si="8"/>
        <v>0</v>
      </c>
      <c r="AM18" s="12">
        <v>12</v>
      </c>
      <c r="AN18" s="12">
        <f>3/7*30</f>
        <v>12.857142857142856</v>
      </c>
      <c r="AO18" s="12">
        <v>11</v>
      </c>
      <c r="AP18" s="12">
        <f>3/7*30</f>
        <v>12.857142857142856</v>
      </c>
      <c r="AQ18" s="12"/>
      <c r="AR18" s="12"/>
      <c r="AS18" s="12"/>
      <c r="AT18" s="12"/>
      <c r="AU18" s="12"/>
      <c r="AV18" s="12"/>
      <c r="AW18" s="12">
        <f t="shared" si="9"/>
        <v>0</v>
      </c>
      <c r="AX18" s="7">
        <v>12</v>
      </c>
      <c r="AY18" s="7">
        <f>3/7*30</f>
        <v>12.857142857142856</v>
      </c>
      <c r="AZ18" s="7">
        <v>11</v>
      </c>
      <c r="BA18" s="7">
        <f>3/7*30</f>
        <v>12.857142857142856</v>
      </c>
      <c r="BB18" s="7"/>
      <c r="BC18" s="7"/>
      <c r="BD18" s="7"/>
      <c r="BE18" s="7"/>
      <c r="BF18" s="7"/>
      <c r="BG18" s="7"/>
      <c r="BH18" s="7">
        <f t="shared" si="10"/>
        <v>0</v>
      </c>
      <c r="BI18" s="12">
        <v>13.2</v>
      </c>
      <c r="BJ18" s="12">
        <f>3/7*30</f>
        <v>12.857142857142856</v>
      </c>
      <c r="BK18" s="12">
        <v>13.2</v>
      </c>
      <c r="BL18" s="12">
        <f>3/7*30</f>
        <v>12.857142857142856</v>
      </c>
      <c r="BM18" s="14"/>
      <c r="BN18" s="14"/>
      <c r="BO18" s="12"/>
      <c r="BP18" s="12"/>
      <c r="BQ18" s="14"/>
      <c r="BR18" s="14"/>
      <c r="BS18" s="12"/>
      <c r="BT18" s="12"/>
      <c r="BU18" s="12">
        <f t="shared" si="11"/>
        <v>0</v>
      </c>
      <c r="BV18" s="7">
        <v>14</v>
      </c>
      <c r="BW18" s="7">
        <f>3/7*30</f>
        <v>12.857142857142856</v>
      </c>
      <c r="BX18" s="7">
        <v>14</v>
      </c>
      <c r="BY18" s="7">
        <f>3/7*30</f>
        <v>12.857142857142856</v>
      </c>
      <c r="BZ18" s="7"/>
      <c r="CA18" s="7"/>
      <c r="CB18" s="7"/>
      <c r="CC18" s="7"/>
      <c r="CD18" s="7"/>
      <c r="CE18" s="7"/>
      <c r="CF18" s="7"/>
      <c r="CG18" s="7"/>
      <c r="CH18" s="7">
        <f t="shared" si="1"/>
        <v>0</v>
      </c>
      <c r="CI18" s="14">
        <v>14</v>
      </c>
      <c r="CJ18" s="14">
        <f>3/7*30</f>
        <v>12.857142857142856</v>
      </c>
      <c r="CK18" s="14">
        <v>14</v>
      </c>
      <c r="CL18" s="14">
        <f>3/7*30</f>
        <v>12.857142857142856</v>
      </c>
      <c r="CM18" s="14"/>
      <c r="CN18" s="14"/>
      <c r="CO18" s="14"/>
      <c r="CP18" s="14"/>
      <c r="CQ18" s="14"/>
      <c r="CR18" s="14"/>
      <c r="CS18" s="14"/>
      <c r="CT18" s="14"/>
      <c r="CU18" s="12">
        <f t="shared" si="2"/>
        <v>0</v>
      </c>
      <c r="CV18" s="7"/>
      <c r="CW18" s="7"/>
      <c r="CX18" s="7"/>
      <c r="CY18" s="7"/>
      <c r="CZ18" s="7"/>
      <c r="DA18" s="7"/>
      <c r="DB18" s="7"/>
      <c r="DC18" s="7"/>
      <c r="DD18" s="7"/>
      <c r="DE18" s="7"/>
      <c r="DF18" s="7">
        <f t="shared" si="12"/>
        <v>0</v>
      </c>
      <c r="DG18" s="14"/>
      <c r="DH18" s="14"/>
      <c r="DI18" s="14"/>
      <c r="DJ18" s="14"/>
      <c r="DK18" s="14"/>
      <c r="DL18" s="14"/>
      <c r="DM18" s="14"/>
      <c r="DN18" s="14"/>
      <c r="DO18" s="14"/>
      <c r="DP18" s="14"/>
      <c r="DQ18" s="12">
        <f t="shared" si="13"/>
        <v>0</v>
      </c>
      <c r="DR18" s="7">
        <v>15.6</v>
      </c>
      <c r="DS18" s="7">
        <f>3/7*30</f>
        <v>12.857142857142856</v>
      </c>
      <c r="DT18" s="7">
        <v>15.6</v>
      </c>
      <c r="DU18" s="7">
        <f>3/7*30</f>
        <v>12.857142857142856</v>
      </c>
      <c r="DV18" s="7"/>
      <c r="DW18" s="7"/>
      <c r="DX18" s="7"/>
      <c r="DY18" s="7"/>
      <c r="DZ18" s="7"/>
      <c r="EA18" s="7"/>
      <c r="EB18" s="7"/>
      <c r="EC18" s="7"/>
      <c r="ED18" s="7">
        <f t="shared" si="3"/>
        <v>0</v>
      </c>
      <c r="EE18" s="9">
        <f t="shared" si="4"/>
        <v>0</v>
      </c>
    </row>
    <row r="19" spans="1:135" x14ac:dyDescent="0.3">
      <c r="A19" s="19" t="str">
        <f t="shared" si="0"/>
        <v>CEREALES PARA SOPA</v>
      </c>
      <c r="B19" s="20">
        <f t="shared" si="5"/>
        <v>0</v>
      </c>
      <c r="C19" s="21" t="s">
        <v>109</v>
      </c>
      <c r="E19" s="1" t="s">
        <v>3</v>
      </c>
      <c r="F19" s="7"/>
      <c r="G19" s="7"/>
      <c r="H19" s="7"/>
      <c r="I19" s="7"/>
      <c r="J19" s="8">
        <v>6</v>
      </c>
      <c r="K19" s="8">
        <v>30</v>
      </c>
      <c r="L19" s="7"/>
      <c r="M19" s="7"/>
      <c r="N19" s="8">
        <v>6</v>
      </c>
      <c r="O19" s="8">
        <v>30</v>
      </c>
      <c r="P19" s="7">
        <f t="shared" si="6"/>
        <v>0</v>
      </c>
      <c r="Q19" s="1"/>
      <c r="R19" s="1"/>
      <c r="S19" s="1"/>
      <c r="T19" s="1"/>
      <c r="U19" s="6">
        <v>4</v>
      </c>
      <c r="V19" s="6">
        <v>30</v>
      </c>
      <c r="W19" s="1"/>
      <c r="X19" s="1"/>
      <c r="Y19" s="1">
        <v>4</v>
      </c>
      <c r="Z19" s="1">
        <v>30</v>
      </c>
      <c r="AA19" s="1">
        <f t="shared" si="7"/>
        <v>0</v>
      </c>
      <c r="AB19" s="8"/>
      <c r="AC19" s="8"/>
      <c r="AD19" s="8"/>
      <c r="AE19" s="8"/>
      <c r="AF19" s="8"/>
      <c r="AG19" s="8"/>
      <c r="AH19" s="8"/>
      <c r="AI19" s="8"/>
      <c r="AJ19" s="8"/>
      <c r="AK19" s="8"/>
      <c r="AL19" s="7">
        <f t="shared" si="8"/>
        <v>0</v>
      </c>
      <c r="AM19" s="12"/>
      <c r="AN19" s="12"/>
      <c r="AO19" s="12"/>
      <c r="AP19" s="12"/>
      <c r="AQ19" s="12">
        <v>6</v>
      </c>
      <c r="AR19" s="12">
        <v>30</v>
      </c>
      <c r="AS19" s="12"/>
      <c r="AT19" s="12"/>
      <c r="AU19" s="12"/>
      <c r="AV19" s="12"/>
      <c r="AW19" s="12">
        <f t="shared" si="9"/>
        <v>0</v>
      </c>
      <c r="AX19" s="7"/>
      <c r="AY19" s="7"/>
      <c r="AZ19" s="7"/>
      <c r="BA19" s="7"/>
      <c r="BB19" s="7">
        <v>9</v>
      </c>
      <c r="BC19" s="7">
        <v>30</v>
      </c>
      <c r="BD19" s="7"/>
      <c r="BE19" s="7"/>
      <c r="BF19" s="7"/>
      <c r="BG19" s="7"/>
      <c r="BH19" s="7">
        <f t="shared" si="10"/>
        <v>0</v>
      </c>
      <c r="BI19" s="12"/>
      <c r="BJ19" s="12"/>
      <c r="BK19" s="12"/>
      <c r="BL19" s="12"/>
      <c r="BM19" s="14">
        <v>9</v>
      </c>
      <c r="BN19" s="14">
        <v>30</v>
      </c>
      <c r="BO19" s="12"/>
      <c r="BP19" s="12"/>
      <c r="BQ19" s="14"/>
      <c r="BR19" s="14"/>
      <c r="BS19" s="12"/>
      <c r="BT19" s="12"/>
      <c r="BU19" s="12">
        <f t="shared" si="11"/>
        <v>0</v>
      </c>
      <c r="BV19" s="7"/>
      <c r="BW19" s="7"/>
      <c r="BX19" s="7"/>
      <c r="BY19" s="7"/>
      <c r="BZ19" s="7">
        <v>9</v>
      </c>
      <c r="CA19" s="7">
        <v>30</v>
      </c>
      <c r="CB19" s="7"/>
      <c r="CC19" s="7"/>
      <c r="CD19" s="7"/>
      <c r="CE19" s="7"/>
      <c r="CF19" s="7"/>
      <c r="CG19" s="7"/>
      <c r="CH19" s="7">
        <f t="shared" si="1"/>
        <v>0</v>
      </c>
      <c r="CI19" s="14"/>
      <c r="CJ19" s="14"/>
      <c r="CK19" s="14"/>
      <c r="CL19" s="14"/>
      <c r="CM19" s="14">
        <v>9</v>
      </c>
      <c r="CN19" s="14">
        <v>30</v>
      </c>
      <c r="CO19" s="14"/>
      <c r="CP19" s="14"/>
      <c r="CQ19" s="14"/>
      <c r="CR19" s="14"/>
      <c r="CS19" s="14"/>
      <c r="CT19" s="14"/>
      <c r="CU19" s="12">
        <f t="shared" si="2"/>
        <v>0</v>
      </c>
      <c r="CV19" s="7"/>
      <c r="CW19" s="7"/>
      <c r="CX19" s="7"/>
      <c r="CY19" s="7"/>
      <c r="CZ19" s="7">
        <v>15</v>
      </c>
      <c r="DA19" s="7">
        <v>30</v>
      </c>
      <c r="DB19" s="7"/>
      <c r="DC19" s="7"/>
      <c r="DD19" s="7"/>
      <c r="DE19" s="7"/>
      <c r="DF19" s="7">
        <f t="shared" si="12"/>
        <v>0</v>
      </c>
      <c r="DG19" s="14"/>
      <c r="DH19" s="14"/>
      <c r="DI19" s="14"/>
      <c r="DJ19" s="14"/>
      <c r="DK19" s="14">
        <v>10</v>
      </c>
      <c r="DL19" s="14">
        <v>30</v>
      </c>
      <c r="DM19" s="14"/>
      <c r="DN19" s="14"/>
      <c r="DO19" s="14"/>
      <c r="DP19" s="14"/>
      <c r="DQ19" s="12">
        <f t="shared" si="13"/>
        <v>0</v>
      </c>
      <c r="DR19" s="7"/>
      <c r="DS19" s="7"/>
      <c r="DT19" s="7"/>
      <c r="DU19" s="7"/>
      <c r="DV19" s="7">
        <v>9</v>
      </c>
      <c r="DW19" s="7">
        <v>30</v>
      </c>
      <c r="DX19" s="7"/>
      <c r="DY19" s="7"/>
      <c r="DZ19" s="7"/>
      <c r="EA19" s="7"/>
      <c r="EB19" s="7"/>
      <c r="EC19" s="7"/>
      <c r="ED19" s="7">
        <f t="shared" si="3"/>
        <v>0</v>
      </c>
      <c r="EE19" s="9">
        <f t="shared" si="4"/>
        <v>0</v>
      </c>
    </row>
    <row r="20" spans="1:135" hidden="1" x14ac:dyDescent="0.3">
      <c r="A20" s="19" t="str">
        <f t="shared" si="0"/>
        <v>PAPILLAS INDUSTRIALIZADAS</v>
      </c>
      <c r="B20" s="20">
        <f t="shared" si="5"/>
        <v>0</v>
      </c>
      <c r="C20" s="21" t="s">
        <v>109</v>
      </c>
      <c r="E20" s="1" t="s">
        <v>4</v>
      </c>
      <c r="F20" s="7"/>
      <c r="G20" s="7"/>
      <c r="H20" s="7"/>
      <c r="I20" s="7"/>
      <c r="J20" s="8"/>
      <c r="K20" s="8"/>
      <c r="L20" s="7"/>
      <c r="M20" s="7"/>
      <c r="N20" s="7"/>
      <c r="O20" s="7"/>
      <c r="P20" s="7">
        <f t="shared" si="6"/>
        <v>0</v>
      </c>
      <c r="Q20" s="1"/>
      <c r="R20" s="1"/>
      <c r="S20" s="1"/>
      <c r="T20" s="1"/>
      <c r="U20" s="6"/>
      <c r="V20" s="6"/>
      <c r="W20" s="1"/>
      <c r="X20" s="1"/>
      <c r="Y20" s="1"/>
      <c r="Z20" s="1"/>
      <c r="AA20" s="1">
        <f t="shared" si="7"/>
        <v>0</v>
      </c>
      <c r="AB20" s="8"/>
      <c r="AC20" s="8"/>
      <c r="AD20" s="8"/>
      <c r="AE20" s="8"/>
      <c r="AF20" s="8"/>
      <c r="AG20" s="8"/>
      <c r="AH20" s="8"/>
      <c r="AI20" s="8"/>
      <c r="AJ20" s="8"/>
      <c r="AK20" s="8"/>
      <c r="AL20" s="7">
        <f t="shared" si="8"/>
        <v>0</v>
      </c>
      <c r="AM20" s="12"/>
      <c r="AN20" s="12"/>
      <c r="AO20" s="12"/>
      <c r="AP20" s="12"/>
      <c r="AQ20" s="12"/>
      <c r="AR20" s="12"/>
      <c r="AS20" s="12"/>
      <c r="AT20" s="12"/>
      <c r="AU20" s="12"/>
      <c r="AV20" s="12"/>
      <c r="AW20" s="12">
        <f t="shared" si="9"/>
        <v>0</v>
      </c>
      <c r="AX20" s="7"/>
      <c r="AY20" s="7"/>
      <c r="AZ20" s="7"/>
      <c r="BA20" s="7"/>
      <c r="BB20" s="7"/>
      <c r="BC20" s="7"/>
      <c r="BD20" s="7"/>
      <c r="BE20" s="7"/>
      <c r="BF20" s="7"/>
      <c r="BG20" s="7"/>
      <c r="BH20" s="7">
        <f t="shared" si="10"/>
        <v>0</v>
      </c>
      <c r="BI20" s="12"/>
      <c r="BJ20" s="12"/>
      <c r="BK20" s="12"/>
      <c r="BL20" s="12"/>
      <c r="BM20" s="14"/>
      <c r="BN20" s="14"/>
      <c r="BO20" s="12"/>
      <c r="BP20" s="12"/>
      <c r="BQ20" s="14"/>
      <c r="BR20" s="14"/>
      <c r="BS20" s="12"/>
      <c r="BT20" s="12"/>
      <c r="BU20" s="12">
        <f t="shared" si="11"/>
        <v>0</v>
      </c>
      <c r="BV20" s="7"/>
      <c r="BW20" s="7"/>
      <c r="BX20" s="7"/>
      <c r="BY20" s="7"/>
      <c r="BZ20" s="7"/>
      <c r="CA20" s="7"/>
      <c r="CB20" s="7"/>
      <c r="CC20" s="7"/>
      <c r="CD20" s="7"/>
      <c r="CE20" s="7"/>
      <c r="CF20" s="7"/>
      <c r="CG20" s="7"/>
      <c r="CH20" s="7">
        <f t="shared" si="1"/>
        <v>0</v>
      </c>
      <c r="CI20" s="14"/>
      <c r="CJ20" s="14"/>
      <c r="CK20" s="14"/>
      <c r="CL20" s="14"/>
      <c r="CM20" s="14"/>
      <c r="CN20" s="14"/>
      <c r="CO20" s="14"/>
      <c r="CP20" s="14"/>
      <c r="CQ20" s="14"/>
      <c r="CR20" s="14"/>
      <c r="CS20" s="14"/>
      <c r="CT20" s="14"/>
      <c r="CU20" s="12">
        <f t="shared" si="2"/>
        <v>0</v>
      </c>
      <c r="CV20" s="7"/>
      <c r="CW20" s="7"/>
      <c r="CX20" s="7"/>
      <c r="CY20" s="7"/>
      <c r="CZ20" s="7"/>
      <c r="DA20" s="7"/>
      <c r="DB20" s="7"/>
      <c r="DC20" s="7"/>
      <c r="DD20" s="7"/>
      <c r="DE20" s="7"/>
      <c r="DF20" s="7">
        <f t="shared" si="12"/>
        <v>0</v>
      </c>
      <c r="DG20" s="14"/>
      <c r="DH20" s="14"/>
      <c r="DI20" s="14"/>
      <c r="DJ20" s="14"/>
      <c r="DK20" s="14"/>
      <c r="DL20" s="14"/>
      <c r="DM20" s="14"/>
      <c r="DN20" s="14"/>
      <c r="DO20" s="14"/>
      <c r="DP20" s="14"/>
      <c r="DQ20" s="12">
        <f t="shared" si="13"/>
        <v>0</v>
      </c>
      <c r="DR20" s="7"/>
      <c r="DS20" s="7"/>
      <c r="DT20" s="7"/>
      <c r="DU20" s="7"/>
      <c r="DV20" s="7"/>
      <c r="DW20" s="7"/>
      <c r="DX20" s="7"/>
      <c r="DY20" s="7"/>
      <c r="DZ20" s="7"/>
      <c r="EA20" s="7"/>
      <c r="EB20" s="7"/>
      <c r="EC20" s="7"/>
      <c r="ED20" s="7">
        <f t="shared" si="3"/>
        <v>0</v>
      </c>
      <c r="EE20" s="9">
        <f t="shared" si="4"/>
        <v>0</v>
      </c>
    </row>
    <row r="21" spans="1:135" ht="15" hidden="1" customHeight="1" x14ac:dyDescent="0.3">
      <c r="A21" s="19" t="str">
        <f t="shared" si="0"/>
        <v>ALIMENTO INFANTIL DE ARROZ, AVENA Y MAIZ</v>
      </c>
      <c r="B21" s="20">
        <f t="shared" si="5"/>
        <v>0</v>
      </c>
      <c r="C21" s="21" t="s">
        <v>109</v>
      </c>
      <c r="E21" s="2" t="s">
        <v>5</v>
      </c>
      <c r="F21" s="7"/>
      <c r="G21" s="7"/>
      <c r="H21" s="7"/>
      <c r="I21" s="7"/>
      <c r="J21" s="8"/>
      <c r="K21" s="8"/>
      <c r="L21" s="7"/>
      <c r="M21" s="7"/>
      <c r="N21" s="7"/>
      <c r="O21" s="7"/>
      <c r="P21" s="7">
        <f t="shared" si="6"/>
        <v>0</v>
      </c>
      <c r="Q21" s="1"/>
      <c r="R21" s="1"/>
      <c r="S21" s="1"/>
      <c r="T21" s="1"/>
      <c r="U21" s="6"/>
      <c r="V21" s="6"/>
      <c r="W21" s="1"/>
      <c r="X21" s="1"/>
      <c r="Y21" s="1"/>
      <c r="Z21" s="1"/>
      <c r="AA21" s="1">
        <f t="shared" si="7"/>
        <v>0</v>
      </c>
      <c r="AB21" s="8"/>
      <c r="AC21" s="8"/>
      <c r="AD21" s="8"/>
      <c r="AE21" s="8"/>
      <c r="AF21" s="8"/>
      <c r="AG21" s="8"/>
      <c r="AH21" s="8"/>
      <c r="AI21" s="8"/>
      <c r="AJ21" s="8"/>
      <c r="AK21" s="8"/>
      <c r="AL21" s="7">
        <f t="shared" si="8"/>
        <v>0</v>
      </c>
      <c r="AM21" s="12"/>
      <c r="AN21" s="12"/>
      <c r="AO21" s="12"/>
      <c r="AP21" s="12"/>
      <c r="AQ21" s="12"/>
      <c r="AR21" s="12"/>
      <c r="AS21" s="12"/>
      <c r="AT21" s="12"/>
      <c r="AU21" s="12"/>
      <c r="AV21" s="12"/>
      <c r="AW21" s="12">
        <f t="shared" si="9"/>
        <v>0</v>
      </c>
      <c r="AX21" s="7"/>
      <c r="AY21" s="7"/>
      <c r="AZ21" s="7"/>
      <c r="BA21" s="7"/>
      <c r="BB21" s="7"/>
      <c r="BC21" s="7"/>
      <c r="BD21" s="7"/>
      <c r="BE21" s="7"/>
      <c r="BF21" s="7"/>
      <c r="BG21" s="7"/>
      <c r="BH21" s="7">
        <f t="shared" si="10"/>
        <v>0</v>
      </c>
      <c r="BI21" s="12"/>
      <c r="BJ21" s="12"/>
      <c r="BK21" s="12"/>
      <c r="BL21" s="12"/>
      <c r="BM21" s="14"/>
      <c r="BN21" s="14"/>
      <c r="BO21" s="12"/>
      <c r="BP21" s="12"/>
      <c r="BQ21" s="14"/>
      <c r="BR21" s="14"/>
      <c r="BS21" s="12"/>
      <c r="BT21" s="12"/>
      <c r="BU21" s="12">
        <f t="shared" si="11"/>
        <v>0</v>
      </c>
      <c r="BV21" s="7"/>
      <c r="BW21" s="7"/>
      <c r="BX21" s="7"/>
      <c r="BY21" s="7"/>
      <c r="BZ21" s="7"/>
      <c r="CA21" s="7"/>
      <c r="CB21" s="7"/>
      <c r="CC21" s="7"/>
      <c r="CD21" s="7"/>
      <c r="CE21" s="7"/>
      <c r="CF21" s="7"/>
      <c r="CG21" s="7"/>
      <c r="CH21" s="7">
        <f t="shared" si="1"/>
        <v>0</v>
      </c>
      <c r="CI21" s="14"/>
      <c r="CJ21" s="14"/>
      <c r="CK21" s="14"/>
      <c r="CL21" s="14"/>
      <c r="CM21" s="14"/>
      <c r="CN21" s="14"/>
      <c r="CO21" s="14"/>
      <c r="CP21" s="14"/>
      <c r="CQ21" s="14"/>
      <c r="CR21" s="14"/>
      <c r="CS21" s="14"/>
      <c r="CT21" s="14"/>
      <c r="CU21" s="12">
        <f t="shared" si="2"/>
        <v>0</v>
      </c>
      <c r="CV21" s="7"/>
      <c r="CW21" s="7"/>
      <c r="CX21" s="7"/>
      <c r="CY21" s="7"/>
      <c r="CZ21" s="7"/>
      <c r="DA21" s="7"/>
      <c r="DB21" s="7"/>
      <c r="DC21" s="7"/>
      <c r="DD21" s="7"/>
      <c r="DE21" s="7"/>
      <c r="DF21" s="7">
        <f t="shared" si="12"/>
        <v>0</v>
      </c>
      <c r="DG21" s="14"/>
      <c r="DH21" s="14"/>
      <c r="DI21" s="14"/>
      <c r="DJ21" s="14"/>
      <c r="DK21" s="14"/>
      <c r="DL21" s="14"/>
      <c r="DM21" s="14"/>
      <c r="DN21" s="14"/>
      <c r="DO21" s="14"/>
      <c r="DP21" s="14"/>
      <c r="DQ21" s="12">
        <f t="shared" si="13"/>
        <v>0</v>
      </c>
      <c r="DR21" s="7"/>
      <c r="DS21" s="7"/>
      <c r="DT21" s="7"/>
      <c r="DU21" s="7"/>
      <c r="DV21" s="7"/>
      <c r="DW21" s="7"/>
      <c r="DX21" s="7"/>
      <c r="DY21" s="7"/>
      <c r="DZ21" s="7"/>
      <c r="EA21" s="7"/>
      <c r="EB21" s="7"/>
      <c r="EC21" s="7"/>
      <c r="ED21" s="7">
        <f t="shared" si="3"/>
        <v>0</v>
      </c>
      <c r="EE21" s="9">
        <f t="shared" si="4"/>
        <v>0</v>
      </c>
    </row>
    <row r="22" spans="1:135" x14ac:dyDescent="0.3">
      <c r="A22" s="19" t="str">
        <f t="shared" si="0"/>
        <v>ARROZ</v>
      </c>
      <c r="B22" s="20">
        <f t="shared" si="5"/>
        <v>0</v>
      </c>
      <c r="C22" s="21" t="s">
        <v>109</v>
      </c>
      <c r="E22" s="1" t="s">
        <v>6</v>
      </c>
      <c r="F22" s="7"/>
      <c r="G22" s="7"/>
      <c r="H22" s="7"/>
      <c r="I22" s="7"/>
      <c r="J22" s="8"/>
      <c r="K22" s="8"/>
      <c r="L22" s="7"/>
      <c r="M22" s="7"/>
      <c r="N22" s="7"/>
      <c r="O22" s="7"/>
      <c r="P22" s="7">
        <f t="shared" si="6"/>
        <v>0</v>
      </c>
      <c r="Q22" s="1"/>
      <c r="R22" s="1"/>
      <c r="S22" s="1"/>
      <c r="T22" s="1"/>
      <c r="U22" s="6"/>
      <c r="V22" s="6"/>
      <c r="W22" s="1"/>
      <c r="X22" s="1"/>
      <c r="Y22" s="1">
        <v>8</v>
      </c>
      <c r="Z22" s="1">
        <v>25</v>
      </c>
      <c r="AA22" s="1">
        <f t="shared" si="7"/>
        <v>0</v>
      </c>
      <c r="AB22" s="8"/>
      <c r="AC22" s="8"/>
      <c r="AD22" s="8"/>
      <c r="AE22" s="8"/>
      <c r="AF22" s="8">
        <v>10</v>
      </c>
      <c r="AG22" s="8">
        <f>6/7*30</f>
        <v>25.714285714285712</v>
      </c>
      <c r="AH22" s="8"/>
      <c r="AI22" s="8"/>
      <c r="AJ22" s="8">
        <v>15</v>
      </c>
      <c r="AK22" s="8">
        <f>6/7*30</f>
        <v>25.714285714285712</v>
      </c>
      <c r="AL22" s="7">
        <f t="shared" si="8"/>
        <v>0</v>
      </c>
      <c r="AM22" s="12"/>
      <c r="AN22" s="12"/>
      <c r="AO22" s="12"/>
      <c r="AP22" s="12"/>
      <c r="AQ22" s="12">
        <v>23</v>
      </c>
      <c r="AR22" s="12">
        <f>6/7*30</f>
        <v>25.714285714285712</v>
      </c>
      <c r="AS22" s="12"/>
      <c r="AT22" s="12"/>
      <c r="AU22" s="12">
        <v>30</v>
      </c>
      <c r="AV22" s="12">
        <f>6/7*30</f>
        <v>25.714285714285712</v>
      </c>
      <c r="AW22" s="12">
        <f t="shared" si="9"/>
        <v>0</v>
      </c>
      <c r="AX22" s="7"/>
      <c r="AY22" s="7"/>
      <c r="AZ22" s="7"/>
      <c r="BA22" s="7"/>
      <c r="BB22" s="7">
        <v>25</v>
      </c>
      <c r="BC22" s="7">
        <f>6/7*30</f>
        <v>25.714285714285712</v>
      </c>
      <c r="BD22" s="7"/>
      <c r="BE22" s="7"/>
      <c r="BF22" s="7">
        <v>35</v>
      </c>
      <c r="BG22" s="7">
        <f>6/7*30</f>
        <v>25.714285714285712</v>
      </c>
      <c r="BH22" s="7">
        <f t="shared" si="10"/>
        <v>0</v>
      </c>
      <c r="BI22" s="12"/>
      <c r="BJ22" s="12"/>
      <c r="BK22" s="12"/>
      <c r="BL22" s="12"/>
      <c r="BM22" s="14">
        <v>25</v>
      </c>
      <c r="BN22" s="14">
        <f>6/7*30</f>
        <v>25.714285714285712</v>
      </c>
      <c r="BO22" s="12"/>
      <c r="BP22" s="12"/>
      <c r="BQ22" s="14">
        <v>35</v>
      </c>
      <c r="BR22" s="14">
        <f>6/7*30</f>
        <v>25.714285714285712</v>
      </c>
      <c r="BS22" s="12"/>
      <c r="BT22" s="12"/>
      <c r="BU22" s="12">
        <f t="shared" si="11"/>
        <v>0</v>
      </c>
      <c r="BV22" s="7"/>
      <c r="BW22" s="7"/>
      <c r="BX22" s="7"/>
      <c r="BY22" s="7"/>
      <c r="BZ22" s="7">
        <v>25</v>
      </c>
      <c r="CA22" s="7">
        <f>6/7*30</f>
        <v>25.714285714285712</v>
      </c>
      <c r="CB22" s="7"/>
      <c r="CC22" s="7"/>
      <c r="CD22" s="7">
        <v>35</v>
      </c>
      <c r="CE22" s="7">
        <f>6/7*30</f>
        <v>25.714285714285712</v>
      </c>
      <c r="CF22" s="7"/>
      <c r="CG22" s="7"/>
      <c r="CH22" s="7">
        <f t="shared" si="1"/>
        <v>0</v>
      </c>
      <c r="CI22" s="14"/>
      <c r="CJ22" s="14"/>
      <c r="CK22" s="14"/>
      <c r="CL22" s="14"/>
      <c r="CM22" s="14">
        <v>29</v>
      </c>
      <c r="CN22" s="14">
        <f>6/7*30</f>
        <v>25.714285714285712</v>
      </c>
      <c r="CO22" s="14"/>
      <c r="CP22" s="14"/>
      <c r="CQ22" s="14">
        <v>40</v>
      </c>
      <c r="CR22" s="14">
        <f>6/7*30</f>
        <v>25.714285714285712</v>
      </c>
      <c r="CS22" s="14"/>
      <c r="CT22" s="14"/>
      <c r="CU22" s="12">
        <f t="shared" si="2"/>
        <v>0</v>
      </c>
      <c r="CV22" s="7"/>
      <c r="CW22" s="7"/>
      <c r="CX22" s="7"/>
      <c r="CY22" s="7"/>
      <c r="CZ22" s="7">
        <v>50</v>
      </c>
      <c r="DA22" s="7">
        <f>6/7*30</f>
        <v>25.714285714285712</v>
      </c>
      <c r="DB22" s="7"/>
      <c r="DC22" s="7"/>
      <c r="DD22" s="7">
        <v>50</v>
      </c>
      <c r="DE22" s="7">
        <f>6/7*30</f>
        <v>25.714285714285712</v>
      </c>
      <c r="DF22" s="7">
        <f t="shared" si="12"/>
        <v>0</v>
      </c>
      <c r="DG22" s="14"/>
      <c r="DH22" s="14"/>
      <c r="DI22" s="14"/>
      <c r="DJ22" s="14"/>
      <c r="DK22" s="14">
        <v>30</v>
      </c>
      <c r="DL22" s="14">
        <f>6/7*30</f>
        <v>25.714285714285712</v>
      </c>
      <c r="DM22" s="14"/>
      <c r="DN22" s="14"/>
      <c r="DO22" s="14">
        <v>50</v>
      </c>
      <c r="DP22" s="14">
        <f>6/7*30</f>
        <v>25.714285714285712</v>
      </c>
      <c r="DQ22" s="12">
        <f t="shared" si="13"/>
        <v>0</v>
      </c>
      <c r="DR22" s="7"/>
      <c r="DS22" s="7"/>
      <c r="DT22" s="7"/>
      <c r="DU22" s="7"/>
      <c r="DV22" s="7">
        <v>29</v>
      </c>
      <c r="DW22" s="7">
        <f>6/7*30</f>
        <v>25.714285714285712</v>
      </c>
      <c r="DX22" s="7"/>
      <c r="DY22" s="7"/>
      <c r="DZ22" s="7">
        <v>40</v>
      </c>
      <c r="EA22" s="7">
        <f>6/7*30</f>
        <v>25.714285714285712</v>
      </c>
      <c r="EB22" s="7"/>
      <c r="EC22" s="7"/>
      <c r="ED22" s="7">
        <f t="shared" si="3"/>
        <v>0</v>
      </c>
      <c r="EE22" s="9">
        <f t="shared" si="4"/>
        <v>0</v>
      </c>
    </row>
    <row r="23" spans="1:135" x14ac:dyDescent="0.3">
      <c r="A23" s="19" t="str">
        <f t="shared" si="0"/>
        <v>PASTAS ALIMENTICIAS</v>
      </c>
      <c r="B23" s="20">
        <f t="shared" si="5"/>
        <v>0</v>
      </c>
      <c r="C23" s="21" t="s">
        <v>109</v>
      </c>
      <c r="E23" s="1" t="s">
        <v>7</v>
      </c>
      <c r="F23" s="7"/>
      <c r="G23" s="7"/>
      <c r="H23" s="7"/>
      <c r="I23" s="7"/>
      <c r="J23" s="8"/>
      <c r="K23" s="8"/>
      <c r="L23" s="7"/>
      <c r="M23" s="7"/>
      <c r="N23" s="7"/>
      <c r="O23" s="7"/>
      <c r="P23" s="7">
        <f t="shared" si="6"/>
        <v>0</v>
      </c>
      <c r="Q23" s="1"/>
      <c r="R23" s="1"/>
      <c r="S23" s="1"/>
      <c r="T23" s="1"/>
      <c r="U23" s="6">
        <v>8</v>
      </c>
      <c r="V23" s="6">
        <v>25</v>
      </c>
      <c r="W23" s="1"/>
      <c r="X23" s="1"/>
      <c r="Y23" s="1">
        <v>8</v>
      </c>
      <c r="Z23" s="1">
        <v>5</v>
      </c>
      <c r="AA23" s="1">
        <f t="shared" si="7"/>
        <v>0</v>
      </c>
      <c r="AB23" s="8"/>
      <c r="AC23" s="8"/>
      <c r="AD23" s="8"/>
      <c r="AE23" s="8"/>
      <c r="AF23" s="8">
        <v>15</v>
      </c>
      <c r="AG23" s="8">
        <f>1/7*30</f>
        <v>4.2857142857142856</v>
      </c>
      <c r="AH23" s="8"/>
      <c r="AI23" s="8"/>
      <c r="AJ23" s="8">
        <v>15</v>
      </c>
      <c r="AK23" s="8">
        <f>1/7*30</f>
        <v>4.2857142857142856</v>
      </c>
      <c r="AL23" s="7">
        <f t="shared" si="8"/>
        <v>0</v>
      </c>
      <c r="AM23" s="12"/>
      <c r="AN23" s="12"/>
      <c r="AO23" s="12"/>
      <c r="AP23" s="12"/>
      <c r="AQ23" s="12">
        <v>25</v>
      </c>
      <c r="AR23" s="12">
        <f>1/7*30</f>
        <v>4.2857142857142856</v>
      </c>
      <c r="AS23" s="12"/>
      <c r="AT23" s="12"/>
      <c r="AU23" s="12">
        <v>25</v>
      </c>
      <c r="AV23" s="12">
        <f>1/7*30</f>
        <v>4.2857142857142856</v>
      </c>
      <c r="AW23" s="12">
        <f t="shared" si="9"/>
        <v>0</v>
      </c>
      <c r="AX23" s="7"/>
      <c r="AY23" s="7"/>
      <c r="AZ23" s="7"/>
      <c r="BA23" s="7"/>
      <c r="BB23" s="7">
        <v>30</v>
      </c>
      <c r="BC23" s="7">
        <f>1/7*30</f>
        <v>4.2857142857142856</v>
      </c>
      <c r="BD23" s="7"/>
      <c r="BE23" s="7"/>
      <c r="BF23" s="7">
        <v>30</v>
      </c>
      <c r="BG23" s="7">
        <f>1/7*30</f>
        <v>4.2857142857142856</v>
      </c>
      <c r="BH23" s="7">
        <f t="shared" si="10"/>
        <v>0</v>
      </c>
      <c r="BI23" s="12"/>
      <c r="BJ23" s="12"/>
      <c r="BK23" s="12"/>
      <c r="BL23" s="12"/>
      <c r="BM23" s="14">
        <v>30</v>
      </c>
      <c r="BN23" s="14">
        <f>1/7*30</f>
        <v>4.2857142857142856</v>
      </c>
      <c r="BO23" s="12"/>
      <c r="BP23" s="12"/>
      <c r="BQ23" s="14">
        <v>30</v>
      </c>
      <c r="BR23" s="14">
        <f>1/7*30</f>
        <v>4.2857142857142856</v>
      </c>
      <c r="BS23" s="12"/>
      <c r="BT23" s="12"/>
      <c r="BU23" s="12">
        <f t="shared" si="11"/>
        <v>0</v>
      </c>
      <c r="BV23" s="7"/>
      <c r="BW23" s="7"/>
      <c r="BX23" s="7"/>
      <c r="BY23" s="7"/>
      <c r="BZ23" s="7">
        <v>30</v>
      </c>
      <c r="CA23" s="7">
        <f>1/7*30</f>
        <v>4.2857142857142856</v>
      </c>
      <c r="CB23" s="7"/>
      <c r="CC23" s="7"/>
      <c r="CD23" s="7">
        <v>30</v>
      </c>
      <c r="CE23" s="7">
        <f>1/7*30</f>
        <v>4.2857142857142856</v>
      </c>
      <c r="CF23" s="7"/>
      <c r="CG23" s="7"/>
      <c r="CH23" s="7">
        <f t="shared" si="1"/>
        <v>0</v>
      </c>
      <c r="CI23" s="14"/>
      <c r="CJ23" s="14"/>
      <c r="CK23" s="14"/>
      <c r="CL23" s="14"/>
      <c r="CM23" s="14">
        <v>40</v>
      </c>
      <c r="CN23" s="14">
        <f>1/7*30</f>
        <v>4.2857142857142856</v>
      </c>
      <c r="CO23" s="14"/>
      <c r="CP23" s="14"/>
      <c r="CQ23" s="14">
        <v>40</v>
      </c>
      <c r="CR23" s="14">
        <f>1/7*30</f>
        <v>4.2857142857142856</v>
      </c>
      <c r="CS23" s="14"/>
      <c r="CT23" s="14"/>
      <c r="CU23" s="12">
        <f t="shared" si="2"/>
        <v>0</v>
      </c>
      <c r="CV23" s="7"/>
      <c r="CW23" s="7"/>
      <c r="CX23" s="7"/>
      <c r="CY23" s="7"/>
      <c r="CZ23" s="7">
        <v>50</v>
      </c>
      <c r="DA23" s="7">
        <f>1/7*30</f>
        <v>4.2857142857142856</v>
      </c>
      <c r="DB23" s="7"/>
      <c r="DC23" s="7"/>
      <c r="DD23" s="7">
        <v>50</v>
      </c>
      <c r="DE23" s="7">
        <f>1/7*30</f>
        <v>4.2857142857142856</v>
      </c>
      <c r="DF23" s="7">
        <f t="shared" si="12"/>
        <v>0</v>
      </c>
      <c r="DG23" s="14"/>
      <c r="DH23" s="14"/>
      <c r="DI23" s="14"/>
      <c r="DJ23" s="14"/>
      <c r="DK23" s="14">
        <v>30</v>
      </c>
      <c r="DL23" s="14">
        <f>1/7*30</f>
        <v>4.2857142857142856</v>
      </c>
      <c r="DM23" s="14"/>
      <c r="DN23" s="14"/>
      <c r="DO23" s="14">
        <v>50</v>
      </c>
      <c r="DP23" s="14">
        <f>1/7*30</f>
        <v>4.2857142857142856</v>
      </c>
      <c r="DQ23" s="12">
        <f t="shared" si="13"/>
        <v>0</v>
      </c>
      <c r="DR23" s="7"/>
      <c r="DS23" s="7"/>
      <c r="DT23" s="7"/>
      <c r="DU23" s="7"/>
      <c r="DV23" s="7">
        <v>40</v>
      </c>
      <c r="DW23" s="7">
        <f>1/7*30</f>
        <v>4.2857142857142856</v>
      </c>
      <c r="DX23" s="7"/>
      <c r="DY23" s="7"/>
      <c r="DZ23" s="7">
        <v>40</v>
      </c>
      <c r="EA23" s="7">
        <f>1/7*30</f>
        <v>4.2857142857142856</v>
      </c>
      <c r="EB23" s="7"/>
      <c r="EC23" s="7"/>
      <c r="ED23" s="7">
        <f t="shared" si="3"/>
        <v>0</v>
      </c>
      <c r="EE23" s="9">
        <f t="shared" si="4"/>
        <v>0</v>
      </c>
    </row>
    <row r="24" spans="1:135" hidden="1" x14ac:dyDescent="0.3">
      <c r="A24" s="19" t="str">
        <f t="shared" si="0"/>
        <v>HARINA DE MAIZ AMARILLO</v>
      </c>
      <c r="B24" s="20">
        <f t="shared" si="5"/>
        <v>0</v>
      </c>
      <c r="C24" s="21" t="s">
        <v>109</v>
      </c>
      <c r="E24" s="1" t="s">
        <v>8</v>
      </c>
      <c r="F24" s="7"/>
      <c r="G24" s="7"/>
      <c r="H24" s="7"/>
      <c r="I24" s="7"/>
      <c r="J24" s="8"/>
      <c r="K24" s="8"/>
      <c r="L24" s="7"/>
      <c r="M24" s="7"/>
      <c r="N24" s="7"/>
      <c r="O24" s="7"/>
      <c r="P24" s="7">
        <f t="shared" si="6"/>
        <v>0</v>
      </c>
      <c r="Q24" s="1"/>
      <c r="R24" s="1"/>
      <c r="S24" s="1"/>
      <c r="T24" s="1"/>
      <c r="U24" s="6">
        <v>8</v>
      </c>
      <c r="V24" s="6">
        <v>5</v>
      </c>
      <c r="W24" s="1"/>
      <c r="X24" s="1"/>
      <c r="Y24" s="1"/>
      <c r="Z24" s="1"/>
      <c r="AA24" s="1">
        <f t="shared" si="7"/>
        <v>0</v>
      </c>
      <c r="AB24" s="8"/>
      <c r="AC24" s="8"/>
      <c r="AD24" s="8"/>
      <c r="AE24" s="8"/>
      <c r="AF24" s="8"/>
      <c r="AG24" s="8"/>
      <c r="AH24" s="8"/>
      <c r="AI24" s="8"/>
      <c r="AJ24" s="8"/>
      <c r="AK24" s="8"/>
      <c r="AL24" s="7">
        <f t="shared" si="8"/>
        <v>0</v>
      </c>
      <c r="AM24" s="12"/>
      <c r="AN24" s="12"/>
      <c r="AO24" s="12"/>
      <c r="AP24" s="12"/>
      <c r="AQ24" s="12"/>
      <c r="AR24" s="12"/>
      <c r="AS24" s="12"/>
      <c r="AT24" s="12"/>
      <c r="AU24" s="12"/>
      <c r="AV24" s="12"/>
      <c r="AW24" s="12">
        <f t="shared" si="9"/>
        <v>0</v>
      </c>
      <c r="AX24" s="7"/>
      <c r="AY24" s="7"/>
      <c r="AZ24" s="7"/>
      <c r="BA24" s="7"/>
      <c r="BB24" s="7"/>
      <c r="BC24" s="7"/>
      <c r="BD24" s="7"/>
      <c r="BE24" s="7"/>
      <c r="BF24" s="7"/>
      <c r="BG24" s="7"/>
      <c r="BH24" s="7">
        <f t="shared" si="10"/>
        <v>0</v>
      </c>
      <c r="BI24" s="12"/>
      <c r="BJ24" s="12"/>
      <c r="BK24" s="12"/>
      <c r="BL24" s="12"/>
      <c r="BM24" s="14"/>
      <c r="BN24" s="14"/>
      <c r="BO24" s="12"/>
      <c r="BP24" s="12"/>
      <c r="BQ24" s="14"/>
      <c r="BR24" s="14"/>
      <c r="BS24" s="12"/>
      <c r="BT24" s="12"/>
      <c r="BU24" s="12">
        <f t="shared" si="11"/>
        <v>0</v>
      </c>
      <c r="BV24" s="7"/>
      <c r="BW24" s="7"/>
      <c r="BX24" s="7"/>
      <c r="BY24" s="7"/>
      <c r="BZ24" s="7"/>
      <c r="CA24" s="7"/>
      <c r="CB24" s="7"/>
      <c r="CC24" s="7"/>
      <c r="CD24" s="7"/>
      <c r="CE24" s="7"/>
      <c r="CF24" s="7"/>
      <c r="CG24" s="7"/>
      <c r="CH24" s="7">
        <f t="shared" si="1"/>
        <v>0</v>
      </c>
      <c r="CI24" s="14"/>
      <c r="CJ24" s="14"/>
      <c r="CK24" s="14"/>
      <c r="CL24" s="14"/>
      <c r="CM24" s="14"/>
      <c r="CN24" s="14"/>
      <c r="CO24" s="14"/>
      <c r="CP24" s="14"/>
      <c r="CQ24" s="14"/>
      <c r="CR24" s="14"/>
      <c r="CS24" s="14"/>
      <c r="CT24" s="14"/>
      <c r="CU24" s="12">
        <f t="shared" si="2"/>
        <v>0</v>
      </c>
      <c r="CV24" s="7"/>
      <c r="CW24" s="7"/>
      <c r="CX24" s="7"/>
      <c r="CY24" s="7"/>
      <c r="CZ24" s="7"/>
      <c r="DA24" s="7"/>
      <c r="DB24" s="7"/>
      <c r="DC24" s="7"/>
      <c r="DD24" s="7"/>
      <c r="DE24" s="7"/>
      <c r="DF24" s="7">
        <f t="shared" si="12"/>
        <v>0</v>
      </c>
      <c r="DG24" s="14"/>
      <c r="DH24" s="14"/>
      <c r="DI24" s="14"/>
      <c r="DJ24" s="14"/>
      <c r="DK24" s="14"/>
      <c r="DL24" s="14"/>
      <c r="DM24" s="14"/>
      <c r="DN24" s="14"/>
      <c r="DO24" s="14"/>
      <c r="DP24" s="14"/>
      <c r="DQ24" s="12">
        <f t="shared" si="13"/>
        <v>0</v>
      </c>
      <c r="DR24" s="7"/>
      <c r="DS24" s="7"/>
      <c r="DT24" s="7"/>
      <c r="DU24" s="7"/>
      <c r="DV24" s="7"/>
      <c r="DW24" s="7"/>
      <c r="DX24" s="7"/>
      <c r="DY24" s="7"/>
      <c r="DZ24" s="7"/>
      <c r="EA24" s="7"/>
      <c r="EB24" s="7"/>
      <c r="EC24" s="7"/>
      <c r="ED24" s="7">
        <f t="shared" si="3"/>
        <v>0</v>
      </c>
      <c r="EE24" s="9">
        <f t="shared" si="4"/>
        <v>0</v>
      </c>
    </row>
    <row r="25" spans="1:135" ht="15" customHeight="1" x14ac:dyDescent="0.3">
      <c r="A25" s="19" t="str">
        <f t="shared" si="0"/>
        <v>PANIFICADOS (PAN, PASTELERÍA Y  HOJALDRES)</v>
      </c>
      <c r="B25" s="20">
        <f t="shared" si="5"/>
        <v>0</v>
      </c>
      <c r="C25" s="21" t="s">
        <v>109</v>
      </c>
      <c r="E25" s="2" t="s">
        <v>9</v>
      </c>
      <c r="F25" s="7"/>
      <c r="G25" s="7"/>
      <c r="H25" s="7"/>
      <c r="I25" s="7"/>
      <c r="J25" s="8"/>
      <c r="K25" s="8"/>
      <c r="L25" s="7"/>
      <c r="M25" s="7"/>
      <c r="N25" s="7"/>
      <c r="O25" s="7"/>
      <c r="P25" s="7">
        <f t="shared" si="6"/>
        <v>0</v>
      </c>
      <c r="Q25" s="1">
        <v>10</v>
      </c>
      <c r="R25" s="1">
        <v>10</v>
      </c>
      <c r="S25" s="1"/>
      <c r="T25" s="1"/>
      <c r="U25" s="6"/>
      <c r="V25" s="6"/>
      <c r="W25" s="1"/>
      <c r="X25" s="1"/>
      <c r="Y25" s="1"/>
      <c r="Z25" s="1"/>
      <c r="AA25" s="1">
        <f t="shared" si="7"/>
        <v>0</v>
      </c>
      <c r="AB25" s="8">
        <v>25</v>
      </c>
      <c r="AC25" s="8">
        <v>20</v>
      </c>
      <c r="AD25" s="8">
        <v>10</v>
      </c>
      <c r="AE25" s="8">
        <v>20</v>
      </c>
      <c r="AF25" s="8"/>
      <c r="AG25" s="8"/>
      <c r="AH25" s="8">
        <v>10</v>
      </c>
      <c r="AI25" s="8">
        <v>10</v>
      </c>
      <c r="AJ25" s="8"/>
      <c r="AK25" s="8"/>
      <c r="AL25" s="7">
        <f t="shared" si="8"/>
        <v>0</v>
      </c>
      <c r="AM25" s="12">
        <v>40</v>
      </c>
      <c r="AN25" s="12">
        <v>20</v>
      </c>
      <c r="AO25" s="12">
        <v>20</v>
      </c>
      <c r="AP25" s="12">
        <v>20</v>
      </c>
      <c r="AQ25" s="12"/>
      <c r="AR25" s="12"/>
      <c r="AS25" s="12">
        <v>20</v>
      </c>
      <c r="AT25" s="12">
        <v>10</v>
      </c>
      <c r="AU25" s="12"/>
      <c r="AV25" s="12"/>
      <c r="AW25" s="12">
        <f t="shared" si="9"/>
        <v>0</v>
      </c>
      <c r="AX25" s="7">
        <v>50</v>
      </c>
      <c r="AY25" s="7">
        <v>20</v>
      </c>
      <c r="AZ25" s="7">
        <v>50</v>
      </c>
      <c r="BA25" s="7">
        <v>20</v>
      </c>
      <c r="BB25" s="7"/>
      <c r="BC25" s="7"/>
      <c r="BD25" s="7">
        <v>20</v>
      </c>
      <c r="BE25" s="7">
        <f>2/7*30</f>
        <v>8.5714285714285712</v>
      </c>
      <c r="BF25" s="7"/>
      <c r="BG25" s="7"/>
      <c r="BH25" s="7">
        <f t="shared" si="10"/>
        <v>0</v>
      </c>
      <c r="BI25" s="12">
        <v>50</v>
      </c>
      <c r="BJ25" s="12">
        <v>20</v>
      </c>
      <c r="BK25" s="12">
        <v>50</v>
      </c>
      <c r="BL25" s="12">
        <v>20</v>
      </c>
      <c r="BM25" s="14"/>
      <c r="BN25" s="14"/>
      <c r="BO25" s="12">
        <v>20</v>
      </c>
      <c r="BP25" s="12">
        <f>2/7*30</f>
        <v>8.5714285714285712</v>
      </c>
      <c r="BQ25" s="14"/>
      <c r="BR25" s="14"/>
      <c r="BS25" s="12">
        <v>30</v>
      </c>
      <c r="BT25" s="12">
        <v>20</v>
      </c>
      <c r="BU25" s="12">
        <f t="shared" si="11"/>
        <v>0</v>
      </c>
      <c r="BV25" s="7">
        <v>50</v>
      </c>
      <c r="BW25" s="7">
        <v>20</v>
      </c>
      <c r="BX25" s="7">
        <v>50</v>
      </c>
      <c r="BY25" s="7">
        <v>20</v>
      </c>
      <c r="BZ25" s="7"/>
      <c r="CA25" s="7"/>
      <c r="CB25" s="7">
        <v>20</v>
      </c>
      <c r="CC25" s="7">
        <f>2/7*30</f>
        <v>8.5714285714285712</v>
      </c>
      <c r="CD25" s="7"/>
      <c r="CE25" s="7"/>
      <c r="CF25" s="7">
        <v>30</v>
      </c>
      <c r="CG25" s="7">
        <v>20</v>
      </c>
      <c r="CH25" s="7">
        <f t="shared" si="1"/>
        <v>0</v>
      </c>
      <c r="CI25" s="14">
        <v>70</v>
      </c>
      <c r="CJ25" s="14">
        <v>20</v>
      </c>
      <c r="CK25" s="14">
        <v>50</v>
      </c>
      <c r="CL25" s="14">
        <v>20</v>
      </c>
      <c r="CM25" s="14"/>
      <c r="CN25" s="14"/>
      <c r="CO25" s="14">
        <v>50</v>
      </c>
      <c r="CP25" s="14">
        <f>2/7*30</f>
        <v>8.5714285714285712</v>
      </c>
      <c r="CQ25" s="14"/>
      <c r="CR25" s="14"/>
      <c r="CS25" s="14">
        <v>30</v>
      </c>
      <c r="CT25" s="14">
        <v>20</v>
      </c>
      <c r="CU25" s="12">
        <f t="shared" si="2"/>
        <v>0</v>
      </c>
      <c r="CV25" s="7">
        <v>70</v>
      </c>
      <c r="CW25" s="7">
        <v>20</v>
      </c>
      <c r="CX25" s="7">
        <v>60</v>
      </c>
      <c r="CY25" s="7">
        <v>20</v>
      </c>
      <c r="CZ25" s="7"/>
      <c r="DA25" s="7"/>
      <c r="DB25" s="7">
        <v>60</v>
      </c>
      <c r="DC25" s="7">
        <v>20</v>
      </c>
      <c r="DD25" s="7"/>
      <c r="DE25" s="7"/>
      <c r="DF25" s="7">
        <f t="shared" si="12"/>
        <v>0</v>
      </c>
      <c r="DG25" s="14">
        <v>30</v>
      </c>
      <c r="DH25" s="14">
        <v>20</v>
      </c>
      <c r="DI25" s="14">
        <v>30</v>
      </c>
      <c r="DJ25" s="14">
        <v>20</v>
      </c>
      <c r="DK25" s="14"/>
      <c r="DL25" s="14"/>
      <c r="DM25" s="14">
        <v>30</v>
      </c>
      <c r="DN25" s="14">
        <v>20</v>
      </c>
      <c r="DO25" s="14"/>
      <c r="DP25" s="14"/>
      <c r="DQ25" s="12">
        <f t="shared" si="13"/>
        <v>0</v>
      </c>
      <c r="DR25" s="7">
        <v>70</v>
      </c>
      <c r="DS25" s="7">
        <v>20</v>
      </c>
      <c r="DT25" s="7">
        <v>60</v>
      </c>
      <c r="DU25" s="7">
        <v>20</v>
      </c>
      <c r="DV25" s="7"/>
      <c r="DW25" s="7"/>
      <c r="DX25" s="7">
        <v>50</v>
      </c>
      <c r="DY25" s="7">
        <f>2/7*30</f>
        <v>8.5714285714285712</v>
      </c>
      <c r="DZ25" s="7"/>
      <c r="EA25" s="7"/>
      <c r="EB25" s="7">
        <v>50</v>
      </c>
      <c r="EC25" s="7">
        <v>20</v>
      </c>
      <c r="ED25" s="7">
        <f t="shared" si="3"/>
        <v>0</v>
      </c>
      <c r="EE25" s="9">
        <f t="shared" si="4"/>
        <v>0</v>
      </c>
    </row>
    <row r="26" spans="1:135" x14ac:dyDescent="0.3">
      <c r="A26" s="19" t="str">
        <f t="shared" si="0"/>
        <v>GALLETERÍA</v>
      </c>
      <c r="B26" s="20">
        <f t="shared" si="5"/>
        <v>0</v>
      </c>
      <c r="C26" s="21" t="s">
        <v>109</v>
      </c>
      <c r="E26" s="1" t="s">
        <v>10</v>
      </c>
      <c r="F26" s="7"/>
      <c r="G26" s="7"/>
      <c r="H26" s="7"/>
      <c r="I26" s="7"/>
      <c r="J26" s="8"/>
      <c r="K26" s="8"/>
      <c r="L26" s="7"/>
      <c r="M26" s="7"/>
      <c r="N26" s="7"/>
      <c r="O26" s="7"/>
      <c r="P26" s="7">
        <f t="shared" si="6"/>
        <v>0</v>
      </c>
      <c r="Q26" s="1">
        <v>14</v>
      </c>
      <c r="R26" s="1">
        <v>10</v>
      </c>
      <c r="S26" s="1"/>
      <c r="T26" s="1"/>
      <c r="U26" s="6"/>
      <c r="V26" s="6"/>
      <c r="W26" s="1"/>
      <c r="X26" s="1"/>
      <c r="Y26" s="1"/>
      <c r="Z26" s="1"/>
      <c r="AA26" s="1">
        <f t="shared" si="7"/>
        <v>0</v>
      </c>
      <c r="AB26" s="8"/>
      <c r="AC26" s="8"/>
      <c r="AD26" s="8">
        <v>7</v>
      </c>
      <c r="AE26" s="8">
        <v>10</v>
      </c>
      <c r="AF26" s="8"/>
      <c r="AG26" s="8"/>
      <c r="AH26" s="8">
        <v>7</v>
      </c>
      <c r="AI26" s="8">
        <v>20</v>
      </c>
      <c r="AJ26" s="8"/>
      <c r="AK26" s="8"/>
      <c r="AL26" s="7">
        <f t="shared" si="8"/>
        <v>0</v>
      </c>
      <c r="AM26" s="12"/>
      <c r="AN26" s="12"/>
      <c r="AO26" s="12">
        <v>14</v>
      </c>
      <c r="AP26" s="12">
        <v>10</v>
      </c>
      <c r="AQ26" s="12"/>
      <c r="AR26" s="12"/>
      <c r="AS26" s="12">
        <v>14</v>
      </c>
      <c r="AT26" s="12">
        <v>20</v>
      </c>
      <c r="AU26" s="12"/>
      <c r="AV26" s="12"/>
      <c r="AW26" s="12">
        <f t="shared" si="9"/>
        <v>0</v>
      </c>
      <c r="AX26" s="7"/>
      <c r="AY26" s="7"/>
      <c r="AZ26" s="7">
        <v>14</v>
      </c>
      <c r="BA26" s="7">
        <v>10</v>
      </c>
      <c r="BB26" s="7"/>
      <c r="BC26" s="7"/>
      <c r="BD26" s="7">
        <v>14</v>
      </c>
      <c r="BE26" s="7">
        <f>3/7*30</f>
        <v>12.857142857142856</v>
      </c>
      <c r="BF26" s="7"/>
      <c r="BG26" s="7"/>
      <c r="BH26" s="7">
        <f t="shared" si="10"/>
        <v>0</v>
      </c>
      <c r="BI26" s="12"/>
      <c r="BJ26" s="12"/>
      <c r="BK26" s="12">
        <v>14</v>
      </c>
      <c r="BL26" s="12">
        <v>10</v>
      </c>
      <c r="BM26" s="14"/>
      <c r="BN26" s="14"/>
      <c r="BO26" s="12">
        <v>14</v>
      </c>
      <c r="BP26" s="12">
        <f>3/7*30</f>
        <v>12.857142857142856</v>
      </c>
      <c r="BQ26" s="14"/>
      <c r="BR26" s="14"/>
      <c r="BS26" s="12">
        <v>14</v>
      </c>
      <c r="BT26" s="12">
        <v>10</v>
      </c>
      <c r="BU26" s="12">
        <f t="shared" si="11"/>
        <v>0</v>
      </c>
      <c r="BV26" s="7"/>
      <c r="BW26" s="7"/>
      <c r="BX26" s="7">
        <v>14</v>
      </c>
      <c r="BY26" s="7">
        <v>10</v>
      </c>
      <c r="BZ26" s="7"/>
      <c r="CA26" s="7"/>
      <c r="CB26" s="7">
        <v>14</v>
      </c>
      <c r="CC26" s="7">
        <f>3/7*30</f>
        <v>12.857142857142856</v>
      </c>
      <c r="CD26" s="7"/>
      <c r="CE26" s="7"/>
      <c r="CF26" s="7">
        <v>14</v>
      </c>
      <c r="CG26" s="7">
        <v>10</v>
      </c>
      <c r="CH26" s="7">
        <f t="shared" si="1"/>
        <v>0</v>
      </c>
      <c r="CI26" s="14"/>
      <c r="CJ26" s="14"/>
      <c r="CK26" s="14">
        <v>21</v>
      </c>
      <c r="CL26" s="14">
        <v>10</v>
      </c>
      <c r="CM26" s="14"/>
      <c r="CN26" s="14"/>
      <c r="CO26" s="14">
        <v>21</v>
      </c>
      <c r="CP26" s="14">
        <f>3/7*30</f>
        <v>12.857142857142856</v>
      </c>
      <c r="CQ26" s="14"/>
      <c r="CR26" s="14"/>
      <c r="CS26" s="14">
        <v>14</v>
      </c>
      <c r="CT26" s="14">
        <v>10</v>
      </c>
      <c r="CU26" s="12">
        <f t="shared" si="2"/>
        <v>0</v>
      </c>
      <c r="CV26" s="7"/>
      <c r="CW26" s="7"/>
      <c r="CX26" s="7">
        <v>21</v>
      </c>
      <c r="CY26" s="7">
        <v>10</v>
      </c>
      <c r="CZ26" s="7"/>
      <c r="DA26" s="7"/>
      <c r="DB26" s="7">
        <v>21</v>
      </c>
      <c r="DC26" s="7">
        <v>10</v>
      </c>
      <c r="DD26" s="7"/>
      <c r="DE26" s="7"/>
      <c r="DF26" s="7">
        <f t="shared" si="12"/>
        <v>0</v>
      </c>
      <c r="DG26" s="14"/>
      <c r="DH26" s="14"/>
      <c r="DI26" s="14">
        <v>21</v>
      </c>
      <c r="DJ26" s="14">
        <v>10</v>
      </c>
      <c r="DK26" s="14"/>
      <c r="DL26" s="14"/>
      <c r="DM26" s="14">
        <v>21</v>
      </c>
      <c r="DN26" s="14">
        <v>10</v>
      </c>
      <c r="DO26" s="14"/>
      <c r="DP26" s="14"/>
      <c r="DQ26" s="12">
        <f t="shared" si="13"/>
        <v>0</v>
      </c>
      <c r="DR26" s="7"/>
      <c r="DS26" s="7"/>
      <c r="DT26" s="7">
        <v>21</v>
      </c>
      <c r="DU26" s="7">
        <v>10</v>
      </c>
      <c r="DV26" s="7"/>
      <c r="DW26" s="7"/>
      <c r="DX26" s="7">
        <v>21</v>
      </c>
      <c r="DY26" s="7">
        <f>3/7*30</f>
        <v>12.857142857142856</v>
      </c>
      <c r="DZ26" s="7"/>
      <c r="EA26" s="7"/>
      <c r="EB26" s="7">
        <v>21</v>
      </c>
      <c r="EC26" s="7">
        <v>10</v>
      </c>
      <c r="ED26" s="7">
        <f t="shared" si="3"/>
        <v>0</v>
      </c>
      <c r="EE26" s="9">
        <f t="shared" si="4"/>
        <v>0</v>
      </c>
    </row>
    <row r="27" spans="1:135" x14ac:dyDescent="0.3">
      <c r="A27" s="19" t="str">
        <f t="shared" si="0"/>
        <v>AREPA O  ENVUELTOS DE MAZORCA</v>
      </c>
      <c r="B27" s="20">
        <f t="shared" si="5"/>
        <v>0</v>
      </c>
      <c r="C27" s="21" t="s">
        <v>109</v>
      </c>
      <c r="E27" s="2" t="s">
        <v>11</v>
      </c>
      <c r="F27" s="7"/>
      <c r="G27" s="7"/>
      <c r="H27" s="7"/>
      <c r="I27" s="7"/>
      <c r="J27" s="8"/>
      <c r="K27" s="8"/>
      <c r="L27" s="7"/>
      <c r="M27" s="7"/>
      <c r="N27" s="7"/>
      <c r="O27" s="7"/>
      <c r="P27" s="7">
        <f t="shared" si="6"/>
        <v>0</v>
      </c>
      <c r="Q27" s="1">
        <v>10</v>
      </c>
      <c r="R27" s="1">
        <v>10</v>
      </c>
      <c r="S27" s="1"/>
      <c r="T27" s="1"/>
      <c r="U27" s="6">
        <v>15</v>
      </c>
      <c r="V27" s="6">
        <v>10</v>
      </c>
      <c r="W27" s="1"/>
      <c r="X27" s="1"/>
      <c r="Y27" s="1">
        <v>15</v>
      </c>
      <c r="Z27" s="1">
        <v>10</v>
      </c>
      <c r="AA27" s="1">
        <f t="shared" si="7"/>
        <v>0</v>
      </c>
      <c r="AB27" s="8">
        <v>25</v>
      </c>
      <c r="AC27" s="8">
        <v>10</v>
      </c>
      <c r="AD27" s="8"/>
      <c r="AE27" s="8"/>
      <c r="AF27" s="8">
        <v>20</v>
      </c>
      <c r="AG27" s="8">
        <f>2/7*30</f>
        <v>8.5714285714285712</v>
      </c>
      <c r="AH27" s="8"/>
      <c r="AI27" s="8"/>
      <c r="AJ27" s="8">
        <v>20</v>
      </c>
      <c r="AK27" s="8">
        <f>2/7*30</f>
        <v>8.5714285714285712</v>
      </c>
      <c r="AL27" s="7">
        <f t="shared" si="8"/>
        <v>0</v>
      </c>
      <c r="AM27" s="12">
        <v>40</v>
      </c>
      <c r="AN27" s="12">
        <v>10</v>
      </c>
      <c r="AO27" s="12"/>
      <c r="AP27" s="12"/>
      <c r="AQ27" s="12">
        <v>35</v>
      </c>
      <c r="AR27" s="12">
        <f>2/7*30</f>
        <v>8.5714285714285712</v>
      </c>
      <c r="AS27" s="12"/>
      <c r="AT27" s="12"/>
      <c r="AU27" s="12">
        <v>35</v>
      </c>
      <c r="AV27" s="12">
        <f>2/7*30</f>
        <v>8.5714285714285712</v>
      </c>
      <c r="AW27" s="12">
        <f t="shared" si="9"/>
        <v>0</v>
      </c>
      <c r="AX27" s="7">
        <v>50</v>
      </c>
      <c r="AY27" s="7">
        <v>10</v>
      </c>
      <c r="AZ27" s="7"/>
      <c r="BA27" s="7"/>
      <c r="BB27" s="7">
        <v>40</v>
      </c>
      <c r="BC27" s="7">
        <f>2/7*30</f>
        <v>8.5714285714285712</v>
      </c>
      <c r="BD27" s="7"/>
      <c r="BE27" s="7"/>
      <c r="BF27" s="7">
        <v>40</v>
      </c>
      <c r="BG27" s="7">
        <f>2/7*30</f>
        <v>8.5714285714285712</v>
      </c>
      <c r="BH27" s="7">
        <f t="shared" si="10"/>
        <v>0</v>
      </c>
      <c r="BI27" s="12">
        <v>50</v>
      </c>
      <c r="BJ27" s="12">
        <v>10</v>
      </c>
      <c r="BK27" s="12"/>
      <c r="BL27" s="12"/>
      <c r="BM27" s="14">
        <v>40</v>
      </c>
      <c r="BN27" s="14">
        <f>2/7*30</f>
        <v>8.5714285714285712</v>
      </c>
      <c r="BO27" s="12"/>
      <c r="BP27" s="12"/>
      <c r="BQ27" s="14">
        <v>40</v>
      </c>
      <c r="BR27" s="14">
        <f>2/7*30</f>
        <v>8.5714285714285712</v>
      </c>
      <c r="BS27" s="12"/>
      <c r="BT27" s="12"/>
      <c r="BU27" s="12">
        <f t="shared" si="11"/>
        <v>0</v>
      </c>
      <c r="BV27" s="7">
        <v>50</v>
      </c>
      <c r="BW27" s="7">
        <v>10</v>
      </c>
      <c r="BX27" s="7"/>
      <c r="BY27" s="7"/>
      <c r="BZ27" s="7">
        <v>40</v>
      </c>
      <c r="CA27" s="7">
        <f>2/7*30</f>
        <v>8.5714285714285712</v>
      </c>
      <c r="CB27" s="7"/>
      <c r="CC27" s="7"/>
      <c r="CD27" s="7">
        <v>40</v>
      </c>
      <c r="CE27" s="7">
        <f>2/7*30</f>
        <v>8.5714285714285712</v>
      </c>
      <c r="CF27" s="7"/>
      <c r="CG27" s="7"/>
      <c r="CH27" s="7">
        <f t="shared" si="1"/>
        <v>0</v>
      </c>
      <c r="CI27" s="14">
        <v>50</v>
      </c>
      <c r="CJ27" s="14">
        <v>10</v>
      </c>
      <c r="CK27" s="14"/>
      <c r="CL27" s="14"/>
      <c r="CM27" s="14">
        <v>50</v>
      </c>
      <c r="CN27" s="14">
        <f>2/7*30</f>
        <v>8.5714285714285712</v>
      </c>
      <c r="CO27" s="14"/>
      <c r="CP27" s="14"/>
      <c r="CQ27" s="14">
        <v>50</v>
      </c>
      <c r="CR27" s="14">
        <f>2/7*30</f>
        <v>8.5714285714285712</v>
      </c>
      <c r="CS27" s="14"/>
      <c r="CT27" s="14"/>
      <c r="CU27" s="12">
        <f t="shared" si="2"/>
        <v>0</v>
      </c>
      <c r="CV27" s="7">
        <v>70</v>
      </c>
      <c r="CW27" s="7">
        <v>10</v>
      </c>
      <c r="CX27" s="7"/>
      <c r="CY27" s="7"/>
      <c r="CZ27" s="7">
        <v>60</v>
      </c>
      <c r="DA27" s="7">
        <f>2/7*30</f>
        <v>8.5714285714285712</v>
      </c>
      <c r="DB27" s="7"/>
      <c r="DC27" s="7"/>
      <c r="DD27" s="7">
        <v>50</v>
      </c>
      <c r="DE27" s="7">
        <f>2/7*30</f>
        <v>8.5714285714285712</v>
      </c>
      <c r="DF27" s="7">
        <f t="shared" si="12"/>
        <v>0</v>
      </c>
      <c r="DG27" s="14">
        <v>30</v>
      </c>
      <c r="DH27" s="14">
        <v>10</v>
      </c>
      <c r="DI27" s="14"/>
      <c r="DJ27" s="14"/>
      <c r="DK27" s="14">
        <v>50</v>
      </c>
      <c r="DL27" s="14">
        <f>2/7*30</f>
        <v>8.5714285714285712</v>
      </c>
      <c r="DM27" s="14"/>
      <c r="DN27" s="14"/>
      <c r="DO27" s="14">
        <v>50</v>
      </c>
      <c r="DP27" s="14">
        <f>2/7*30</f>
        <v>8.5714285714285712</v>
      </c>
      <c r="DQ27" s="12">
        <f t="shared" si="13"/>
        <v>0</v>
      </c>
      <c r="DR27" s="7">
        <v>70</v>
      </c>
      <c r="DS27" s="7">
        <v>10</v>
      </c>
      <c r="DT27" s="7"/>
      <c r="DU27" s="7"/>
      <c r="DV27" s="7">
        <v>50</v>
      </c>
      <c r="DW27" s="7">
        <f>2/7*30</f>
        <v>8.5714285714285712</v>
      </c>
      <c r="DX27" s="7"/>
      <c r="DY27" s="7"/>
      <c r="DZ27" s="7">
        <v>50</v>
      </c>
      <c r="EA27" s="7">
        <f>2/7*30</f>
        <v>8.5714285714285712</v>
      </c>
      <c r="EB27" s="7"/>
      <c r="EC27" s="7"/>
      <c r="ED27" s="7">
        <f t="shared" si="3"/>
        <v>0</v>
      </c>
      <c r="EE27" s="9">
        <f t="shared" si="4"/>
        <v>0</v>
      </c>
    </row>
    <row r="28" spans="1:135" x14ac:dyDescent="0.3">
      <c r="A28" s="19" t="str">
        <f t="shared" si="0"/>
        <v>TUBÉRCULOS Y PLÁTANOS</v>
      </c>
      <c r="B28" s="20">
        <f t="shared" si="5"/>
        <v>0</v>
      </c>
      <c r="C28" s="21" t="s">
        <v>109</v>
      </c>
      <c r="E28" s="2" t="s">
        <v>12</v>
      </c>
      <c r="F28" s="7"/>
      <c r="G28" s="7"/>
      <c r="H28" s="7"/>
      <c r="I28" s="7"/>
      <c r="J28" s="8">
        <f>+(19+25)/2</f>
        <v>22</v>
      </c>
      <c r="K28" s="8">
        <v>30</v>
      </c>
      <c r="L28" s="7"/>
      <c r="M28" s="7"/>
      <c r="N28" s="8">
        <f>+(19+25)/2</f>
        <v>22</v>
      </c>
      <c r="O28" s="8">
        <v>30</v>
      </c>
      <c r="P28" s="7">
        <f t="shared" si="6"/>
        <v>0</v>
      </c>
      <c r="Q28" s="1"/>
      <c r="R28" s="1"/>
      <c r="S28" s="1"/>
      <c r="T28" s="1"/>
      <c r="U28" s="6">
        <f>+(12+20)/2+(18+25)/(2*30)*20</f>
        <v>30.333333333333336</v>
      </c>
      <c r="V28" s="6">
        <v>30</v>
      </c>
      <c r="W28" s="1"/>
      <c r="X28" s="1"/>
      <c r="Y28" s="1">
        <f>+(12+20)/2+ (18+25)/(2*30)*20</f>
        <v>30.333333333333336</v>
      </c>
      <c r="Z28" s="1">
        <v>30</v>
      </c>
      <c r="AA28" s="1">
        <f t="shared" si="7"/>
        <v>0</v>
      </c>
      <c r="AB28" s="8"/>
      <c r="AC28" s="8"/>
      <c r="AD28" s="8"/>
      <c r="AE28" s="8"/>
      <c r="AF28" s="8">
        <f>+(12+17)/2+(24+46)/(2*30)*(5/7)</f>
        <v>15.333333333333334</v>
      </c>
      <c r="AG28" s="8">
        <v>30</v>
      </c>
      <c r="AH28" s="8"/>
      <c r="AI28" s="8"/>
      <c r="AJ28" s="8">
        <f>+(40+77)/2</f>
        <v>58.5</v>
      </c>
      <c r="AK28" s="8">
        <f>5/7*30</f>
        <v>21.428571428571431</v>
      </c>
      <c r="AL28" s="7">
        <f t="shared" si="8"/>
        <v>0</v>
      </c>
      <c r="AM28" s="12"/>
      <c r="AN28" s="12"/>
      <c r="AO28" s="12"/>
      <c r="AP28" s="12"/>
      <c r="AQ28" s="15">
        <f>+(12+17)/2+(46+60)/(2*30)*(5/7)</f>
        <v>15.761904761904763</v>
      </c>
      <c r="AR28" s="15">
        <v>30</v>
      </c>
      <c r="AS28" s="12"/>
      <c r="AT28" s="12"/>
      <c r="AU28" s="12">
        <f>+(62+83)/2</f>
        <v>72.5</v>
      </c>
      <c r="AV28" s="12">
        <f>5/7*30</f>
        <v>21.428571428571431</v>
      </c>
      <c r="AW28" s="12">
        <f t="shared" si="9"/>
        <v>0</v>
      </c>
      <c r="AX28" s="7"/>
      <c r="AY28" s="7"/>
      <c r="AZ28" s="7"/>
      <c r="BA28" s="7"/>
      <c r="BB28" s="7">
        <f>+(17+25)/2+(46+65)/2*5/7</f>
        <v>60.642857142857146</v>
      </c>
      <c r="BC28" s="7">
        <v>30</v>
      </c>
      <c r="BD28" s="7"/>
      <c r="BE28" s="7"/>
      <c r="BF28" s="7">
        <f>+(71+100)/2</f>
        <v>85.5</v>
      </c>
      <c r="BG28" s="7">
        <f>5/7*30</f>
        <v>21.428571428571431</v>
      </c>
      <c r="BH28" s="7">
        <f t="shared" si="10"/>
        <v>0</v>
      </c>
      <c r="BI28" s="12"/>
      <c r="BJ28" s="12"/>
      <c r="BK28" s="12"/>
      <c r="BL28" s="12"/>
      <c r="BM28" s="14">
        <f>+(17+25)/2+(46+65)/2*5/7</f>
        <v>60.642857142857146</v>
      </c>
      <c r="BN28" s="14">
        <v>30</v>
      </c>
      <c r="BO28" s="12"/>
      <c r="BP28" s="12"/>
      <c r="BQ28" s="14">
        <f>+(71+100)/2</f>
        <v>85.5</v>
      </c>
      <c r="BR28" s="14">
        <f>5/7*30</f>
        <v>21.428571428571431</v>
      </c>
      <c r="BS28" s="12"/>
      <c r="BT28" s="12"/>
      <c r="BU28" s="12">
        <f t="shared" si="11"/>
        <v>0</v>
      </c>
      <c r="BV28" s="7"/>
      <c r="BW28" s="7"/>
      <c r="BX28" s="7"/>
      <c r="BY28" s="7"/>
      <c r="BZ28" s="7">
        <f>+(17+25)/2+(58+82)/2*5/7</f>
        <v>71</v>
      </c>
      <c r="CA28" s="7">
        <v>30</v>
      </c>
      <c r="CB28" s="7"/>
      <c r="CC28" s="7"/>
      <c r="CD28" s="7">
        <f>+(82+117)/2</f>
        <v>99.5</v>
      </c>
      <c r="CE28" s="7">
        <f>5/7*30</f>
        <v>21.428571428571431</v>
      </c>
      <c r="CF28" s="7"/>
      <c r="CG28" s="7"/>
      <c r="CH28" s="7">
        <f t="shared" si="1"/>
        <v>0</v>
      </c>
      <c r="CI28" s="14"/>
      <c r="CJ28" s="14"/>
      <c r="CK28" s="14"/>
      <c r="CL28" s="14"/>
      <c r="CM28" s="14">
        <f>+(17+25)/2+(70+98)/2*5/7</f>
        <v>81</v>
      </c>
      <c r="CN28" s="14">
        <v>30</v>
      </c>
      <c r="CO28" s="14"/>
      <c r="CP28" s="14"/>
      <c r="CQ28" s="14">
        <f>+(94+134)/2</f>
        <v>114</v>
      </c>
      <c r="CR28" s="14">
        <f>5/7*30</f>
        <v>21.428571428571431</v>
      </c>
      <c r="CS28" s="14"/>
      <c r="CT28" s="14"/>
      <c r="CU28" s="12">
        <f t="shared" si="2"/>
        <v>0</v>
      </c>
      <c r="CV28" s="7"/>
      <c r="CW28" s="7"/>
      <c r="CX28" s="7"/>
      <c r="CY28" s="7"/>
      <c r="CZ28" s="7">
        <f>+(57+80)/2+(70+98)/2*5/7</f>
        <v>128.5</v>
      </c>
      <c r="DA28" s="7">
        <v>30</v>
      </c>
      <c r="DB28" s="7"/>
      <c r="DC28" s="7"/>
      <c r="DD28" s="7">
        <f>+(94+134)/2</f>
        <v>114</v>
      </c>
      <c r="DE28" s="7">
        <f>5/7*30</f>
        <v>21.428571428571431</v>
      </c>
      <c r="DF28" s="7">
        <f t="shared" si="12"/>
        <v>0</v>
      </c>
      <c r="DG28" s="14"/>
      <c r="DH28" s="14"/>
      <c r="DI28" s="14"/>
      <c r="DJ28" s="14"/>
      <c r="DK28" s="14">
        <f>+(57+80)/2+(58+82)/2*5/7</f>
        <v>118.5</v>
      </c>
      <c r="DL28" s="14">
        <v>30</v>
      </c>
      <c r="DM28" s="14"/>
      <c r="DN28" s="14"/>
      <c r="DO28" s="14">
        <f>+(94+134)/2</f>
        <v>114</v>
      </c>
      <c r="DP28" s="14">
        <f>5/7*30</f>
        <v>21.428571428571431</v>
      </c>
      <c r="DQ28" s="12">
        <f t="shared" si="13"/>
        <v>0</v>
      </c>
      <c r="DR28" s="7"/>
      <c r="DS28" s="7"/>
      <c r="DT28" s="7"/>
      <c r="DU28" s="7"/>
      <c r="DV28" s="7">
        <f>+(17+25)/2+(81+115)/2*5/7</f>
        <v>91</v>
      </c>
      <c r="DW28" s="7">
        <v>30</v>
      </c>
      <c r="DX28" s="7"/>
      <c r="DY28" s="7"/>
      <c r="DZ28" s="7">
        <f>+(106+154)/2</f>
        <v>130</v>
      </c>
      <c r="EA28" s="7">
        <f>5/7*30</f>
        <v>21.428571428571431</v>
      </c>
      <c r="EB28" s="7"/>
      <c r="EC28" s="7"/>
      <c r="ED28" s="7">
        <f t="shared" si="3"/>
        <v>0</v>
      </c>
      <c r="EE28" s="9">
        <f t="shared" si="4"/>
        <v>0</v>
      </c>
    </row>
    <row r="29" spans="1:135" x14ac:dyDescent="0.3">
      <c r="A29" s="19" t="str">
        <f t="shared" si="0"/>
        <v>FRUTA ENTERA O EN JUGO</v>
      </c>
      <c r="B29" s="20">
        <f t="shared" si="5"/>
        <v>0</v>
      </c>
      <c r="C29" s="21" t="s">
        <v>109</v>
      </c>
      <c r="E29" s="1" t="s">
        <v>13</v>
      </c>
      <c r="F29" s="7"/>
      <c r="G29" s="7"/>
      <c r="H29" s="7"/>
      <c r="I29" s="7"/>
      <c r="J29" s="8"/>
      <c r="K29" s="8"/>
      <c r="L29" s="7"/>
      <c r="M29" s="7"/>
      <c r="N29" s="7"/>
      <c r="O29" s="7"/>
      <c r="P29" s="7">
        <f t="shared" si="6"/>
        <v>0</v>
      </c>
      <c r="Q29" s="1"/>
      <c r="R29" s="1"/>
      <c r="S29" s="1"/>
      <c r="T29" s="1"/>
      <c r="U29" s="6"/>
      <c r="V29" s="6"/>
      <c r="W29" s="1"/>
      <c r="X29" s="1"/>
      <c r="Y29" s="1"/>
      <c r="Z29" s="1"/>
      <c r="AA29" s="1">
        <f t="shared" si="7"/>
        <v>0</v>
      </c>
      <c r="AB29" s="8">
        <f>+(73+155)/2</f>
        <v>114</v>
      </c>
      <c r="AC29" s="8">
        <v>30</v>
      </c>
      <c r="AD29" s="8">
        <f>+(73+155)/2</f>
        <v>114</v>
      </c>
      <c r="AE29" s="8">
        <f>3/7*30</f>
        <v>12.857142857142856</v>
      </c>
      <c r="AF29" s="8">
        <f>+(29+62)/2</f>
        <v>45.5</v>
      </c>
      <c r="AG29" s="8">
        <v>30</v>
      </c>
      <c r="AH29" s="8"/>
      <c r="AI29" s="8"/>
      <c r="AJ29" s="8">
        <f>+(29+62)/2</f>
        <v>45.5</v>
      </c>
      <c r="AK29" s="8">
        <v>30</v>
      </c>
      <c r="AL29" s="7">
        <f t="shared" si="8"/>
        <v>0</v>
      </c>
      <c r="AM29" s="12">
        <f>+(84+177)/2</f>
        <v>130.5</v>
      </c>
      <c r="AN29" s="12">
        <v>30</v>
      </c>
      <c r="AO29" s="12">
        <f>+(73+155)/2</f>
        <v>114</v>
      </c>
      <c r="AP29" s="12">
        <v>30</v>
      </c>
      <c r="AQ29" s="15">
        <f>+(36+75)/2</f>
        <v>55.5</v>
      </c>
      <c r="AR29" s="14">
        <v>30</v>
      </c>
      <c r="AS29" s="12"/>
      <c r="AT29" s="12"/>
      <c r="AU29" s="12">
        <f>+(36+75)/2</f>
        <v>55.5</v>
      </c>
      <c r="AV29" s="12">
        <v>30</v>
      </c>
      <c r="AW29" s="12">
        <f t="shared" si="9"/>
        <v>0</v>
      </c>
      <c r="AX29" s="7">
        <f>+(105+222)/2</f>
        <v>163.5</v>
      </c>
      <c r="AY29" s="7">
        <v>30</v>
      </c>
      <c r="AZ29" s="7">
        <f>+(84+177)/2</f>
        <v>130.5</v>
      </c>
      <c r="BA29" s="7">
        <v>30</v>
      </c>
      <c r="BB29" s="7">
        <f>+(38+82)/2</f>
        <v>60</v>
      </c>
      <c r="BC29" s="7">
        <v>30</v>
      </c>
      <c r="BD29" s="7"/>
      <c r="BE29" s="7"/>
      <c r="BF29" s="7"/>
      <c r="BG29" s="7"/>
      <c r="BH29" s="7">
        <f t="shared" si="10"/>
        <v>0</v>
      </c>
      <c r="BI29" s="12">
        <f>+(105+222)/2</f>
        <v>163.5</v>
      </c>
      <c r="BJ29" s="12">
        <v>30</v>
      </c>
      <c r="BK29" s="12">
        <f>+(84+177)/2</f>
        <v>130.5</v>
      </c>
      <c r="BL29" s="12">
        <v>30</v>
      </c>
      <c r="BM29" s="14">
        <f>+(43+91)/2</f>
        <v>67</v>
      </c>
      <c r="BN29" s="14">
        <v>30</v>
      </c>
      <c r="BO29" s="12"/>
      <c r="BP29" s="12"/>
      <c r="BQ29" s="14">
        <f>+(43+91)/2</f>
        <v>67</v>
      </c>
      <c r="BR29" s="14">
        <v>30</v>
      </c>
      <c r="BS29" s="12">
        <f>+(43+91)/2</f>
        <v>67</v>
      </c>
      <c r="BT29" s="12">
        <f>4/7*30</f>
        <v>17.142857142857142</v>
      </c>
      <c r="BU29" s="12">
        <f t="shared" si="11"/>
        <v>0</v>
      </c>
      <c r="BV29" s="7">
        <f>+(105+222)/2</f>
        <v>163.5</v>
      </c>
      <c r="BW29" s="7">
        <v>30</v>
      </c>
      <c r="BX29" s="7">
        <f>+(84+177)/2</f>
        <v>130.5</v>
      </c>
      <c r="BY29" s="7">
        <v>30</v>
      </c>
      <c r="BZ29" s="7">
        <f>+(47+100)/2</f>
        <v>73.5</v>
      </c>
      <c r="CA29" s="7">
        <v>30</v>
      </c>
      <c r="CB29" s="7"/>
      <c r="CC29" s="7"/>
      <c r="CD29" s="7">
        <f>+(47+100)/2</f>
        <v>73.5</v>
      </c>
      <c r="CE29" s="7">
        <v>30</v>
      </c>
      <c r="CF29" s="7">
        <f>+(47+100)/2</f>
        <v>73.5</v>
      </c>
      <c r="CG29" s="7">
        <f>4/7*30</f>
        <v>17.142857142857142</v>
      </c>
      <c r="CH29" s="7">
        <f t="shared" si="1"/>
        <v>0</v>
      </c>
      <c r="CI29" s="14">
        <f>+(126+266)/2</f>
        <v>196</v>
      </c>
      <c r="CJ29" s="14">
        <v>30</v>
      </c>
      <c r="CK29" s="14">
        <f>+(105+222)/2</f>
        <v>163.5</v>
      </c>
      <c r="CL29" s="14">
        <v>30</v>
      </c>
      <c r="CM29" s="14">
        <f>+(47+100)/2</f>
        <v>73.5</v>
      </c>
      <c r="CN29" s="14">
        <v>30</v>
      </c>
      <c r="CO29" s="14"/>
      <c r="CP29" s="14"/>
      <c r="CQ29" s="14">
        <f>+(47+100)/2</f>
        <v>73.5</v>
      </c>
      <c r="CR29" s="14">
        <v>30</v>
      </c>
      <c r="CS29" s="14">
        <f>+(47+100)/2</f>
        <v>73.5</v>
      </c>
      <c r="CT29" s="14">
        <f>4/7*30</f>
        <v>17.142857142857142</v>
      </c>
      <c r="CU29" s="12">
        <f t="shared" si="2"/>
        <v>0</v>
      </c>
      <c r="CV29" s="7">
        <f>+(100+63+123+145+100+120+87.5)/7</f>
        <v>105.5</v>
      </c>
      <c r="CW29" s="7">
        <v>30</v>
      </c>
      <c r="CX29" s="7">
        <f>+(100+123+145+100+120+87.5)/6</f>
        <v>112.58333333333333</v>
      </c>
      <c r="CY29" s="7">
        <v>30</v>
      </c>
      <c r="CZ29" s="7">
        <f>+(80+100)/2</f>
        <v>90</v>
      </c>
      <c r="DA29" s="7">
        <v>30</v>
      </c>
      <c r="DB29" s="7">
        <f>+(100+123+145+100+120+87.5)/6</f>
        <v>112.58333333333333</v>
      </c>
      <c r="DC29" s="7">
        <v>30</v>
      </c>
      <c r="DD29" s="7">
        <f>+(80+100)/2</f>
        <v>90</v>
      </c>
      <c r="DE29" s="7">
        <v>30</v>
      </c>
      <c r="DF29" s="7">
        <f t="shared" si="12"/>
        <v>0</v>
      </c>
      <c r="DG29" s="14">
        <f>+(100+63+123+145+100+120+87.5)/7</f>
        <v>105.5</v>
      </c>
      <c r="DH29" s="14">
        <v>30</v>
      </c>
      <c r="DI29" s="14">
        <f>+(100+92+109+80+120+75)/6</f>
        <v>96</v>
      </c>
      <c r="DJ29" s="14">
        <v>30</v>
      </c>
      <c r="DK29" s="14">
        <f>+(80+100)/2</f>
        <v>90</v>
      </c>
      <c r="DL29" s="14">
        <v>30</v>
      </c>
      <c r="DM29" s="14">
        <f>+(100+92+109+80+120+75)/6</f>
        <v>96</v>
      </c>
      <c r="DN29" s="14">
        <v>30</v>
      </c>
      <c r="DO29" s="14">
        <f>+(80+100)/2</f>
        <v>90</v>
      </c>
      <c r="DP29" s="14">
        <v>30</v>
      </c>
      <c r="DQ29" s="12">
        <f t="shared" si="13"/>
        <v>0</v>
      </c>
      <c r="DR29" s="7">
        <f>+(126+266)/2</f>
        <v>196</v>
      </c>
      <c r="DS29" s="7">
        <v>30</v>
      </c>
      <c r="DT29" s="7">
        <f>+(105+222)/2</f>
        <v>163.5</v>
      </c>
      <c r="DU29" s="7">
        <v>30</v>
      </c>
      <c r="DV29" s="7">
        <f>+(51+109)/2</f>
        <v>80</v>
      </c>
      <c r="DW29" s="7">
        <v>30</v>
      </c>
      <c r="DX29" s="7"/>
      <c r="DY29" s="7"/>
      <c r="DZ29" s="7">
        <f>+(51+109)/2</f>
        <v>80</v>
      </c>
      <c r="EA29" s="7">
        <v>30</v>
      </c>
      <c r="EB29" s="7">
        <f>+(51+109)/2</f>
        <v>80</v>
      </c>
      <c r="EC29" s="7">
        <f>4/7*30</f>
        <v>17.142857142857142</v>
      </c>
      <c r="ED29" s="7">
        <f t="shared" si="3"/>
        <v>0</v>
      </c>
      <c r="EE29" s="9">
        <f t="shared" si="4"/>
        <v>0</v>
      </c>
    </row>
    <row r="30" spans="1:135" hidden="1" x14ac:dyDescent="0.3">
      <c r="A30" s="19" t="str">
        <f t="shared" si="0"/>
        <v>FRUTA EN COMPOTA</v>
      </c>
      <c r="B30" s="20">
        <f t="shared" si="5"/>
        <v>0</v>
      </c>
      <c r="C30" s="21" t="s">
        <v>109</v>
      </c>
      <c r="E30" s="2" t="s">
        <v>14</v>
      </c>
      <c r="F30" s="7">
        <f>(59+120)/2</f>
        <v>89.5</v>
      </c>
      <c r="G30" s="7">
        <v>30</v>
      </c>
      <c r="H30" s="7">
        <f>+(42+89)/2</f>
        <v>65.5</v>
      </c>
      <c r="I30" s="7">
        <v>30</v>
      </c>
      <c r="J30" s="8">
        <f>+(59+120)/2</f>
        <v>89.5</v>
      </c>
      <c r="K30" s="8">
        <v>30</v>
      </c>
      <c r="L30" s="7">
        <f>+(42+89)/2</f>
        <v>65.5</v>
      </c>
      <c r="M30" s="7">
        <v>30</v>
      </c>
      <c r="N30" s="8">
        <f>+(59+120)/2</f>
        <v>89.5</v>
      </c>
      <c r="O30" s="8">
        <v>30</v>
      </c>
      <c r="P30" s="7">
        <f t="shared" si="6"/>
        <v>0</v>
      </c>
      <c r="Q30" s="1">
        <f>+(59+120)/2</f>
        <v>89.5</v>
      </c>
      <c r="R30" s="1">
        <v>30</v>
      </c>
      <c r="S30" s="1">
        <f>+(42+89)/2</f>
        <v>65.5</v>
      </c>
      <c r="T30" s="1">
        <v>30</v>
      </c>
      <c r="U30" s="6">
        <f>+(59+120)/2</f>
        <v>89.5</v>
      </c>
      <c r="V30" s="6">
        <v>30</v>
      </c>
      <c r="W30" s="1">
        <f>+(42+89)/2</f>
        <v>65.5</v>
      </c>
      <c r="X30" s="1">
        <v>30</v>
      </c>
      <c r="Y30" s="1">
        <f>+(59+120)/2</f>
        <v>89.5</v>
      </c>
      <c r="Z30" s="1">
        <v>30</v>
      </c>
      <c r="AA30" s="1">
        <f t="shared" si="7"/>
        <v>0</v>
      </c>
      <c r="AB30" s="8"/>
      <c r="AC30" s="8"/>
      <c r="AD30" s="8"/>
      <c r="AE30" s="8"/>
      <c r="AF30" s="8"/>
      <c r="AG30" s="8"/>
      <c r="AH30" s="8"/>
      <c r="AI30" s="8"/>
      <c r="AJ30" s="8"/>
      <c r="AK30" s="8"/>
      <c r="AL30" s="7">
        <f t="shared" si="8"/>
        <v>0</v>
      </c>
      <c r="AM30" s="12"/>
      <c r="AN30" s="12"/>
      <c r="AO30" s="12"/>
      <c r="AP30" s="12"/>
      <c r="AQ30" s="12"/>
      <c r="AR30" s="12"/>
      <c r="AS30" s="12"/>
      <c r="AT30" s="12"/>
      <c r="AU30" s="12"/>
      <c r="AV30" s="12"/>
      <c r="AW30" s="12">
        <f t="shared" si="9"/>
        <v>0</v>
      </c>
      <c r="AX30" s="7"/>
      <c r="AY30" s="7"/>
      <c r="AZ30" s="7"/>
      <c r="BA30" s="7"/>
      <c r="BB30" s="7"/>
      <c r="BC30" s="7"/>
      <c r="BD30" s="7"/>
      <c r="BE30" s="7"/>
      <c r="BF30" s="7"/>
      <c r="BG30" s="7"/>
      <c r="BH30" s="7">
        <f t="shared" si="10"/>
        <v>0</v>
      </c>
      <c r="BI30" s="12"/>
      <c r="BJ30" s="12"/>
      <c r="BK30" s="12"/>
      <c r="BL30" s="12"/>
      <c r="BM30" s="14"/>
      <c r="BN30" s="14"/>
      <c r="BO30" s="12"/>
      <c r="BP30" s="12"/>
      <c r="BQ30" s="14"/>
      <c r="BR30" s="14"/>
      <c r="BS30" s="12"/>
      <c r="BT30" s="12"/>
      <c r="BU30" s="12">
        <f t="shared" si="11"/>
        <v>0</v>
      </c>
      <c r="BV30" s="7"/>
      <c r="BW30" s="7"/>
      <c r="BX30" s="7"/>
      <c r="BY30" s="7"/>
      <c r="BZ30" s="7"/>
      <c r="CA30" s="7"/>
      <c r="CB30" s="7"/>
      <c r="CC30" s="7"/>
      <c r="CD30" s="7"/>
      <c r="CE30" s="7"/>
      <c r="CF30" s="7"/>
      <c r="CG30" s="7"/>
      <c r="CH30" s="7">
        <f t="shared" si="1"/>
        <v>0</v>
      </c>
      <c r="CI30" s="14"/>
      <c r="CJ30" s="14"/>
      <c r="CK30" s="14"/>
      <c r="CL30" s="14"/>
      <c r="CM30" s="14"/>
      <c r="CN30" s="14"/>
      <c r="CO30" s="14"/>
      <c r="CP30" s="14"/>
      <c r="CQ30" s="14"/>
      <c r="CR30" s="14"/>
      <c r="CS30" s="14"/>
      <c r="CT30" s="14"/>
      <c r="CU30" s="12">
        <f t="shared" si="2"/>
        <v>0</v>
      </c>
      <c r="CV30" s="7"/>
      <c r="CW30" s="7"/>
      <c r="CX30" s="7"/>
      <c r="CY30" s="7"/>
      <c r="CZ30" s="7"/>
      <c r="DA30" s="7"/>
      <c r="DB30" s="7"/>
      <c r="DC30" s="7"/>
      <c r="DD30" s="7"/>
      <c r="DE30" s="7"/>
      <c r="DF30" s="7">
        <f t="shared" si="12"/>
        <v>0</v>
      </c>
      <c r="DG30" s="14"/>
      <c r="DH30" s="14"/>
      <c r="DI30" s="14"/>
      <c r="DJ30" s="14"/>
      <c r="DK30" s="14"/>
      <c r="DL30" s="14"/>
      <c r="DM30" s="14"/>
      <c r="DN30" s="14"/>
      <c r="DO30" s="14"/>
      <c r="DP30" s="14"/>
      <c r="DQ30" s="12">
        <f t="shared" si="13"/>
        <v>0</v>
      </c>
      <c r="DR30" s="7"/>
      <c r="DS30" s="7"/>
      <c r="DT30" s="7"/>
      <c r="DU30" s="7"/>
      <c r="DV30" s="7"/>
      <c r="DW30" s="7"/>
      <c r="DX30" s="7"/>
      <c r="DY30" s="7"/>
      <c r="DZ30" s="7"/>
      <c r="EA30" s="7"/>
      <c r="EB30" s="7"/>
      <c r="EC30" s="7"/>
      <c r="ED30" s="7">
        <f t="shared" si="3"/>
        <v>0</v>
      </c>
      <c r="EE30" s="9">
        <f t="shared" si="4"/>
        <v>0</v>
      </c>
    </row>
    <row r="31" spans="1:135" hidden="1" x14ac:dyDescent="0.3">
      <c r="A31" s="19" t="str">
        <f t="shared" si="0"/>
        <v>COMPOTA INDUSTRIALIZADA</v>
      </c>
      <c r="B31" s="20">
        <f t="shared" si="5"/>
        <v>0</v>
      </c>
      <c r="C31" s="21" t="s">
        <v>109</v>
      </c>
      <c r="E31" s="1" t="s">
        <v>15</v>
      </c>
      <c r="F31" s="7"/>
      <c r="G31" s="7"/>
      <c r="H31" s="7"/>
      <c r="I31" s="7"/>
      <c r="J31" s="8"/>
      <c r="K31" s="8"/>
      <c r="L31" s="7"/>
      <c r="M31" s="7"/>
      <c r="N31" s="7"/>
      <c r="O31" s="7"/>
      <c r="P31" s="7">
        <f t="shared" si="6"/>
        <v>0</v>
      </c>
      <c r="Q31" s="1"/>
      <c r="R31" s="1"/>
      <c r="S31" s="1"/>
      <c r="T31" s="1"/>
      <c r="U31" s="6"/>
      <c r="V31" s="6"/>
      <c r="W31" s="1"/>
      <c r="X31" s="1"/>
      <c r="Y31" s="1"/>
      <c r="Z31" s="1"/>
      <c r="AA31" s="1">
        <f t="shared" si="7"/>
        <v>0</v>
      </c>
      <c r="AB31" s="8"/>
      <c r="AC31" s="8"/>
      <c r="AD31" s="8"/>
      <c r="AE31" s="8"/>
      <c r="AF31" s="8"/>
      <c r="AG31" s="8"/>
      <c r="AH31" s="8"/>
      <c r="AI31" s="8"/>
      <c r="AJ31" s="8"/>
      <c r="AK31" s="8"/>
      <c r="AL31" s="7">
        <f t="shared" si="8"/>
        <v>0</v>
      </c>
      <c r="AM31" s="12"/>
      <c r="AN31" s="12"/>
      <c r="AO31" s="12"/>
      <c r="AP31" s="12"/>
      <c r="AQ31" s="12"/>
      <c r="AR31" s="12"/>
      <c r="AS31" s="12"/>
      <c r="AT31" s="12"/>
      <c r="AU31" s="12"/>
      <c r="AV31" s="12"/>
      <c r="AW31" s="12">
        <f t="shared" si="9"/>
        <v>0</v>
      </c>
      <c r="AX31" s="7"/>
      <c r="AY31" s="7"/>
      <c r="AZ31" s="7"/>
      <c r="BA31" s="7"/>
      <c r="BB31" s="7"/>
      <c r="BC31" s="7"/>
      <c r="BD31" s="7"/>
      <c r="BE31" s="7"/>
      <c r="BF31" s="7"/>
      <c r="BG31" s="7"/>
      <c r="BH31" s="7">
        <f t="shared" si="10"/>
        <v>0</v>
      </c>
      <c r="BI31" s="12"/>
      <c r="BJ31" s="12"/>
      <c r="BK31" s="12"/>
      <c r="BL31" s="12"/>
      <c r="BM31" s="14"/>
      <c r="BN31" s="14"/>
      <c r="BO31" s="12"/>
      <c r="BP31" s="12"/>
      <c r="BQ31" s="14"/>
      <c r="BR31" s="14"/>
      <c r="BS31" s="12"/>
      <c r="BT31" s="12"/>
      <c r="BU31" s="12">
        <f t="shared" si="11"/>
        <v>0</v>
      </c>
      <c r="BV31" s="7"/>
      <c r="BW31" s="7"/>
      <c r="BX31" s="7"/>
      <c r="BY31" s="7"/>
      <c r="BZ31" s="7"/>
      <c r="CA31" s="7"/>
      <c r="CB31" s="7"/>
      <c r="CC31" s="7"/>
      <c r="CD31" s="7"/>
      <c r="CE31" s="7"/>
      <c r="CF31" s="7"/>
      <c r="CG31" s="7"/>
      <c r="CH31" s="7">
        <f t="shared" si="1"/>
        <v>0</v>
      </c>
      <c r="CI31" s="14"/>
      <c r="CJ31" s="14"/>
      <c r="CK31" s="14"/>
      <c r="CL31" s="14"/>
      <c r="CM31" s="14"/>
      <c r="CN31" s="14"/>
      <c r="CO31" s="14"/>
      <c r="CP31" s="14"/>
      <c r="CQ31" s="14"/>
      <c r="CR31" s="14"/>
      <c r="CS31" s="14"/>
      <c r="CT31" s="14"/>
      <c r="CU31" s="12">
        <f t="shared" si="2"/>
        <v>0</v>
      </c>
      <c r="CV31" s="7"/>
      <c r="CW31" s="7"/>
      <c r="CX31" s="7"/>
      <c r="CY31" s="7"/>
      <c r="CZ31" s="7"/>
      <c r="DA31" s="7"/>
      <c r="DB31" s="7"/>
      <c r="DC31" s="7"/>
      <c r="DD31" s="7"/>
      <c r="DE31" s="7"/>
      <c r="DF31" s="7">
        <f t="shared" si="12"/>
        <v>0</v>
      </c>
      <c r="DG31" s="14"/>
      <c r="DH31" s="14"/>
      <c r="DI31" s="14"/>
      <c r="DJ31" s="14"/>
      <c r="DK31" s="14"/>
      <c r="DL31" s="14"/>
      <c r="DM31" s="14"/>
      <c r="DN31" s="14"/>
      <c r="DO31" s="14"/>
      <c r="DP31" s="14"/>
      <c r="DQ31" s="12">
        <f t="shared" si="13"/>
        <v>0</v>
      </c>
      <c r="DR31" s="7"/>
      <c r="DS31" s="7"/>
      <c r="DT31" s="7"/>
      <c r="DU31" s="7"/>
      <c r="DV31" s="7"/>
      <c r="DW31" s="7"/>
      <c r="DX31" s="7"/>
      <c r="DY31" s="7"/>
      <c r="DZ31" s="7"/>
      <c r="EA31" s="7"/>
      <c r="EB31" s="7"/>
      <c r="EC31" s="7"/>
      <c r="ED31" s="7">
        <f t="shared" si="3"/>
        <v>0</v>
      </c>
      <c r="EE31" s="9">
        <f t="shared" si="4"/>
        <v>0</v>
      </c>
    </row>
    <row r="32" spans="1:135" x14ac:dyDescent="0.3">
      <c r="A32" s="19" t="str">
        <f t="shared" si="0"/>
        <v>VERDURAS Y HORTALIZAS</v>
      </c>
      <c r="B32" s="20">
        <f t="shared" si="5"/>
        <v>0</v>
      </c>
      <c r="C32" s="21" t="s">
        <v>109</v>
      </c>
      <c r="E32" s="2" t="s">
        <v>16</v>
      </c>
      <c r="F32" s="7"/>
      <c r="G32" s="7"/>
      <c r="H32" s="7"/>
      <c r="I32" s="7"/>
      <c r="J32" s="8">
        <f>+(45+70)/2</f>
        <v>57.5</v>
      </c>
      <c r="K32" s="8">
        <v>30</v>
      </c>
      <c r="L32" s="7"/>
      <c r="M32" s="7"/>
      <c r="N32" s="7"/>
      <c r="O32" s="7"/>
      <c r="P32" s="7">
        <f t="shared" si="6"/>
        <v>0</v>
      </c>
      <c r="Q32" s="1"/>
      <c r="R32" s="1"/>
      <c r="S32" s="1"/>
      <c r="T32" s="1"/>
      <c r="U32" s="6">
        <f>+(45+70)/2</f>
        <v>57.5</v>
      </c>
      <c r="V32" s="6">
        <v>30</v>
      </c>
      <c r="W32" s="1"/>
      <c r="X32" s="1"/>
      <c r="Y32" s="1">
        <f>+(45+70)/2</f>
        <v>57.5</v>
      </c>
      <c r="Z32" s="1">
        <v>30</v>
      </c>
      <c r="AA32" s="1">
        <f t="shared" si="7"/>
        <v>0</v>
      </c>
      <c r="AB32" s="8"/>
      <c r="AC32" s="8"/>
      <c r="AD32" s="8"/>
      <c r="AE32" s="8"/>
      <c r="AF32" s="8">
        <f>+(9+15)/2+(31+46)/2</f>
        <v>50.5</v>
      </c>
      <c r="AG32" s="8">
        <v>30</v>
      </c>
      <c r="AH32" s="8"/>
      <c r="AI32" s="8"/>
      <c r="AJ32" s="8">
        <f>+(40+60)/2</f>
        <v>50</v>
      </c>
      <c r="AK32" s="8">
        <v>30</v>
      </c>
      <c r="AL32" s="7">
        <f t="shared" si="8"/>
        <v>0</v>
      </c>
      <c r="AM32" s="12"/>
      <c r="AN32" s="12"/>
      <c r="AO32" s="12"/>
      <c r="AP32" s="12"/>
      <c r="AQ32" s="12">
        <f>+(9+15)/2+ (36+54)/2</f>
        <v>57</v>
      </c>
      <c r="AR32" s="12">
        <v>30</v>
      </c>
      <c r="AS32" s="12"/>
      <c r="AT32" s="12"/>
      <c r="AU32" s="12">
        <f>+(46+68)/2</f>
        <v>57</v>
      </c>
      <c r="AV32" s="12">
        <v>30</v>
      </c>
      <c r="AW32" s="12">
        <f t="shared" si="9"/>
        <v>0</v>
      </c>
      <c r="AX32" s="7"/>
      <c r="AY32" s="7"/>
      <c r="AZ32" s="7"/>
      <c r="BA32" s="7"/>
      <c r="BB32" s="7">
        <f>+(14+20)/2+(43+65)/2</f>
        <v>71</v>
      </c>
      <c r="BC32" s="7">
        <v>30</v>
      </c>
      <c r="BD32" s="7"/>
      <c r="BE32" s="7"/>
      <c r="BF32" s="7">
        <f>+(57+85)/2</f>
        <v>71</v>
      </c>
      <c r="BG32" s="7">
        <v>30</v>
      </c>
      <c r="BH32" s="7">
        <f t="shared" si="10"/>
        <v>0</v>
      </c>
      <c r="BI32" s="12"/>
      <c r="BJ32" s="12"/>
      <c r="BK32" s="12"/>
      <c r="BL32" s="12"/>
      <c r="BM32" s="14">
        <f>+(14+20)/2+(43+65)/2</f>
        <v>71</v>
      </c>
      <c r="BN32" s="14">
        <v>30</v>
      </c>
      <c r="BO32" s="12"/>
      <c r="BP32" s="12"/>
      <c r="BQ32" s="14">
        <f>+(57+85)/2</f>
        <v>71</v>
      </c>
      <c r="BR32" s="14">
        <v>30</v>
      </c>
      <c r="BS32" s="12"/>
      <c r="BT32" s="12"/>
      <c r="BU32" s="12">
        <f t="shared" si="11"/>
        <v>0</v>
      </c>
      <c r="BV32" s="7"/>
      <c r="BW32" s="7"/>
      <c r="BX32" s="7"/>
      <c r="BY32" s="7"/>
      <c r="BZ32" s="7">
        <f>+(14+20)/2+(55+82)/2</f>
        <v>85.5</v>
      </c>
      <c r="CA32" s="7">
        <v>30</v>
      </c>
      <c r="CB32" s="7"/>
      <c r="CC32" s="7"/>
      <c r="CD32" s="7">
        <f>+(68+103)/2</f>
        <v>85.5</v>
      </c>
      <c r="CE32" s="7">
        <v>30</v>
      </c>
      <c r="CF32" s="7"/>
      <c r="CG32" s="7"/>
      <c r="CH32" s="7">
        <f t="shared" si="1"/>
        <v>0</v>
      </c>
      <c r="CI32" s="14"/>
      <c r="CJ32" s="14"/>
      <c r="CK32" s="14"/>
      <c r="CL32" s="14"/>
      <c r="CM32" s="14">
        <f>+(14+20)/2+(43+65)/2</f>
        <v>71</v>
      </c>
      <c r="CN32" s="14">
        <v>30</v>
      </c>
      <c r="CO32" s="14"/>
      <c r="CP32" s="14"/>
      <c r="CQ32" s="14">
        <f>+(57+85)/2</f>
        <v>71</v>
      </c>
      <c r="CR32" s="14">
        <v>30</v>
      </c>
      <c r="CS32" s="14"/>
      <c r="CT32" s="14"/>
      <c r="CU32" s="12">
        <f t="shared" si="2"/>
        <v>0</v>
      </c>
      <c r="CV32" s="7"/>
      <c r="CW32" s="7"/>
      <c r="CX32" s="7"/>
      <c r="CY32" s="7"/>
      <c r="CZ32" s="7">
        <f>+(14+20)/2+((70+27+75+71+18+25+18+50+108)/9/((70+15+60+70+15+15+15+20+80)/9))*50</f>
        <v>81.166666666666671</v>
      </c>
      <c r="DA32" s="7">
        <v>30</v>
      </c>
      <c r="DB32" s="7"/>
      <c r="DC32" s="7"/>
      <c r="DD32" s="7">
        <f>+((70+27+75+71+18+25+18+50+108)/9/((70+15+60+70+15+15+15+20+80)/9))*50</f>
        <v>64.166666666666671</v>
      </c>
      <c r="DE32" s="7">
        <v>30</v>
      </c>
      <c r="DF32" s="7">
        <f t="shared" si="12"/>
        <v>0</v>
      </c>
      <c r="DG32" s="14"/>
      <c r="DH32" s="14"/>
      <c r="DI32" s="14"/>
      <c r="DJ32" s="14"/>
      <c r="DK32" s="14">
        <f>+(14+20)/2+((70+27+75+71+18+80+60+50+108)/9/((70+15+60+70+15+50+50+20+80)/9))*50</f>
        <v>82</v>
      </c>
      <c r="DL32" s="14">
        <v>30</v>
      </c>
      <c r="DM32" s="14"/>
      <c r="DN32" s="14"/>
      <c r="DO32" s="14">
        <f>+((70+27+75+71+18+80+60+50+108)/9/((70+15+60+70+15+50+50+20+80)/9))*50</f>
        <v>65</v>
      </c>
      <c r="DP32" s="14">
        <v>30</v>
      </c>
      <c r="DQ32" s="12">
        <f t="shared" si="13"/>
        <v>0</v>
      </c>
      <c r="DR32" s="7"/>
      <c r="DS32" s="7"/>
      <c r="DT32" s="7"/>
      <c r="DU32" s="7"/>
      <c r="DV32" s="7">
        <f>+(14+20)/2+(54+82)/2</f>
        <v>85</v>
      </c>
      <c r="DW32" s="7">
        <v>30</v>
      </c>
      <c r="DX32" s="7"/>
      <c r="DY32" s="7"/>
      <c r="DZ32" s="7">
        <f>+(68+103)/2</f>
        <v>85.5</v>
      </c>
      <c r="EA32" s="7">
        <v>30</v>
      </c>
      <c r="EB32" s="7"/>
      <c r="EC32" s="7"/>
      <c r="ED32" s="7">
        <f t="shared" si="3"/>
        <v>0</v>
      </c>
      <c r="EE32" s="9">
        <f t="shared" si="4"/>
        <v>0</v>
      </c>
    </row>
    <row r="33" spans="1:135" x14ac:dyDescent="0.3">
      <c r="A33" s="19" t="str">
        <f t="shared" si="0"/>
        <v>LEGUMINOSAS FRESCAS O SECAS</v>
      </c>
      <c r="B33" s="20">
        <f t="shared" si="5"/>
        <v>0</v>
      </c>
      <c r="C33" s="21" t="s">
        <v>109</v>
      </c>
      <c r="E33" s="2" t="s">
        <v>17</v>
      </c>
      <c r="F33" s="7"/>
      <c r="G33" s="7"/>
      <c r="H33" s="7"/>
      <c r="I33" s="7"/>
      <c r="J33" s="8"/>
      <c r="K33" s="8"/>
      <c r="L33" s="7"/>
      <c r="M33" s="7"/>
      <c r="N33" s="7"/>
      <c r="O33" s="7"/>
      <c r="P33" s="7">
        <f t="shared" si="6"/>
        <v>0</v>
      </c>
      <c r="Q33" s="1"/>
      <c r="R33" s="1"/>
      <c r="S33" s="1"/>
      <c r="T33" s="1"/>
      <c r="U33" s="6"/>
      <c r="V33" s="6"/>
      <c r="W33" s="1"/>
      <c r="X33" s="1"/>
      <c r="Y33" s="1"/>
      <c r="Z33" s="1"/>
      <c r="AA33" s="1">
        <f t="shared" si="7"/>
        <v>0</v>
      </c>
      <c r="AB33" s="8"/>
      <c r="AC33" s="8"/>
      <c r="AD33" s="8"/>
      <c r="AE33" s="8"/>
      <c r="AF33" s="8">
        <f>2+10*2/(7*30)</f>
        <v>2.0952380952380953</v>
      </c>
      <c r="AG33" s="8">
        <v>30</v>
      </c>
      <c r="AH33" s="8"/>
      <c r="AI33" s="8"/>
      <c r="AJ33" s="8"/>
      <c r="AK33" s="8"/>
      <c r="AL33" s="7">
        <f t="shared" si="8"/>
        <v>0</v>
      </c>
      <c r="AM33" s="12"/>
      <c r="AN33" s="12"/>
      <c r="AO33" s="12"/>
      <c r="AP33" s="12"/>
      <c r="AQ33" s="12">
        <f>2+15*2/7</f>
        <v>6.2857142857142856</v>
      </c>
      <c r="AR33" s="12">
        <v>30</v>
      </c>
      <c r="AS33" s="12"/>
      <c r="AT33" s="12"/>
      <c r="AU33" s="12"/>
      <c r="AV33" s="12"/>
      <c r="AW33" s="12">
        <f t="shared" si="9"/>
        <v>0</v>
      </c>
      <c r="AX33" s="7"/>
      <c r="AY33" s="7"/>
      <c r="AZ33" s="7"/>
      <c r="BA33" s="7"/>
      <c r="BB33" s="7">
        <f>2+15*2/7</f>
        <v>6.2857142857142856</v>
      </c>
      <c r="BC33" s="7">
        <v>30</v>
      </c>
      <c r="BD33" s="7"/>
      <c r="BE33" s="7"/>
      <c r="BF33" s="7"/>
      <c r="BG33" s="7"/>
      <c r="BH33" s="7">
        <f t="shared" si="10"/>
        <v>0</v>
      </c>
      <c r="BI33" s="12"/>
      <c r="BJ33" s="12"/>
      <c r="BK33" s="12"/>
      <c r="BL33" s="12"/>
      <c r="BM33" s="14">
        <f>2+15*2/7</f>
        <v>6.2857142857142856</v>
      </c>
      <c r="BN33" s="14">
        <v>30</v>
      </c>
      <c r="BO33" s="12"/>
      <c r="BP33" s="12"/>
      <c r="BQ33" s="14"/>
      <c r="BR33" s="14"/>
      <c r="BS33" s="12"/>
      <c r="BT33" s="12"/>
      <c r="BU33" s="12">
        <f t="shared" si="11"/>
        <v>0</v>
      </c>
      <c r="BV33" s="7"/>
      <c r="BW33" s="7"/>
      <c r="BX33" s="7"/>
      <c r="BY33" s="7"/>
      <c r="BZ33" s="7">
        <f>2+15*2/7</f>
        <v>6.2857142857142856</v>
      </c>
      <c r="CA33" s="7">
        <v>30</v>
      </c>
      <c r="CB33" s="7"/>
      <c r="CC33" s="7"/>
      <c r="CD33" s="7"/>
      <c r="CE33" s="7"/>
      <c r="CF33" s="7"/>
      <c r="CG33" s="7"/>
      <c r="CH33" s="7">
        <f t="shared" si="1"/>
        <v>0</v>
      </c>
      <c r="CI33" s="14"/>
      <c r="CJ33" s="14"/>
      <c r="CK33" s="14"/>
      <c r="CL33" s="14"/>
      <c r="CM33" s="14">
        <f>2+15*2/7</f>
        <v>6.2857142857142856</v>
      </c>
      <c r="CN33" s="14">
        <v>30</v>
      </c>
      <c r="CO33" s="14"/>
      <c r="CP33" s="14"/>
      <c r="CQ33" s="14"/>
      <c r="CR33" s="14"/>
      <c r="CS33" s="14"/>
      <c r="CT33" s="14"/>
      <c r="CU33" s="12">
        <f t="shared" si="2"/>
        <v>0</v>
      </c>
      <c r="CV33" s="7"/>
      <c r="CW33" s="7"/>
      <c r="CX33" s="7"/>
      <c r="CY33" s="7"/>
      <c r="CZ33" s="7">
        <f>2+30*2/7</f>
        <v>10.571428571428571</v>
      </c>
      <c r="DA33" s="7">
        <v>30</v>
      </c>
      <c r="DB33" s="7"/>
      <c r="DC33" s="7"/>
      <c r="DD33" s="7">
        <v>30</v>
      </c>
      <c r="DE33" s="7">
        <f>2/7*30</f>
        <v>8.5714285714285712</v>
      </c>
      <c r="DF33" s="7">
        <f t="shared" si="12"/>
        <v>0</v>
      </c>
      <c r="DG33" s="14"/>
      <c r="DH33" s="14"/>
      <c r="DI33" s="14"/>
      <c r="DJ33" s="14"/>
      <c r="DK33" s="14">
        <f>2+30*2/7</f>
        <v>10.571428571428571</v>
      </c>
      <c r="DL33" s="14">
        <v>30</v>
      </c>
      <c r="DM33" s="14"/>
      <c r="DN33" s="14"/>
      <c r="DO33" s="14">
        <v>30</v>
      </c>
      <c r="DP33" s="14">
        <f>2/7*30</f>
        <v>8.5714285714285712</v>
      </c>
      <c r="DQ33" s="14">
        <f t="shared" si="13"/>
        <v>0</v>
      </c>
      <c r="DR33" s="7"/>
      <c r="DS33" s="7"/>
      <c r="DT33" s="7"/>
      <c r="DU33" s="7"/>
      <c r="DV33" s="7">
        <f>2+20*2/7</f>
        <v>7.7142857142857144</v>
      </c>
      <c r="DW33" s="7">
        <v>30</v>
      </c>
      <c r="DX33" s="7"/>
      <c r="DY33" s="7"/>
      <c r="DZ33" s="7"/>
      <c r="EA33" s="7"/>
      <c r="EB33" s="7"/>
      <c r="EC33" s="7"/>
      <c r="ED33" s="7">
        <f t="shared" si="3"/>
        <v>0</v>
      </c>
      <c r="EE33" s="9">
        <f t="shared" si="4"/>
        <v>0</v>
      </c>
    </row>
    <row r="34" spans="1:135" hidden="1" x14ac:dyDescent="0.3">
      <c r="A34" s="19" t="str">
        <f t="shared" si="0"/>
        <v>FRIJOL EMPACADO</v>
      </c>
      <c r="B34" s="20">
        <f t="shared" si="5"/>
        <v>0</v>
      </c>
      <c r="C34" s="21" t="s">
        <v>109</v>
      </c>
      <c r="E34" s="2" t="s">
        <v>30</v>
      </c>
      <c r="F34" s="7"/>
      <c r="G34" s="7"/>
      <c r="H34" s="7"/>
      <c r="I34" s="7"/>
      <c r="J34" s="8"/>
      <c r="K34" s="8"/>
      <c r="L34" s="7"/>
      <c r="M34" s="7"/>
      <c r="N34" s="7"/>
      <c r="O34" s="7"/>
      <c r="P34" s="7">
        <f t="shared" si="6"/>
        <v>0</v>
      </c>
      <c r="Q34" s="1"/>
      <c r="R34" s="1"/>
      <c r="S34" s="1"/>
      <c r="T34" s="1"/>
      <c r="U34" s="6"/>
      <c r="V34" s="6"/>
      <c r="W34" s="1"/>
      <c r="X34" s="1"/>
      <c r="Y34" s="1"/>
      <c r="Z34" s="1"/>
      <c r="AA34" s="1">
        <f t="shared" si="7"/>
        <v>0</v>
      </c>
      <c r="AB34" s="8"/>
      <c r="AC34" s="8"/>
      <c r="AD34" s="8"/>
      <c r="AE34" s="8"/>
      <c r="AF34" s="8"/>
      <c r="AG34" s="8"/>
      <c r="AH34" s="8"/>
      <c r="AI34" s="8"/>
      <c r="AJ34" s="8"/>
      <c r="AK34" s="8"/>
      <c r="AL34" s="7">
        <f t="shared" si="8"/>
        <v>0</v>
      </c>
      <c r="AM34" s="12"/>
      <c r="AN34" s="12"/>
      <c r="AO34" s="12"/>
      <c r="AP34" s="12"/>
      <c r="AQ34" s="12"/>
      <c r="AR34" s="12"/>
      <c r="AS34" s="12"/>
      <c r="AT34" s="12"/>
      <c r="AU34" s="12"/>
      <c r="AV34" s="12"/>
      <c r="AW34" s="12">
        <f t="shared" si="9"/>
        <v>0</v>
      </c>
      <c r="AX34" s="7"/>
      <c r="AY34" s="7"/>
      <c r="AZ34" s="7"/>
      <c r="BA34" s="7"/>
      <c r="BB34" s="7"/>
      <c r="BC34" s="7"/>
      <c r="BD34" s="7"/>
      <c r="BE34" s="7"/>
      <c r="BF34" s="7"/>
      <c r="BG34" s="7"/>
      <c r="BH34" s="7">
        <f t="shared" si="10"/>
        <v>0</v>
      </c>
      <c r="BI34" s="12"/>
      <c r="BJ34" s="12"/>
      <c r="BK34" s="12"/>
      <c r="BL34" s="12"/>
      <c r="BM34" s="14"/>
      <c r="BN34" s="14"/>
      <c r="BO34" s="12"/>
      <c r="BP34" s="12"/>
      <c r="BQ34" s="14"/>
      <c r="BR34" s="14"/>
      <c r="BS34" s="12"/>
      <c r="BT34" s="12"/>
      <c r="BU34" s="12">
        <f t="shared" si="11"/>
        <v>0</v>
      </c>
      <c r="BV34" s="7"/>
      <c r="BW34" s="7"/>
      <c r="BX34" s="7"/>
      <c r="BY34" s="7"/>
      <c r="BZ34" s="7"/>
      <c r="CA34" s="7"/>
      <c r="CB34" s="7"/>
      <c r="CC34" s="7"/>
      <c r="CD34" s="7"/>
      <c r="CE34" s="7"/>
      <c r="CF34" s="7"/>
      <c r="CG34" s="7"/>
      <c r="CH34" s="7">
        <f t="shared" si="1"/>
        <v>0</v>
      </c>
      <c r="CI34" s="14"/>
      <c r="CJ34" s="14"/>
      <c r="CK34" s="14"/>
      <c r="CL34" s="14"/>
      <c r="CM34" s="14"/>
      <c r="CN34" s="14"/>
      <c r="CO34" s="14"/>
      <c r="CP34" s="14"/>
      <c r="CQ34" s="14"/>
      <c r="CR34" s="14"/>
      <c r="CS34" s="14"/>
      <c r="CT34" s="14"/>
      <c r="CU34" s="12">
        <f t="shared" si="2"/>
        <v>0</v>
      </c>
      <c r="CV34" s="7"/>
      <c r="CW34" s="7"/>
      <c r="CX34" s="7"/>
      <c r="CY34" s="7"/>
      <c r="CZ34" s="7"/>
      <c r="DA34" s="7"/>
      <c r="DB34" s="7"/>
      <c r="DC34" s="7"/>
      <c r="DD34" s="7"/>
      <c r="DE34" s="7"/>
      <c r="DF34" s="7">
        <f t="shared" si="12"/>
        <v>0</v>
      </c>
      <c r="DG34" s="14"/>
      <c r="DH34" s="14"/>
      <c r="DI34" s="14"/>
      <c r="DJ34" s="14"/>
      <c r="DK34" s="14"/>
      <c r="DL34" s="14"/>
      <c r="DM34" s="14"/>
      <c r="DN34" s="14"/>
      <c r="DO34" s="14"/>
      <c r="DP34" s="14"/>
      <c r="DQ34" s="14">
        <f t="shared" si="13"/>
        <v>0</v>
      </c>
      <c r="DR34" s="7"/>
      <c r="DS34" s="7"/>
      <c r="DT34" s="7"/>
      <c r="DU34" s="7"/>
      <c r="DV34" s="7"/>
      <c r="DW34" s="7"/>
      <c r="DX34" s="7"/>
      <c r="DY34" s="7"/>
      <c r="DZ34" s="7"/>
      <c r="EA34" s="7"/>
      <c r="EB34" s="7"/>
      <c r="EC34" s="7"/>
      <c r="ED34" s="7">
        <f t="shared" si="3"/>
        <v>0</v>
      </c>
      <c r="EE34" s="9">
        <f t="shared" si="4"/>
        <v>0</v>
      </c>
    </row>
    <row r="35" spans="1:135" hidden="1" x14ac:dyDescent="0.3">
      <c r="A35" s="19" t="str">
        <f t="shared" si="0"/>
        <v>LENTEJA EMPACADA</v>
      </c>
      <c r="B35" s="20">
        <f t="shared" si="5"/>
        <v>0</v>
      </c>
      <c r="C35" s="21" t="s">
        <v>109</v>
      </c>
      <c r="E35" s="1" t="s">
        <v>31</v>
      </c>
      <c r="F35" s="7"/>
      <c r="G35" s="7"/>
      <c r="H35" s="7"/>
      <c r="I35" s="7"/>
      <c r="J35" s="8"/>
      <c r="K35" s="8"/>
      <c r="L35" s="7"/>
      <c r="M35" s="7"/>
      <c r="N35" s="7"/>
      <c r="O35" s="7"/>
      <c r="P35" s="7">
        <f t="shared" si="6"/>
        <v>0</v>
      </c>
      <c r="Q35" s="1"/>
      <c r="R35" s="1"/>
      <c r="S35" s="1"/>
      <c r="T35" s="1"/>
      <c r="U35" s="6"/>
      <c r="V35" s="6"/>
      <c r="W35" s="1"/>
      <c r="X35" s="1"/>
      <c r="Y35" s="1"/>
      <c r="Z35" s="1"/>
      <c r="AA35" s="1">
        <f t="shared" si="7"/>
        <v>0</v>
      </c>
      <c r="AB35" s="8"/>
      <c r="AC35" s="8"/>
      <c r="AD35" s="8"/>
      <c r="AE35" s="8"/>
      <c r="AF35" s="8"/>
      <c r="AG35" s="8"/>
      <c r="AH35" s="8"/>
      <c r="AI35" s="8"/>
      <c r="AJ35" s="8"/>
      <c r="AK35" s="8"/>
      <c r="AL35" s="7">
        <f t="shared" si="8"/>
        <v>0</v>
      </c>
      <c r="AM35" s="12"/>
      <c r="AN35" s="12"/>
      <c r="AO35" s="12"/>
      <c r="AP35" s="12"/>
      <c r="AQ35" s="12"/>
      <c r="AR35" s="12"/>
      <c r="AS35" s="12"/>
      <c r="AT35" s="12"/>
      <c r="AU35" s="12"/>
      <c r="AV35" s="12"/>
      <c r="AW35" s="12">
        <f t="shared" si="9"/>
        <v>0</v>
      </c>
      <c r="AX35" s="7"/>
      <c r="AY35" s="7"/>
      <c r="AZ35" s="7"/>
      <c r="BA35" s="7"/>
      <c r="BB35" s="7"/>
      <c r="BC35" s="7"/>
      <c r="BD35" s="7"/>
      <c r="BE35" s="7"/>
      <c r="BF35" s="7"/>
      <c r="BG35" s="7"/>
      <c r="BH35" s="7">
        <f t="shared" si="10"/>
        <v>0</v>
      </c>
      <c r="BI35" s="12"/>
      <c r="BJ35" s="12"/>
      <c r="BK35" s="12"/>
      <c r="BL35" s="12"/>
      <c r="BM35" s="14"/>
      <c r="BN35" s="14"/>
      <c r="BO35" s="12"/>
      <c r="BP35" s="12"/>
      <c r="BQ35" s="14"/>
      <c r="BR35" s="14"/>
      <c r="BS35" s="12"/>
      <c r="BT35" s="12"/>
      <c r="BU35" s="12">
        <f t="shared" si="11"/>
        <v>0</v>
      </c>
      <c r="BV35" s="7"/>
      <c r="BW35" s="7"/>
      <c r="BX35" s="7"/>
      <c r="BY35" s="7"/>
      <c r="BZ35" s="7"/>
      <c r="CA35" s="7"/>
      <c r="CB35" s="7"/>
      <c r="CC35" s="7"/>
      <c r="CD35" s="7"/>
      <c r="CE35" s="7"/>
      <c r="CF35" s="7"/>
      <c r="CG35" s="7"/>
      <c r="CH35" s="7">
        <f t="shared" si="1"/>
        <v>0</v>
      </c>
      <c r="CI35" s="14"/>
      <c r="CJ35" s="14"/>
      <c r="CK35" s="14"/>
      <c r="CL35" s="14"/>
      <c r="CM35" s="14"/>
      <c r="CN35" s="14"/>
      <c r="CO35" s="14"/>
      <c r="CP35" s="14"/>
      <c r="CQ35" s="14"/>
      <c r="CR35" s="14"/>
      <c r="CS35" s="14"/>
      <c r="CT35" s="14"/>
      <c r="CU35" s="12">
        <f t="shared" si="2"/>
        <v>0</v>
      </c>
      <c r="CV35" s="7"/>
      <c r="CW35" s="7"/>
      <c r="CX35" s="7"/>
      <c r="CY35" s="7"/>
      <c r="CZ35" s="7"/>
      <c r="DA35" s="7"/>
      <c r="DB35" s="7"/>
      <c r="DC35" s="7"/>
      <c r="DD35" s="7"/>
      <c r="DE35" s="7"/>
      <c r="DF35" s="7">
        <f t="shared" si="12"/>
        <v>0</v>
      </c>
      <c r="DG35" s="14"/>
      <c r="DH35" s="14"/>
      <c r="DI35" s="14"/>
      <c r="DJ35" s="14"/>
      <c r="DK35" s="14"/>
      <c r="DL35" s="14"/>
      <c r="DM35" s="14"/>
      <c r="DN35" s="14"/>
      <c r="DO35" s="14"/>
      <c r="DP35" s="14"/>
      <c r="DQ35" s="14">
        <f t="shared" si="13"/>
        <v>0</v>
      </c>
      <c r="DR35" s="7"/>
      <c r="DS35" s="7"/>
      <c r="DT35" s="7"/>
      <c r="DU35" s="7"/>
      <c r="DV35" s="7"/>
      <c r="DW35" s="7"/>
      <c r="DX35" s="7"/>
      <c r="DY35" s="7"/>
      <c r="DZ35" s="7"/>
      <c r="EA35" s="7"/>
      <c r="EB35" s="7"/>
      <c r="EC35" s="7"/>
      <c r="ED35" s="7">
        <f t="shared" si="3"/>
        <v>0</v>
      </c>
      <c r="EE35" s="9">
        <f t="shared" si="4"/>
        <v>0</v>
      </c>
    </row>
    <row r="36" spans="1:135" x14ac:dyDescent="0.3">
      <c r="A36" s="19" t="str">
        <f t="shared" si="0"/>
        <v>CARNES ROJAS</v>
      </c>
      <c r="B36" s="20">
        <f t="shared" si="5"/>
        <v>0</v>
      </c>
      <c r="C36" s="21" t="s">
        <v>109</v>
      </c>
      <c r="E36" s="2" t="s">
        <v>18</v>
      </c>
      <c r="F36" s="7"/>
      <c r="G36" s="7"/>
      <c r="H36" s="7"/>
      <c r="I36" s="7"/>
      <c r="J36" s="8">
        <v>30</v>
      </c>
      <c r="K36" s="8">
        <v>10</v>
      </c>
      <c r="L36" s="7"/>
      <c r="M36" s="7"/>
      <c r="N36" s="8">
        <v>30</v>
      </c>
      <c r="O36" s="8">
        <v>20</v>
      </c>
      <c r="P36" s="7">
        <f t="shared" si="6"/>
        <v>0</v>
      </c>
      <c r="Q36" s="1">
        <v>15</v>
      </c>
      <c r="R36" s="1">
        <v>12</v>
      </c>
      <c r="S36" s="1"/>
      <c r="T36" s="1"/>
      <c r="U36" s="6">
        <v>35</v>
      </c>
      <c r="V36" s="6">
        <v>12</v>
      </c>
      <c r="W36" s="1"/>
      <c r="X36" s="1"/>
      <c r="Y36" s="1">
        <v>30</v>
      </c>
      <c r="Z36" s="1">
        <v>10</v>
      </c>
      <c r="AA36" s="1">
        <f t="shared" si="7"/>
        <v>0</v>
      </c>
      <c r="AB36" s="8"/>
      <c r="AC36" s="8"/>
      <c r="AD36" s="8"/>
      <c r="AE36" s="8"/>
      <c r="AF36" s="8">
        <v>40</v>
      </c>
      <c r="AG36" s="8">
        <f>3/7*30</f>
        <v>12.857142857142856</v>
      </c>
      <c r="AH36" s="8"/>
      <c r="AI36" s="8"/>
      <c r="AJ36" s="8">
        <v>40</v>
      </c>
      <c r="AK36" s="8">
        <f>3/7*30</f>
        <v>12.857142857142856</v>
      </c>
      <c r="AL36" s="7">
        <f t="shared" si="8"/>
        <v>0</v>
      </c>
      <c r="AM36" s="12"/>
      <c r="AN36" s="12"/>
      <c r="AO36" s="12"/>
      <c r="AP36" s="12"/>
      <c r="AQ36" s="12">
        <v>55</v>
      </c>
      <c r="AR36" s="12">
        <f>3/7*30</f>
        <v>12.857142857142856</v>
      </c>
      <c r="AS36" s="12"/>
      <c r="AT36" s="12"/>
      <c r="AU36" s="12">
        <v>55</v>
      </c>
      <c r="AV36" s="12">
        <f>3/7*30</f>
        <v>12.857142857142856</v>
      </c>
      <c r="AW36" s="12">
        <f t="shared" si="9"/>
        <v>0</v>
      </c>
      <c r="AX36" s="7"/>
      <c r="AY36" s="7"/>
      <c r="AZ36" s="7"/>
      <c r="BA36" s="7"/>
      <c r="BB36" s="7">
        <v>70</v>
      </c>
      <c r="BC36" s="7">
        <f>3/7*30</f>
        <v>12.857142857142856</v>
      </c>
      <c r="BD36" s="7"/>
      <c r="BE36" s="7"/>
      <c r="BF36" s="7">
        <v>70</v>
      </c>
      <c r="BG36" s="7">
        <f>3/7*30</f>
        <v>12.857142857142856</v>
      </c>
      <c r="BH36" s="7">
        <f t="shared" si="10"/>
        <v>0</v>
      </c>
      <c r="BI36" s="12"/>
      <c r="BJ36" s="12"/>
      <c r="BK36" s="12"/>
      <c r="BL36" s="12"/>
      <c r="BM36" s="14">
        <v>90</v>
      </c>
      <c r="BN36" s="14">
        <f>3/7*30</f>
        <v>12.857142857142856</v>
      </c>
      <c r="BO36" s="12"/>
      <c r="BP36" s="12"/>
      <c r="BQ36" s="14">
        <v>90</v>
      </c>
      <c r="BR36" s="14">
        <f>3/7*30</f>
        <v>12.857142857142856</v>
      </c>
      <c r="BS36" s="12"/>
      <c r="BT36" s="12"/>
      <c r="BU36" s="12">
        <f t="shared" si="11"/>
        <v>0</v>
      </c>
      <c r="BV36" s="7"/>
      <c r="BW36" s="7"/>
      <c r="BX36" s="7"/>
      <c r="BY36" s="7"/>
      <c r="BZ36" s="7">
        <v>90</v>
      </c>
      <c r="CA36" s="7">
        <f>3/7*30</f>
        <v>12.857142857142856</v>
      </c>
      <c r="CB36" s="7"/>
      <c r="CC36" s="7"/>
      <c r="CD36" s="7">
        <v>90</v>
      </c>
      <c r="CE36" s="7">
        <f>3/7*30</f>
        <v>12.857142857142856</v>
      </c>
      <c r="CF36" s="7"/>
      <c r="CG36" s="7"/>
      <c r="CH36" s="7">
        <f t="shared" si="1"/>
        <v>0</v>
      </c>
      <c r="CI36" s="14"/>
      <c r="CJ36" s="14"/>
      <c r="CK36" s="14"/>
      <c r="CL36" s="14"/>
      <c r="CM36" s="14">
        <v>100</v>
      </c>
      <c r="CN36" s="14">
        <f>3/7*30</f>
        <v>12.857142857142856</v>
      </c>
      <c r="CO36" s="14"/>
      <c r="CP36" s="14"/>
      <c r="CQ36" s="14">
        <v>100</v>
      </c>
      <c r="CR36" s="14">
        <f>3/7*30</f>
        <v>12.857142857142856</v>
      </c>
      <c r="CS36" s="14"/>
      <c r="CT36" s="14"/>
      <c r="CU36" s="12">
        <f t="shared" si="2"/>
        <v>0</v>
      </c>
      <c r="CV36" s="7"/>
      <c r="CW36" s="7"/>
      <c r="CX36" s="7"/>
      <c r="CY36" s="7"/>
      <c r="CZ36" s="7">
        <v>90</v>
      </c>
      <c r="DA36" s="7">
        <f>3/7*30</f>
        <v>12.857142857142856</v>
      </c>
      <c r="DB36" s="7"/>
      <c r="DC36" s="7"/>
      <c r="DD36" s="7">
        <v>90</v>
      </c>
      <c r="DE36" s="7">
        <f>3/7*30</f>
        <v>12.857142857142856</v>
      </c>
      <c r="DF36" s="7">
        <f t="shared" si="12"/>
        <v>0</v>
      </c>
      <c r="DG36" s="14"/>
      <c r="DH36" s="14"/>
      <c r="DI36" s="14"/>
      <c r="DJ36" s="14"/>
      <c r="DK36" s="14">
        <v>70</v>
      </c>
      <c r="DL36" s="14">
        <f>3/7*30</f>
        <v>12.857142857142856</v>
      </c>
      <c r="DM36" s="14"/>
      <c r="DN36" s="14"/>
      <c r="DO36" s="14">
        <v>70</v>
      </c>
      <c r="DP36" s="14">
        <f>3/7*30</f>
        <v>12.857142857142856</v>
      </c>
      <c r="DQ36" s="14">
        <f t="shared" si="13"/>
        <v>0</v>
      </c>
      <c r="DR36" s="7"/>
      <c r="DS36" s="7"/>
      <c r="DT36" s="7"/>
      <c r="DU36" s="7"/>
      <c r="DV36" s="7">
        <v>110</v>
      </c>
      <c r="DW36" s="7">
        <f>3/7*30</f>
        <v>12.857142857142856</v>
      </c>
      <c r="DX36" s="7"/>
      <c r="DY36" s="7"/>
      <c r="DZ36" s="7">
        <v>110</v>
      </c>
      <c r="EA36" s="7">
        <f>3/7*30</f>
        <v>12.857142857142856</v>
      </c>
      <c r="EB36" s="7"/>
      <c r="EC36" s="7"/>
      <c r="ED36" s="7">
        <f t="shared" si="3"/>
        <v>0</v>
      </c>
      <c r="EE36" s="9">
        <f t="shared" si="4"/>
        <v>0</v>
      </c>
    </row>
    <row r="37" spans="1:135" x14ac:dyDescent="0.3">
      <c r="A37" s="19" t="str">
        <f t="shared" si="0"/>
        <v>POLLO</v>
      </c>
      <c r="B37" s="20">
        <f t="shared" si="5"/>
        <v>0</v>
      </c>
      <c r="C37" s="21" t="s">
        <v>109</v>
      </c>
      <c r="E37" s="1" t="s">
        <v>19</v>
      </c>
      <c r="F37" s="7"/>
      <c r="G37" s="7"/>
      <c r="H37" s="7"/>
      <c r="I37" s="7"/>
      <c r="J37" s="8">
        <v>40</v>
      </c>
      <c r="K37" s="8">
        <v>20</v>
      </c>
      <c r="L37" s="7"/>
      <c r="M37" s="7"/>
      <c r="N37" s="8">
        <v>40</v>
      </c>
      <c r="O37" s="8">
        <v>10</v>
      </c>
      <c r="P37" s="7">
        <f t="shared" si="6"/>
        <v>0</v>
      </c>
      <c r="Q37" s="1">
        <v>17</v>
      </c>
      <c r="R37" s="1">
        <v>12</v>
      </c>
      <c r="S37" s="1"/>
      <c r="T37" s="1"/>
      <c r="U37" s="6">
        <v>47</v>
      </c>
      <c r="V37" s="6">
        <v>12</v>
      </c>
      <c r="W37" s="1"/>
      <c r="X37" s="1"/>
      <c r="Y37" s="1">
        <v>40</v>
      </c>
      <c r="Z37" s="1">
        <v>20</v>
      </c>
      <c r="AA37" s="1">
        <f t="shared" si="7"/>
        <v>0</v>
      </c>
      <c r="AB37" s="8"/>
      <c r="AC37" s="8"/>
      <c r="AD37" s="8"/>
      <c r="AE37" s="8"/>
      <c r="AF37" s="8">
        <f>+(54+57+60)/3</f>
        <v>57</v>
      </c>
      <c r="AG37" s="8">
        <f>2.5/7*30</f>
        <v>10.714285714285715</v>
      </c>
      <c r="AH37" s="8"/>
      <c r="AI37" s="8"/>
      <c r="AJ37" s="8">
        <f>+(54+57+60)/3</f>
        <v>57</v>
      </c>
      <c r="AK37" s="8">
        <f>2.5/7*30</f>
        <v>10.714285714285715</v>
      </c>
      <c r="AL37" s="7">
        <f t="shared" si="8"/>
        <v>0</v>
      </c>
      <c r="AM37" s="12"/>
      <c r="AN37" s="12"/>
      <c r="AO37" s="12"/>
      <c r="AP37" s="12"/>
      <c r="AQ37" s="12">
        <f>+(75+79+82)/3</f>
        <v>78.666666666666671</v>
      </c>
      <c r="AR37" s="12">
        <f>2.5/7*30</f>
        <v>10.714285714285715</v>
      </c>
      <c r="AS37" s="12"/>
      <c r="AT37" s="12"/>
      <c r="AU37" s="12">
        <f>+(75+79+82)/3</f>
        <v>78.666666666666671</v>
      </c>
      <c r="AV37" s="12">
        <f>2.5/7*30</f>
        <v>10.714285714285715</v>
      </c>
      <c r="AW37" s="12">
        <f t="shared" si="9"/>
        <v>0</v>
      </c>
      <c r="AX37" s="7"/>
      <c r="AY37" s="7"/>
      <c r="AZ37" s="7"/>
      <c r="BA37" s="7"/>
      <c r="BB37" s="7">
        <f>+(95+100+105)/3</f>
        <v>100</v>
      </c>
      <c r="BC37" s="7">
        <f>2.5/7*30</f>
        <v>10.714285714285715</v>
      </c>
      <c r="BD37" s="7"/>
      <c r="BE37" s="7"/>
      <c r="BF37" s="7">
        <f>+(95+100+105)/3</f>
        <v>100</v>
      </c>
      <c r="BG37" s="7">
        <f>3/7*30</f>
        <v>12.857142857142856</v>
      </c>
      <c r="BH37" s="7">
        <f t="shared" si="10"/>
        <v>0</v>
      </c>
      <c r="BI37" s="12"/>
      <c r="BJ37" s="12"/>
      <c r="BK37" s="12"/>
      <c r="BL37" s="12"/>
      <c r="BM37" s="14">
        <f>+(122+129+135)/3</f>
        <v>128.66666666666666</v>
      </c>
      <c r="BN37" s="14">
        <f>2.5/7*30</f>
        <v>10.714285714285715</v>
      </c>
      <c r="BO37" s="12"/>
      <c r="BP37" s="12"/>
      <c r="BQ37" s="14">
        <f>+(122+129+135)/3</f>
        <v>128.66666666666666</v>
      </c>
      <c r="BR37" s="14">
        <f>3/7*30</f>
        <v>12.857142857142856</v>
      </c>
      <c r="BS37" s="12"/>
      <c r="BT37" s="12"/>
      <c r="BU37" s="12">
        <f t="shared" si="11"/>
        <v>0</v>
      </c>
      <c r="BV37" s="7"/>
      <c r="BW37" s="7"/>
      <c r="BX37" s="7"/>
      <c r="BY37" s="7"/>
      <c r="BZ37" s="7">
        <f>+(122+129+135)/3</f>
        <v>128.66666666666666</v>
      </c>
      <c r="CA37" s="7">
        <f>2.5/7*30</f>
        <v>10.714285714285715</v>
      </c>
      <c r="CB37" s="7"/>
      <c r="CC37" s="7"/>
      <c r="CD37" s="7">
        <f>+(122+129+135)/3</f>
        <v>128.66666666666666</v>
      </c>
      <c r="CE37" s="7">
        <f>3/7*30</f>
        <v>12.857142857142856</v>
      </c>
      <c r="CF37" s="7"/>
      <c r="CG37" s="7"/>
      <c r="CH37" s="7">
        <f t="shared" si="1"/>
        <v>0</v>
      </c>
      <c r="CI37" s="14"/>
      <c r="CJ37" s="14"/>
      <c r="CK37" s="14"/>
      <c r="CL37" s="14"/>
      <c r="CM37" s="14">
        <f>+(136+143+150)/3</f>
        <v>143</v>
      </c>
      <c r="CN37" s="14">
        <f>2.5/7*30</f>
        <v>10.714285714285715</v>
      </c>
      <c r="CO37" s="14"/>
      <c r="CP37" s="14"/>
      <c r="CQ37" s="14">
        <f>+(136+143+150)/3</f>
        <v>143</v>
      </c>
      <c r="CR37" s="14">
        <f>2.5/7*30</f>
        <v>10.714285714285715</v>
      </c>
      <c r="CS37" s="14"/>
      <c r="CT37" s="14"/>
      <c r="CU37" s="12">
        <f t="shared" si="2"/>
        <v>0</v>
      </c>
      <c r="CV37" s="7"/>
      <c r="CW37" s="7"/>
      <c r="CX37" s="7"/>
      <c r="CY37" s="7"/>
      <c r="CZ37" s="7">
        <f>+(122+129+135)/3</f>
        <v>128.66666666666666</v>
      </c>
      <c r="DA37" s="7">
        <f>2.5/7*30</f>
        <v>10.714285714285715</v>
      </c>
      <c r="DB37" s="7"/>
      <c r="DC37" s="7"/>
      <c r="DD37" s="7">
        <f>+(122+129+135)/3</f>
        <v>128.66666666666666</v>
      </c>
      <c r="DE37" s="7">
        <f>2.5/7*30</f>
        <v>10.714285714285715</v>
      </c>
      <c r="DF37" s="7">
        <f t="shared" si="12"/>
        <v>0</v>
      </c>
      <c r="DG37" s="14"/>
      <c r="DH37" s="14"/>
      <c r="DI37" s="14"/>
      <c r="DJ37" s="14"/>
      <c r="DK37" s="14">
        <f>+(95+100+105)/3</f>
        <v>100</v>
      </c>
      <c r="DL37" s="14">
        <f>2.5/7*30</f>
        <v>10.714285714285715</v>
      </c>
      <c r="DM37" s="14"/>
      <c r="DN37" s="14"/>
      <c r="DO37" s="14">
        <f>+(95+100+105)/3</f>
        <v>100</v>
      </c>
      <c r="DP37" s="14">
        <f>2.5/7*30</f>
        <v>10.714285714285715</v>
      </c>
      <c r="DQ37" s="14">
        <f t="shared" si="13"/>
        <v>0</v>
      </c>
      <c r="DR37" s="7"/>
      <c r="DS37" s="7"/>
      <c r="DT37" s="7"/>
      <c r="DU37" s="7"/>
      <c r="DV37" s="7">
        <f>+(150+157+165)/3</f>
        <v>157.33333333333334</v>
      </c>
      <c r="DW37" s="7">
        <f>2.5/7*30</f>
        <v>10.714285714285715</v>
      </c>
      <c r="DX37" s="7"/>
      <c r="DY37" s="7"/>
      <c r="DZ37" s="7">
        <f>+(150+157+165)/3</f>
        <v>157.33333333333334</v>
      </c>
      <c r="EA37" s="7">
        <f>2.5/7*30</f>
        <v>10.714285714285715</v>
      </c>
      <c r="EB37" s="7"/>
      <c r="EC37" s="7"/>
      <c r="ED37" s="7">
        <f t="shared" si="3"/>
        <v>0</v>
      </c>
      <c r="EE37" s="9">
        <f t="shared" si="4"/>
        <v>0</v>
      </c>
    </row>
    <row r="38" spans="1:135" x14ac:dyDescent="0.3">
      <c r="A38" s="19" t="str">
        <f t="shared" si="0"/>
        <v xml:space="preserve">HUEVO </v>
      </c>
      <c r="B38" s="20">
        <f t="shared" si="5"/>
        <v>0</v>
      </c>
      <c r="C38" s="21" t="s">
        <v>111</v>
      </c>
      <c r="E38" s="2" t="s">
        <v>20</v>
      </c>
      <c r="F38" s="7"/>
      <c r="G38" s="7"/>
      <c r="H38" s="7"/>
      <c r="I38" s="7"/>
      <c r="J38" s="8"/>
      <c r="K38" s="8"/>
      <c r="L38" s="7"/>
      <c r="M38" s="7"/>
      <c r="N38" s="7"/>
      <c r="O38" s="7"/>
      <c r="P38" s="7">
        <f t="shared" si="6"/>
        <v>0</v>
      </c>
      <c r="Q38" s="1">
        <v>1</v>
      </c>
      <c r="R38" s="1">
        <v>6</v>
      </c>
      <c r="S38" s="1"/>
      <c r="T38" s="1"/>
      <c r="U38" s="6">
        <v>1</v>
      </c>
      <c r="V38" s="6">
        <v>6</v>
      </c>
      <c r="W38" s="1"/>
      <c r="X38" s="1"/>
      <c r="Y38" s="1"/>
      <c r="Z38" s="1"/>
      <c r="AA38" s="1">
        <f t="shared" si="7"/>
        <v>0</v>
      </c>
      <c r="AB38" s="8">
        <v>1</v>
      </c>
      <c r="AC38" s="8">
        <v>20</v>
      </c>
      <c r="AD38" s="8"/>
      <c r="AE38" s="8"/>
      <c r="AF38" s="8">
        <v>1</v>
      </c>
      <c r="AG38" s="8">
        <f>1/7*30</f>
        <v>4.2857142857142856</v>
      </c>
      <c r="AH38" s="8"/>
      <c r="AI38" s="8"/>
      <c r="AJ38" s="8">
        <v>1</v>
      </c>
      <c r="AK38" s="8">
        <f>1/7*30</f>
        <v>4.2857142857142856</v>
      </c>
      <c r="AL38" s="7">
        <f t="shared" si="8"/>
        <v>0</v>
      </c>
      <c r="AM38" s="12">
        <v>1</v>
      </c>
      <c r="AN38" s="12">
        <v>20</v>
      </c>
      <c r="AO38" s="12"/>
      <c r="AP38" s="12"/>
      <c r="AQ38" s="12">
        <v>1</v>
      </c>
      <c r="AR38" s="12">
        <f>1/7*30</f>
        <v>4.2857142857142856</v>
      </c>
      <c r="AS38" s="12"/>
      <c r="AT38" s="12"/>
      <c r="AU38" s="12">
        <v>1</v>
      </c>
      <c r="AV38" s="12">
        <f>1/7*30</f>
        <v>4.2857142857142856</v>
      </c>
      <c r="AW38" s="12">
        <f t="shared" si="9"/>
        <v>0</v>
      </c>
      <c r="AX38" s="7">
        <v>1</v>
      </c>
      <c r="AY38" s="7">
        <v>20</v>
      </c>
      <c r="AZ38" s="7"/>
      <c r="BA38" s="7"/>
      <c r="BB38" s="7">
        <v>1</v>
      </c>
      <c r="BC38" s="7">
        <f>1/7*30</f>
        <v>4.2857142857142856</v>
      </c>
      <c r="BD38" s="7"/>
      <c r="BE38" s="7"/>
      <c r="BF38" s="7">
        <v>1</v>
      </c>
      <c r="BG38" s="7">
        <f>1/7*30</f>
        <v>4.2857142857142856</v>
      </c>
      <c r="BH38" s="7">
        <f t="shared" si="10"/>
        <v>0</v>
      </c>
      <c r="BI38" s="12">
        <v>1</v>
      </c>
      <c r="BJ38" s="12">
        <v>20</v>
      </c>
      <c r="BK38" s="12"/>
      <c r="BL38" s="12"/>
      <c r="BM38" s="14">
        <v>1</v>
      </c>
      <c r="BN38" s="14">
        <f>1/7*30</f>
        <v>4.2857142857142856</v>
      </c>
      <c r="BO38" s="12"/>
      <c r="BP38" s="12"/>
      <c r="BQ38" s="14">
        <v>1</v>
      </c>
      <c r="BR38" s="14">
        <f>1/7*30</f>
        <v>4.2857142857142856</v>
      </c>
      <c r="BS38" s="12"/>
      <c r="BT38" s="12"/>
      <c r="BU38" s="12">
        <f t="shared" si="11"/>
        <v>0</v>
      </c>
      <c r="BV38" s="7">
        <v>1</v>
      </c>
      <c r="BW38" s="7">
        <v>20</v>
      </c>
      <c r="BX38" s="7"/>
      <c r="BY38" s="7"/>
      <c r="BZ38" s="7">
        <v>1</v>
      </c>
      <c r="CA38" s="7">
        <f>1/7*30</f>
        <v>4.2857142857142856</v>
      </c>
      <c r="CB38" s="7"/>
      <c r="CC38" s="7"/>
      <c r="CD38" s="7">
        <v>1</v>
      </c>
      <c r="CE38" s="7">
        <f>1/7*30</f>
        <v>4.2857142857142856</v>
      </c>
      <c r="CF38" s="7"/>
      <c r="CG38" s="7"/>
      <c r="CH38" s="7">
        <f t="shared" si="1"/>
        <v>0</v>
      </c>
      <c r="CI38" s="14">
        <v>1</v>
      </c>
      <c r="CJ38" s="14">
        <v>20</v>
      </c>
      <c r="CK38" s="14"/>
      <c r="CL38" s="14"/>
      <c r="CM38" s="14">
        <v>1</v>
      </c>
      <c r="CN38" s="14">
        <f>1/7*30</f>
        <v>4.2857142857142856</v>
      </c>
      <c r="CO38" s="14"/>
      <c r="CP38" s="14"/>
      <c r="CQ38" s="14">
        <v>1</v>
      </c>
      <c r="CR38" s="14">
        <f>1/7*30</f>
        <v>4.2857142857142856</v>
      </c>
      <c r="CS38" s="14"/>
      <c r="CT38" s="14"/>
      <c r="CU38" s="12">
        <f t="shared" si="2"/>
        <v>0</v>
      </c>
      <c r="CV38" s="7">
        <v>1</v>
      </c>
      <c r="CW38" s="7">
        <v>20</v>
      </c>
      <c r="CX38" s="7"/>
      <c r="CY38" s="7"/>
      <c r="CZ38" s="7">
        <v>1</v>
      </c>
      <c r="DA38" s="7">
        <f>1/7*30</f>
        <v>4.2857142857142856</v>
      </c>
      <c r="DB38" s="7"/>
      <c r="DC38" s="7"/>
      <c r="DD38" s="7">
        <v>1</v>
      </c>
      <c r="DE38" s="7">
        <f>1/7*30</f>
        <v>4.2857142857142856</v>
      </c>
      <c r="DF38" s="7">
        <f t="shared" si="12"/>
        <v>0</v>
      </c>
      <c r="DG38" s="14">
        <v>1</v>
      </c>
      <c r="DH38" s="14">
        <v>20</v>
      </c>
      <c r="DI38" s="14"/>
      <c r="DJ38" s="14"/>
      <c r="DK38" s="14">
        <v>1</v>
      </c>
      <c r="DL38" s="14">
        <f>1/7*30</f>
        <v>4.2857142857142856</v>
      </c>
      <c r="DM38" s="14"/>
      <c r="DN38" s="14"/>
      <c r="DO38" s="14">
        <v>1</v>
      </c>
      <c r="DP38" s="14">
        <f>1/7*30</f>
        <v>4.2857142857142856</v>
      </c>
      <c r="DQ38" s="14">
        <f t="shared" si="13"/>
        <v>0</v>
      </c>
      <c r="DR38" s="7">
        <v>1</v>
      </c>
      <c r="DS38" s="7">
        <v>20</v>
      </c>
      <c r="DT38" s="7"/>
      <c r="DU38" s="7"/>
      <c r="DV38" s="7">
        <v>1</v>
      </c>
      <c r="DW38" s="7">
        <f>1/7*30</f>
        <v>4.2857142857142856</v>
      </c>
      <c r="DX38" s="7"/>
      <c r="DY38" s="7"/>
      <c r="DZ38" s="7">
        <v>1</v>
      </c>
      <c r="EA38" s="7">
        <f>1/7*30</f>
        <v>4.2857142857142856</v>
      </c>
      <c r="EB38" s="7"/>
      <c r="EC38" s="7"/>
      <c r="ED38" s="7">
        <f t="shared" si="3"/>
        <v>0</v>
      </c>
      <c r="EE38" s="9">
        <f t="shared" si="4"/>
        <v>0</v>
      </c>
    </row>
    <row r="39" spans="1:135" x14ac:dyDescent="0.3">
      <c r="A39" s="19" t="str">
        <f t="shared" si="0"/>
        <v>ATUN EN ACEITE</v>
      </c>
      <c r="B39" s="20">
        <f t="shared" si="5"/>
        <v>0</v>
      </c>
      <c r="C39" s="21" t="s">
        <v>109</v>
      </c>
      <c r="E39" s="1" t="s">
        <v>21</v>
      </c>
      <c r="F39" s="7"/>
      <c r="G39" s="7"/>
      <c r="H39" s="7"/>
      <c r="I39" s="7"/>
      <c r="J39" s="8"/>
      <c r="K39" s="8"/>
      <c r="L39" s="7"/>
      <c r="M39" s="7"/>
      <c r="N39" s="7"/>
      <c r="O39" s="7"/>
      <c r="P39" s="7">
        <f t="shared" si="6"/>
        <v>0</v>
      </c>
      <c r="Q39" s="1"/>
      <c r="R39" s="1"/>
      <c r="S39" s="1"/>
      <c r="T39" s="1"/>
      <c r="U39" s="6"/>
      <c r="V39" s="6"/>
      <c r="W39" s="1"/>
      <c r="X39" s="1"/>
      <c r="Y39" s="1"/>
      <c r="Z39" s="1"/>
      <c r="AA39" s="1">
        <f t="shared" si="7"/>
        <v>0</v>
      </c>
      <c r="AB39" s="8"/>
      <c r="AC39" s="8"/>
      <c r="AD39" s="8"/>
      <c r="AE39" s="8"/>
      <c r="AF39" s="8">
        <v>50</v>
      </c>
      <c r="AG39" s="8">
        <f>0.5/7*30</f>
        <v>2.1428571428571428</v>
      </c>
      <c r="AH39" s="8"/>
      <c r="AI39" s="8"/>
      <c r="AJ39" s="8">
        <v>50</v>
      </c>
      <c r="AK39" s="8">
        <f>0.5/7*30</f>
        <v>2.1428571428571428</v>
      </c>
      <c r="AL39" s="7">
        <f t="shared" si="8"/>
        <v>0</v>
      </c>
      <c r="AM39" s="12"/>
      <c r="AN39" s="12"/>
      <c r="AO39" s="12"/>
      <c r="AP39" s="12"/>
      <c r="AQ39" s="12">
        <v>55</v>
      </c>
      <c r="AR39" s="12">
        <f>0.5/7*30</f>
        <v>2.1428571428571428</v>
      </c>
      <c r="AS39" s="12"/>
      <c r="AT39" s="12"/>
      <c r="AU39" s="12">
        <v>55</v>
      </c>
      <c r="AV39" s="12">
        <f>0.5/7*30</f>
        <v>2.1428571428571428</v>
      </c>
      <c r="AW39" s="12">
        <f t="shared" si="9"/>
        <v>0</v>
      </c>
      <c r="AX39" s="7"/>
      <c r="AY39" s="7"/>
      <c r="AZ39" s="7"/>
      <c r="BA39" s="7"/>
      <c r="BB39" s="7">
        <v>70</v>
      </c>
      <c r="BC39" s="7">
        <f>0.5/7*30</f>
        <v>2.1428571428571428</v>
      </c>
      <c r="BD39" s="7"/>
      <c r="BE39" s="7"/>
      <c r="BF39" s="7"/>
      <c r="BG39" s="7"/>
      <c r="BH39" s="7">
        <f t="shared" si="10"/>
        <v>0</v>
      </c>
      <c r="BI39" s="12"/>
      <c r="BJ39" s="12"/>
      <c r="BK39" s="12"/>
      <c r="BL39" s="12"/>
      <c r="BM39" s="14">
        <v>90</v>
      </c>
      <c r="BN39" s="14">
        <f>0.5/7*30</f>
        <v>2.1428571428571428</v>
      </c>
      <c r="BO39" s="12"/>
      <c r="BP39" s="12"/>
      <c r="BQ39" s="14"/>
      <c r="BR39" s="14"/>
      <c r="BS39" s="12"/>
      <c r="BT39" s="12"/>
      <c r="BU39" s="12">
        <f t="shared" si="11"/>
        <v>0</v>
      </c>
      <c r="BV39" s="7"/>
      <c r="BW39" s="7"/>
      <c r="BX39" s="7"/>
      <c r="BY39" s="7"/>
      <c r="BZ39" s="7">
        <v>90</v>
      </c>
      <c r="CA39" s="7">
        <f>0.5/7*30</f>
        <v>2.1428571428571428</v>
      </c>
      <c r="CB39" s="7"/>
      <c r="CC39" s="7"/>
      <c r="CD39" s="7"/>
      <c r="CE39" s="7"/>
      <c r="CF39" s="7"/>
      <c r="CG39" s="7"/>
      <c r="CH39" s="7">
        <f t="shared" si="1"/>
        <v>0</v>
      </c>
      <c r="CI39" s="14"/>
      <c r="CJ39" s="14"/>
      <c r="CK39" s="14"/>
      <c r="CL39" s="14"/>
      <c r="CM39" s="14">
        <v>100</v>
      </c>
      <c r="CN39" s="14">
        <f>0.5/7*30</f>
        <v>2.1428571428571428</v>
      </c>
      <c r="CO39" s="14"/>
      <c r="CP39" s="14"/>
      <c r="CQ39" s="14">
        <v>100</v>
      </c>
      <c r="CR39" s="14">
        <f>0.5/7*30</f>
        <v>2.1428571428571428</v>
      </c>
      <c r="CS39" s="14"/>
      <c r="CT39" s="14"/>
      <c r="CU39" s="12">
        <f t="shared" si="2"/>
        <v>0</v>
      </c>
      <c r="CV39" s="7"/>
      <c r="CW39" s="7"/>
      <c r="CX39" s="7"/>
      <c r="CY39" s="7"/>
      <c r="CZ39" s="7">
        <v>90</v>
      </c>
      <c r="DA39" s="7">
        <f>0.5/7*30</f>
        <v>2.1428571428571428</v>
      </c>
      <c r="DB39" s="7"/>
      <c r="DC39" s="7"/>
      <c r="DD39" s="7">
        <v>90</v>
      </c>
      <c r="DE39" s="7">
        <f>0.5/7*30</f>
        <v>2.1428571428571428</v>
      </c>
      <c r="DF39" s="7">
        <f t="shared" si="12"/>
        <v>0</v>
      </c>
      <c r="DG39" s="14"/>
      <c r="DH39" s="14"/>
      <c r="DI39" s="14"/>
      <c r="DJ39" s="14"/>
      <c r="DK39" s="14">
        <v>70</v>
      </c>
      <c r="DL39" s="14">
        <f>0.5/7*30</f>
        <v>2.1428571428571428</v>
      </c>
      <c r="DM39" s="14"/>
      <c r="DN39" s="14"/>
      <c r="DO39" s="14">
        <v>70</v>
      </c>
      <c r="DP39" s="14">
        <f>0.5/7*30</f>
        <v>2.1428571428571428</v>
      </c>
      <c r="DQ39" s="14">
        <f t="shared" si="13"/>
        <v>0</v>
      </c>
      <c r="DR39" s="7"/>
      <c r="DS39" s="7"/>
      <c r="DT39" s="7"/>
      <c r="DU39" s="7"/>
      <c r="DV39" s="7">
        <v>110</v>
      </c>
      <c r="DW39" s="7">
        <f>0.5/7*30</f>
        <v>2.1428571428571428</v>
      </c>
      <c r="DX39" s="7"/>
      <c r="DY39" s="7"/>
      <c r="DZ39" s="7">
        <v>110</v>
      </c>
      <c r="EA39" s="7">
        <f>0.5/7*30</f>
        <v>2.1428571428571428</v>
      </c>
      <c r="EB39" s="7"/>
      <c r="EC39" s="7"/>
      <c r="ED39" s="7">
        <f t="shared" si="3"/>
        <v>0</v>
      </c>
      <c r="EE39" s="9">
        <f t="shared" si="4"/>
        <v>0</v>
      </c>
    </row>
    <row r="40" spans="1:135" hidden="1" x14ac:dyDescent="0.3">
      <c r="A40" s="19" t="str">
        <f t="shared" si="0"/>
        <v>ATUN EN AGUA</v>
      </c>
      <c r="B40" s="20">
        <f t="shared" si="5"/>
        <v>0</v>
      </c>
      <c r="C40" s="21" t="s">
        <v>109</v>
      </c>
      <c r="E40" s="2" t="s">
        <v>22</v>
      </c>
      <c r="F40" s="7"/>
      <c r="G40" s="7"/>
      <c r="H40" s="7"/>
      <c r="I40" s="7"/>
      <c r="J40" s="8"/>
      <c r="K40" s="8"/>
      <c r="L40" s="7"/>
      <c r="M40" s="7"/>
      <c r="N40" s="7"/>
      <c r="O40" s="7"/>
      <c r="P40" s="7">
        <f t="shared" si="6"/>
        <v>0</v>
      </c>
      <c r="Q40" s="1"/>
      <c r="R40" s="1"/>
      <c r="S40" s="1"/>
      <c r="T40" s="1"/>
      <c r="U40" s="6"/>
      <c r="V40" s="6"/>
      <c r="W40" s="1"/>
      <c r="X40" s="1"/>
      <c r="Y40" s="1"/>
      <c r="Z40" s="1"/>
      <c r="AA40" s="1">
        <f t="shared" si="7"/>
        <v>0</v>
      </c>
      <c r="AB40" s="8"/>
      <c r="AC40" s="8"/>
      <c r="AD40" s="8"/>
      <c r="AE40" s="8"/>
      <c r="AF40" s="8"/>
      <c r="AG40" s="8"/>
      <c r="AH40" s="8"/>
      <c r="AI40" s="8"/>
      <c r="AJ40" s="8"/>
      <c r="AK40" s="8"/>
      <c r="AL40" s="7">
        <f t="shared" si="8"/>
        <v>0</v>
      </c>
      <c r="AM40" s="12"/>
      <c r="AN40" s="12"/>
      <c r="AO40" s="12"/>
      <c r="AP40" s="12"/>
      <c r="AQ40" s="12"/>
      <c r="AR40" s="12"/>
      <c r="AS40" s="12"/>
      <c r="AT40" s="12"/>
      <c r="AU40" s="12"/>
      <c r="AV40" s="12"/>
      <c r="AW40" s="12">
        <f t="shared" si="9"/>
        <v>0</v>
      </c>
      <c r="AX40" s="7"/>
      <c r="AY40" s="7"/>
      <c r="AZ40" s="7"/>
      <c r="BA40" s="7"/>
      <c r="BB40" s="7"/>
      <c r="BC40" s="7"/>
      <c r="BD40" s="7"/>
      <c r="BE40" s="7"/>
      <c r="BF40" s="7"/>
      <c r="BG40" s="7"/>
      <c r="BH40" s="7">
        <f t="shared" si="10"/>
        <v>0</v>
      </c>
      <c r="BI40" s="12"/>
      <c r="BJ40" s="12"/>
      <c r="BK40" s="12"/>
      <c r="BL40" s="12"/>
      <c r="BM40" s="14"/>
      <c r="BN40" s="14"/>
      <c r="BO40" s="12"/>
      <c r="BP40" s="12"/>
      <c r="BQ40" s="14"/>
      <c r="BR40" s="14"/>
      <c r="BS40" s="12"/>
      <c r="BT40" s="12"/>
      <c r="BU40" s="12">
        <f t="shared" si="11"/>
        <v>0</v>
      </c>
      <c r="BV40" s="7"/>
      <c r="BW40" s="7"/>
      <c r="BX40" s="7"/>
      <c r="BY40" s="7"/>
      <c r="BZ40" s="7"/>
      <c r="CA40" s="7"/>
      <c r="CB40" s="7"/>
      <c r="CC40" s="7"/>
      <c r="CD40" s="7"/>
      <c r="CE40" s="7"/>
      <c r="CF40" s="7"/>
      <c r="CG40" s="7"/>
      <c r="CH40" s="7">
        <f t="shared" si="1"/>
        <v>0</v>
      </c>
      <c r="CI40" s="14"/>
      <c r="CJ40" s="14"/>
      <c r="CK40" s="14"/>
      <c r="CL40" s="14"/>
      <c r="CM40" s="14"/>
      <c r="CN40" s="14"/>
      <c r="CO40" s="14"/>
      <c r="CP40" s="14"/>
      <c r="CQ40" s="14"/>
      <c r="CR40" s="14"/>
      <c r="CS40" s="14"/>
      <c r="CT40" s="14"/>
      <c r="CU40" s="12">
        <f t="shared" si="2"/>
        <v>0</v>
      </c>
      <c r="CV40" s="7"/>
      <c r="CW40" s="7"/>
      <c r="CX40" s="7"/>
      <c r="CY40" s="7"/>
      <c r="CZ40" s="7"/>
      <c r="DA40" s="7"/>
      <c r="DB40" s="7"/>
      <c r="DC40" s="7"/>
      <c r="DD40" s="7"/>
      <c r="DE40" s="7"/>
      <c r="DF40" s="7">
        <f t="shared" si="12"/>
        <v>0</v>
      </c>
      <c r="DG40" s="14"/>
      <c r="DH40" s="14"/>
      <c r="DI40" s="14"/>
      <c r="DJ40" s="14"/>
      <c r="DK40" s="14"/>
      <c r="DL40" s="14"/>
      <c r="DM40" s="14"/>
      <c r="DN40" s="14"/>
      <c r="DO40" s="14"/>
      <c r="DP40" s="14"/>
      <c r="DQ40" s="14">
        <f t="shared" si="13"/>
        <v>0</v>
      </c>
      <c r="DR40" s="7"/>
      <c r="DS40" s="7"/>
      <c r="DT40" s="7"/>
      <c r="DU40" s="7"/>
      <c r="DV40" s="7"/>
      <c r="DW40" s="7"/>
      <c r="DX40" s="7"/>
      <c r="DY40" s="7"/>
      <c r="DZ40" s="7"/>
      <c r="EA40" s="7"/>
      <c r="EB40" s="7"/>
      <c r="EC40" s="7"/>
      <c r="ED40" s="7">
        <f t="shared" si="3"/>
        <v>0</v>
      </c>
      <c r="EE40" s="9">
        <f t="shared" si="4"/>
        <v>0</v>
      </c>
    </row>
    <row r="41" spans="1:135" x14ac:dyDescent="0.3">
      <c r="A41" s="19" t="str">
        <f t="shared" si="0"/>
        <v>ACEITES Y GRASAS</v>
      </c>
      <c r="B41" s="20">
        <f t="shared" si="5"/>
        <v>0</v>
      </c>
      <c r="C41" s="21" t="s">
        <v>110</v>
      </c>
      <c r="E41" s="1" t="s">
        <v>23</v>
      </c>
      <c r="F41" s="7">
        <v>2</v>
      </c>
      <c r="G41" s="7">
        <v>30</v>
      </c>
      <c r="H41" s="7"/>
      <c r="I41" s="7"/>
      <c r="J41" s="8">
        <v>4</v>
      </c>
      <c r="K41" s="8">
        <v>30</v>
      </c>
      <c r="L41" s="7"/>
      <c r="M41" s="7"/>
      <c r="N41" s="8">
        <v>4</v>
      </c>
      <c r="O41" s="8">
        <v>30</v>
      </c>
      <c r="P41" s="7">
        <f t="shared" si="6"/>
        <v>0</v>
      </c>
      <c r="Q41" s="1">
        <v>2</v>
      </c>
      <c r="R41" s="1">
        <v>30</v>
      </c>
      <c r="S41" s="1"/>
      <c r="T41" s="1"/>
      <c r="U41" s="6">
        <v>5</v>
      </c>
      <c r="V41" s="6">
        <v>30</v>
      </c>
      <c r="W41" s="1"/>
      <c r="X41" s="1"/>
      <c r="Y41" s="1">
        <v>5</v>
      </c>
      <c r="Z41" s="1">
        <v>30</v>
      </c>
      <c r="AA41" s="1">
        <f t="shared" si="7"/>
        <v>0</v>
      </c>
      <c r="AB41" s="8">
        <v>4</v>
      </c>
      <c r="AC41" s="8">
        <v>30</v>
      </c>
      <c r="AD41" s="8"/>
      <c r="AE41" s="8"/>
      <c r="AF41" s="8">
        <v>8</v>
      </c>
      <c r="AG41" s="8">
        <v>30</v>
      </c>
      <c r="AH41" s="8"/>
      <c r="AI41" s="8"/>
      <c r="AJ41" s="8">
        <v>8</v>
      </c>
      <c r="AK41" s="8">
        <v>30</v>
      </c>
      <c r="AL41" s="7">
        <f t="shared" si="8"/>
        <v>0</v>
      </c>
      <c r="AM41" s="12">
        <v>4</v>
      </c>
      <c r="AN41" s="12">
        <v>30</v>
      </c>
      <c r="AO41" s="12"/>
      <c r="AP41" s="12"/>
      <c r="AQ41" s="12">
        <v>12</v>
      </c>
      <c r="AR41" s="12">
        <v>30</v>
      </c>
      <c r="AS41" s="12"/>
      <c r="AT41" s="12"/>
      <c r="AU41" s="12">
        <v>11</v>
      </c>
      <c r="AV41" s="12">
        <v>30</v>
      </c>
      <c r="AW41" s="12">
        <f t="shared" si="9"/>
        <v>0</v>
      </c>
      <c r="AX41" s="7">
        <v>5</v>
      </c>
      <c r="AY41" s="7">
        <v>30</v>
      </c>
      <c r="AZ41" s="7"/>
      <c r="BA41" s="7"/>
      <c r="BB41" s="7">
        <v>12</v>
      </c>
      <c r="BC41" s="7">
        <v>30</v>
      </c>
      <c r="BD41" s="7"/>
      <c r="BE41" s="7"/>
      <c r="BF41" s="7">
        <v>12</v>
      </c>
      <c r="BG41" s="7">
        <v>30</v>
      </c>
      <c r="BH41" s="7">
        <f t="shared" si="10"/>
        <v>0</v>
      </c>
      <c r="BI41" s="12">
        <v>5</v>
      </c>
      <c r="BJ41" s="12">
        <v>30</v>
      </c>
      <c r="BK41" s="12"/>
      <c r="BL41" s="12"/>
      <c r="BM41" s="14">
        <v>14</v>
      </c>
      <c r="BN41" s="14">
        <v>30</v>
      </c>
      <c r="BO41" s="12"/>
      <c r="BP41" s="12"/>
      <c r="BQ41" s="14">
        <v>13</v>
      </c>
      <c r="BR41" s="14">
        <v>30</v>
      </c>
      <c r="BS41" s="12"/>
      <c r="BT41" s="12"/>
      <c r="BU41" s="12">
        <f t="shared" si="11"/>
        <v>0</v>
      </c>
      <c r="BV41" s="7">
        <v>5</v>
      </c>
      <c r="BW41" s="7">
        <v>30</v>
      </c>
      <c r="BX41" s="7"/>
      <c r="BY41" s="7"/>
      <c r="BZ41" s="7">
        <v>16</v>
      </c>
      <c r="CA41" s="7">
        <v>30</v>
      </c>
      <c r="CB41" s="7"/>
      <c r="CC41" s="7"/>
      <c r="CD41" s="7">
        <v>14</v>
      </c>
      <c r="CE41" s="7">
        <v>30</v>
      </c>
      <c r="CF41" s="7"/>
      <c r="CG41" s="7"/>
      <c r="CH41" s="7">
        <f t="shared" si="1"/>
        <v>0</v>
      </c>
      <c r="CI41" s="14">
        <v>6</v>
      </c>
      <c r="CJ41" s="14">
        <v>30</v>
      </c>
      <c r="CK41" s="14"/>
      <c r="CL41" s="14"/>
      <c r="CM41" s="14">
        <v>19</v>
      </c>
      <c r="CN41" s="14">
        <v>30</v>
      </c>
      <c r="CO41" s="14"/>
      <c r="CP41" s="14"/>
      <c r="CQ41" s="14">
        <v>18</v>
      </c>
      <c r="CR41" s="14">
        <v>30</v>
      </c>
      <c r="CS41" s="14"/>
      <c r="CT41" s="14"/>
      <c r="CU41" s="12">
        <f t="shared" si="2"/>
        <v>0</v>
      </c>
      <c r="CV41" s="7"/>
      <c r="CW41" s="7"/>
      <c r="CX41" s="7"/>
      <c r="CY41" s="7"/>
      <c r="CZ41" s="7">
        <v>12</v>
      </c>
      <c r="DA41" s="7">
        <v>30</v>
      </c>
      <c r="DB41" s="7"/>
      <c r="DC41" s="7"/>
      <c r="DD41" s="7">
        <v>12</v>
      </c>
      <c r="DE41" s="7">
        <v>30</v>
      </c>
      <c r="DF41" s="7">
        <f t="shared" si="12"/>
        <v>0</v>
      </c>
      <c r="DG41" s="14"/>
      <c r="DH41" s="14"/>
      <c r="DI41" s="14"/>
      <c r="DJ41" s="14"/>
      <c r="DK41" s="14">
        <v>10</v>
      </c>
      <c r="DL41" s="14">
        <v>30</v>
      </c>
      <c r="DM41" s="14"/>
      <c r="DN41" s="14"/>
      <c r="DO41" s="14">
        <v>10</v>
      </c>
      <c r="DP41" s="14">
        <v>30</v>
      </c>
      <c r="DQ41" s="14">
        <f t="shared" si="13"/>
        <v>0</v>
      </c>
      <c r="DR41" s="7">
        <v>7</v>
      </c>
      <c r="DS41" s="7">
        <v>30</v>
      </c>
      <c r="DT41" s="7"/>
      <c r="DU41" s="7"/>
      <c r="DV41" s="7">
        <v>18</v>
      </c>
      <c r="DW41" s="7">
        <v>30</v>
      </c>
      <c r="DX41" s="7"/>
      <c r="DY41" s="7"/>
      <c r="DZ41" s="7">
        <v>19</v>
      </c>
      <c r="EA41" s="7">
        <v>30</v>
      </c>
      <c r="EB41" s="7"/>
      <c r="EC41" s="7"/>
      <c r="ED41" s="7">
        <f t="shared" si="3"/>
        <v>0</v>
      </c>
      <c r="EE41" s="9">
        <f t="shared" si="4"/>
        <v>0</v>
      </c>
    </row>
    <row r="42" spans="1:135" x14ac:dyDescent="0.3">
      <c r="A42" s="19" t="str">
        <f t="shared" si="0"/>
        <v xml:space="preserve">AZUCAR </v>
      </c>
      <c r="B42" s="20">
        <f t="shared" si="5"/>
        <v>0</v>
      </c>
      <c r="C42" s="21" t="s">
        <v>109</v>
      </c>
      <c r="E42" s="2" t="s">
        <v>24</v>
      </c>
      <c r="F42" s="7"/>
      <c r="G42" s="7"/>
      <c r="H42" s="7"/>
      <c r="I42" s="7"/>
      <c r="J42" s="8"/>
      <c r="K42" s="8"/>
      <c r="L42" s="7"/>
      <c r="M42" s="7"/>
      <c r="N42" s="7"/>
      <c r="O42" s="7"/>
      <c r="P42" s="7">
        <f t="shared" si="6"/>
        <v>0</v>
      </c>
      <c r="Q42" s="1"/>
      <c r="R42" s="1"/>
      <c r="S42" s="1"/>
      <c r="T42" s="1"/>
      <c r="U42" s="6"/>
      <c r="V42" s="6"/>
      <c r="W42" s="1"/>
      <c r="X42" s="1"/>
      <c r="Y42" s="1"/>
      <c r="Z42" s="1"/>
      <c r="AA42" s="1">
        <f t="shared" si="7"/>
        <v>0</v>
      </c>
      <c r="AB42" s="8">
        <v>10</v>
      </c>
      <c r="AC42" s="8">
        <v>20</v>
      </c>
      <c r="AD42" s="8">
        <v>10</v>
      </c>
      <c r="AE42" s="8">
        <v>20</v>
      </c>
      <c r="AF42" s="8">
        <v>10</v>
      </c>
      <c r="AG42" s="8">
        <v>30</v>
      </c>
      <c r="AH42" s="8"/>
      <c r="AI42" s="8"/>
      <c r="AJ42" s="8">
        <v>10</v>
      </c>
      <c r="AK42" s="8">
        <v>20</v>
      </c>
      <c r="AL42" s="7">
        <f t="shared" si="8"/>
        <v>0</v>
      </c>
      <c r="AM42" s="12">
        <v>12</v>
      </c>
      <c r="AN42" s="12">
        <v>20</v>
      </c>
      <c r="AO42" s="12">
        <v>12</v>
      </c>
      <c r="AP42" s="12">
        <v>20</v>
      </c>
      <c r="AQ42" s="12">
        <v>12</v>
      </c>
      <c r="AR42" s="12">
        <v>30</v>
      </c>
      <c r="AS42" s="12"/>
      <c r="AT42" s="12"/>
      <c r="AU42" s="12">
        <v>12</v>
      </c>
      <c r="AV42" s="12">
        <v>20</v>
      </c>
      <c r="AW42" s="12">
        <f t="shared" si="9"/>
        <v>0</v>
      </c>
      <c r="AX42" s="7">
        <v>13</v>
      </c>
      <c r="AY42" s="7">
        <v>20</v>
      </c>
      <c r="AZ42" s="7">
        <v>13</v>
      </c>
      <c r="BA42" s="7">
        <v>30</v>
      </c>
      <c r="BB42" s="7">
        <v>13</v>
      </c>
      <c r="BC42" s="7">
        <v>30</v>
      </c>
      <c r="BD42" s="7"/>
      <c r="BE42" s="7"/>
      <c r="BF42" s="7">
        <v>13</v>
      </c>
      <c r="BG42" s="7">
        <v>20</v>
      </c>
      <c r="BH42" s="7">
        <f t="shared" si="10"/>
        <v>0</v>
      </c>
      <c r="BI42" s="12">
        <v>15</v>
      </c>
      <c r="BJ42" s="12">
        <v>20</v>
      </c>
      <c r="BK42" s="12">
        <v>15</v>
      </c>
      <c r="BL42" s="12">
        <v>30</v>
      </c>
      <c r="BM42" s="14">
        <v>15</v>
      </c>
      <c r="BN42" s="14">
        <v>30</v>
      </c>
      <c r="BO42" s="12"/>
      <c r="BP42" s="12"/>
      <c r="BQ42" s="14">
        <v>15</v>
      </c>
      <c r="BR42" s="14">
        <v>20</v>
      </c>
      <c r="BS42" s="12">
        <v>13</v>
      </c>
      <c r="BT42" s="12">
        <v>20</v>
      </c>
      <c r="BU42" s="12">
        <f t="shared" si="11"/>
        <v>0</v>
      </c>
      <c r="BV42" s="7">
        <v>16</v>
      </c>
      <c r="BW42" s="7">
        <v>20</v>
      </c>
      <c r="BX42" s="7">
        <v>16</v>
      </c>
      <c r="BY42" s="7">
        <v>30</v>
      </c>
      <c r="BZ42" s="7">
        <v>16</v>
      </c>
      <c r="CA42" s="7">
        <v>30</v>
      </c>
      <c r="CB42" s="7"/>
      <c r="CC42" s="7"/>
      <c r="CD42" s="7">
        <v>16</v>
      </c>
      <c r="CE42" s="7">
        <v>20</v>
      </c>
      <c r="CF42" s="7">
        <v>13</v>
      </c>
      <c r="CG42" s="7">
        <v>20</v>
      </c>
      <c r="CH42" s="7">
        <f t="shared" si="1"/>
        <v>0</v>
      </c>
      <c r="CI42" s="14">
        <v>16</v>
      </c>
      <c r="CJ42" s="14">
        <v>20</v>
      </c>
      <c r="CK42" s="14">
        <v>16</v>
      </c>
      <c r="CL42" s="14">
        <v>30</v>
      </c>
      <c r="CM42" s="14">
        <v>16</v>
      </c>
      <c r="CN42" s="14">
        <v>30</v>
      </c>
      <c r="CO42" s="14"/>
      <c r="CP42" s="14"/>
      <c r="CQ42" s="14">
        <v>16</v>
      </c>
      <c r="CR42" s="14">
        <v>20</v>
      </c>
      <c r="CS42" s="14">
        <v>13</v>
      </c>
      <c r="CT42" s="14">
        <v>20</v>
      </c>
      <c r="CU42" s="12">
        <f t="shared" si="2"/>
        <v>0</v>
      </c>
      <c r="CV42" s="7">
        <v>10</v>
      </c>
      <c r="CW42" s="7">
        <v>10</v>
      </c>
      <c r="CX42" s="7">
        <v>7</v>
      </c>
      <c r="CY42" s="7">
        <v>30</v>
      </c>
      <c r="CZ42" s="7">
        <v>7</v>
      </c>
      <c r="DA42" s="7">
        <v>30</v>
      </c>
      <c r="DB42" s="7">
        <v>7</v>
      </c>
      <c r="DC42" s="7">
        <v>30</v>
      </c>
      <c r="DD42" s="7">
        <v>7</v>
      </c>
      <c r="DE42" s="7">
        <v>30</v>
      </c>
      <c r="DF42" s="7">
        <f t="shared" si="12"/>
        <v>0</v>
      </c>
      <c r="DG42" s="14">
        <v>10</v>
      </c>
      <c r="DH42" s="14">
        <v>10</v>
      </c>
      <c r="DI42" s="14">
        <v>7</v>
      </c>
      <c r="DJ42" s="14">
        <v>30</v>
      </c>
      <c r="DK42" s="14">
        <v>7</v>
      </c>
      <c r="DL42" s="14">
        <v>30</v>
      </c>
      <c r="DM42" s="14">
        <v>7</v>
      </c>
      <c r="DN42" s="14">
        <v>30</v>
      </c>
      <c r="DO42" s="14">
        <v>7</v>
      </c>
      <c r="DP42" s="14">
        <v>30</v>
      </c>
      <c r="DQ42" s="14">
        <f t="shared" si="13"/>
        <v>0</v>
      </c>
      <c r="DR42" s="7">
        <v>17</v>
      </c>
      <c r="DS42" s="7">
        <v>20</v>
      </c>
      <c r="DT42" s="7">
        <v>17</v>
      </c>
      <c r="DU42" s="7">
        <v>30</v>
      </c>
      <c r="DV42" s="7">
        <v>17</v>
      </c>
      <c r="DW42" s="7">
        <v>30</v>
      </c>
      <c r="DX42" s="7"/>
      <c r="DY42" s="7"/>
      <c r="DZ42" s="7">
        <v>17</v>
      </c>
      <c r="EA42" s="7">
        <v>20</v>
      </c>
      <c r="EB42" s="7">
        <v>16</v>
      </c>
      <c r="EC42" s="7">
        <v>20</v>
      </c>
      <c r="ED42" s="7">
        <f t="shared" si="3"/>
        <v>0</v>
      </c>
      <c r="EE42" s="9">
        <f t="shared" si="4"/>
        <v>0</v>
      </c>
    </row>
    <row r="43" spans="1:135" x14ac:dyDescent="0.3">
      <c r="A43" s="19" t="str">
        <f t="shared" si="0"/>
        <v>PANELA</v>
      </c>
      <c r="B43" s="20">
        <f t="shared" si="5"/>
        <v>0</v>
      </c>
      <c r="C43" s="21" t="s">
        <v>109</v>
      </c>
      <c r="E43" s="1" t="s">
        <v>25</v>
      </c>
      <c r="F43" s="7"/>
      <c r="G43" s="7"/>
      <c r="H43" s="7"/>
      <c r="I43" s="7"/>
      <c r="J43" s="8"/>
      <c r="K43" s="8"/>
      <c r="L43" s="7"/>
      <c r="M43" s="7"/>
      <c r="N43" s="7"/>
      <c r="O43" s="7"/>
      <c r="P43" s="7">
        <f t="shared" si="6"/>
        <v>0</v>
      </c>
      <c r="Q43" s="1"/>
      <c r="R43" s="1"/>
      <c r="S43" s="1"/>
      <c r="T43" s="1"/>
      <c r="U43" s="6"/>
      <c r="V43" s="6"/>
      <c r="W43" s="1"/>
      <c r="X43" s="1"/>
      <c r="Y43" s="1"/>
      <c r="Z43" s="1"/>
      <c r="AA43" s="1">
        <f t="shared" si="7"/>
        <v>0</v>
      </c>
      <c r="AB43" s="8">
        <v>11</v>
      </c>
      <c r="AC43" s="8">
        <v>6</v>
      </c>
      <c r="AD43" s="8">
        <v>11</v>
      </c>
      <c r="AE43" s="8">
        <v>10</v>
      </c>
      <c r="AF43" s="8">
        <v>11</v>
      </c>
      <c r="AG43" s="8">
        <v>0</v>
      </c>
      <c r="AH43" s="8"/>
      <c r="AI43" s="8"/>
      <c r="AJ43" s="8">
        <v>11</v>
      </c>
      <c r="AK43" s="8">
        <v>10</v>
      </c>
      <c r="AL43" s="7">
        <f t="shared" si="8"/>
        <v>0</v>
      </c>
      <c r="AM43" s="12">
        <v>13</v>
      </c>
      <c r="AN43" s="12">
        <v>6</v>
      </c>
      <c r="AO43" s="12">
        <v>13</v>
      </c>
      <c r="AP43" s="12">
        <v>10</v>
      </c>
      <c r="AQ43" s="12">
        <v>13</v>
      </c>
      <c r="AR43" s="12">
        <v>0</v>
      </c>
      <c r="AS43" s="12"/>
      <c r="AT43" s="12"/>
      <c r="AU43" s="12">
        <v>13</v>
      </c>
      <c r="AV43" s="12">
        <v>10</v>
      </c>
      <c r="AW43" s="12">
        <f t="shared" si="9"/>
        <v>0</v>
      </c>
      <c r="AX43" s="7">
        <v>14</v>
      </c>
      <c r="AY43" s="7">
        <v>6</v>
      </c>
      <c r="AZ43" s="7"/>
      <c r="BA43" s="7"/>
      <c r="BB43" s="7">
        <v>14</v>
      </c>
      <c r="BC43" s="7">
        <v>0</v>
      </c>
      <c r="BD43" s="7"/>
      <c r="BE43" s="7"/>
      <c r="BF43" s="7">
        <v>14</v>
      </c>
      <c r="BG43" s="7">
        <v>10</v>
      </c>
      <c r="BH43" s="7">
        <f t="shared" si="10"/>
        <v>0</v>
      </c>
      <c r="BI43" s="12">
        <v>16</v>
      </c>
      <c r="BJ43" s="12">
        <v>6</v>
      </c>
      <c r="BK43" s="12">
        <v>16</v>
      </c>
      <c r="BL43" s="12">
        <v>0</v>
      </c>
      <c r="BM43" s="14">
        <v>16</v>
      </c>
      <c r="BN43" s="14">
        <v>0</v>
      </c>
      <c r="BO43" s="12"/>
      <c r="BP43" s="12"/>
      <c r="BQ43" s="14">
        <v>16</v>
      </c>
      <c r="BR43" s="14">
        <v>10</v>
      </c>
      <c r="BS43" s="12">
        <v>14</v>
      </c>
      <c r="BT43" s="12">
        <v>10</v>
      </c>
      <c r="BU43" s="12">
        <f t="shared" si="11"/>
        <v>0</v>
      </c>
      <c r="BV43" s="7">
        <v>17</v>
      </c>
      <c r="BW43" s="7">
        <v>6</v>
      </c>
      <c r="BX43" s="7">
        <v>17</v>
      </c>
      <c r="BY43" s="7">
        <v>0</v>
      </c>
      <c r="BZ43" s="7">
        <v>17</v>
      </c>
      <c r="CA43" s="7">
        <v>0</v>
      </c>
      <c r="CB43" s="7"/>
      <c r="CC43" s="7"/>
      <c r="CD43" s="7">
        <v>17</v>
      </c>
      <c r="CE43" s="7">
        <v>10</v>
      </c>
      <c r="CF43" s="7">
        <v>14</v>
      </c>
      <c r="CG43" s="7">
        <v>10</v>
      </c>
      <c r="CH43" s="7">
        <f t="shared" si="1"/>
        <v>0</v>
      </c>
      <c r="CI43" s="14">
        <v>17</v>
      </c>
      <c r="CJ43" s="14">
        <v>6</v>
      </c>
      <c r="CK43" s="14">
        <v>17</v>
      </c>
      <c r="CL43" s="14">
        <v>0</v>
      </c>
      <c r="CM43" s="14">
        <v>17</v>
      </c>
      <c r="CN43" s="14">
        <v>0</v>
      </c>
      <c r="CO43" s="14"/>
      <c r="CP43" s="14"/>
      <c r="CQ43" s="14">
        <v>17</v>
      </c>
      <c r="CR43" s="14">
        <v>10</v>
      </c>
      <c r="CS43" s="14">
        <v>14</v>
      </c>
      <c r="CT43" s="14">
        <v>10</v>
      </c>
      <c r="CU43" s="12">
        <f t="shared" si="2"/>
        <v>0</v>
      </c>
      <c r="CV43" s="7">
        <v>35</v>
      </c>
      <c r="CW43" s="7">
        <v>10</v>
      </c>
      <c r="CX43" s="7"/>
      <c r="CY43" s="7"/>
      <c r="CZ43" s="7"/>
      <c r="DA43" s="7"/>
      <c r="DB43" s="7"/>
      <c r="DC43" s="7"/>
      <c r="DD43" s="7"/>
      <c r="DE43" s="7"/>
      <c r="DF43" s="7">
        <f t="shared" si="12"/>
        <v>0</v>
      </c>
      <c r="DG43" s="14">
        <v>35</v>
      </c>
      <c r="DH43" s="14">
        <v>10</v>
      </c>
      <c r="DI43" s="14"/>
      <c r="DJ43" s="14"/>
      <c r="DK43" s="14"/>
      <c r="DL43" s="14"/>
      <c r="DM43" s="14"/>
      <c r="DN43" s="14"/>
      <c r="DO43" s="14"/>
      <c r="DP43" s="14"/>
      <c r="DQ43" s="14">
        <f t="shared" si="13"/>
        <v>0</v>
      </c>
      <c r="DR43" s="7">
        <v>19</v>
      </c>
      <c r="DS43" s="7">
        <v>6</v>
      </c>
      <c r="DT43" s="7">
        <v>19</v>
      </c>
      <c r="DU43" s="7">
        <v>0</v>
      </c>
      <c r="DV43" s="7">
        <v>19</v>
      </c>
      <c r="DW43" s="7">
        <v>0</v>
      </c>
      <c r="DX43" s="7"/>
      <c r="DY43" s="7"/>
      <c r="DZ43" s="7">
        <v>16</v>
      </c>
      <c r="EA43" s="7">
        <v>10</v>
      </c>
      <c r="EB43" s="7">
        <v>17</v>
      </c>
      <c r="EC43" s="7">
        <v>10</v>
      </c>
      <c r="ED43" s="7">
        <f t="shared" si="3"/>
        <v>0</v>
      </c>
      <c r="EE43" s="9">
        <f t="shared" si="4"/>
        <v>0</v>
      </c>
    </row>
    <row r="44" spans="1:135" x14ac:dyDescent="0.3">
      <c r="A44" s="19" t="str">
        <f t="shared" si="0"/>
        <v>CHOCOLATE</v>
      </c>
      <c r="B44" s="20">
        <f t="shared" si="5"/>
        <v>0</v>
      </c>
      <c r="C44" s="21" t="s">
        <v>109</v>
      </c>
      <c r="E44" s="2" t="s">
        <v>26</v>
      </c>
      <c r="F44" s="7"/>
      <c r="G44" s="7"/>
      <c r="H44" s="7"/>
      <c r="I44" s="7"/>
      <c r="J44" s="8"/>
      <c r="K44" s="8"/>
      <c r="L44" s="7"/>
      <c r="M44" s="7"/>
      <c r="N44" s="7"/>
      <c r="O44" s="7"/>
      <c r="P44" s="7">
        <f t="shared" si="6"/>
        <v>0</v>
      </c>
      <c r="Q44" s="1"/>
      <c r="R44" s="1"/>
      <c r="S44" s="1"/>
      <c r="T44" s="1"/>
      <c r="U44" s="6"/>
      <c r="V44" s="6"/>
      <c r="W44" s="1"/>
      <c r="X44" s="1"/>
      <c r="Y44" s="1"/>
      <c r="Z44" s="1"/>
      <c r="AA44" s="1">
        <f t="shared" si="7"/>
        <v>0</v>
      </c>
      <c r="AB44" s="8">
        <v>9</v>
      </c>
      <c r="AC44" s="8">
        <v>4</v>
      </c>
      <c r="AD44" s="8"/>
      <c r="AE44" s="8"/>
      <c r="AF44" s="8"/>
      <c r="AG44" s="8"/>
      <c r="AH44" s="8"/>
      <c r="AI44" s="8"/>
      <c r="AJ44" s="8"/>
      <c r="AK44" s="8"/>
      <c r="AL44" s="7">
        <f t="shared" si="8"/>
        <v>0</v>
      </c>
      <c r="AM44" s="12">
        <v>11</v>
      </c>
      <c r="AN44" s="12">
        <v>4</v>
      </c>
      <c r="AO44" s="12"/>
      <c r="AP44" s="12"/>
      <c r="AQ44" s="12"/>
      <c r="AR44" s="12"/>
      <c r="AS44" s="12"/>
      <c r="AT44" s="12"/>
      <c r="AU44" s="12"/>
      <c r="AV44" s="12"/>
      <c r="AW44" s="12">
        <f t="shared" si="9"/>
        <v>0</v>
      </c>
      <c r="AX44" s="7">
        <v>12</v>
      </c>
      <c r="AY44" s="7">
        <v>4</v>
      </c>
      <c r="AZ44" s="7"/>
      <c r="BA44" s="7"/>
      <c r="BB44" s="7"/>
      <c r="BC44" s="7"/>
      <c r="BD44" s="7">
        <v>20</v>
      </c>
      <c r="BE44" s="7">
        <v>5</v>
      </c>
      <c r="BF44" s="7"/>
      <c r="BG44" s="7"/>
      <c r="BH44" s="7">
        <f t="shared" si="10"/>
        <v>0</v>
      </c>
      <c r="BI44" s="12">
        <v>13</v>
      </c>
      <c r="BJ44" s="12">
        <v>4</v>
      </c>
      <c r="BK44" s="12"/>
      <c r="BL44" s="12"/>
      <c r="BM44" s="14"/>
      <c r="BN44" s="14"/>
      <c r="BO44" s="12"/>
      <c r="BP44" s="12"/>
      <c r="BQ44" s="14"/>
      <c r="BR44" s="14"/>
      <c r="BS44" s="12"/>
      <c r="BT44" s="12"/>
      <c r="BU44" s="12">
        <f t="shared" si="11"/>
        <v>0</v>
      </c>
      <c r="BV44" s="7">
        <v>14</v>
      </c>
      <c r="BW44" s="7">
        <v>4</v>
      </c>
      <c r="BX44" s="7"/>
      <c r="BY44" s="7"/>
      <c r="BZ44" s="7"/>
      <c r="CA44" s="7"/>
      <c r="CB44" s="7"/>
      <c r="CC44" s="7"/>
      <c r="CD44" s="7"/>
      <c r="CE44" s="7"/>
      <c r="CF44" s="7"/>
      <c r="CG44" s="7"/>
      <c r="CH44" s="7">
        <f t="shared" si="1"/>
        <v>0</v>
      </c>
      <c r="CI44" s="14">
        <v>14</v>
      </c>
      <c r="CJ44" s="14">
        <v>4</v>
      </c>
      <c r="CK44" s="14"/>
      <c r="CL44" s="14"/>
      <c r="CM44" s="14"/>
      <c r="CN44" s="14"/>
      <c r="CO44" s="14"/>
      <c r="CP44" s="14"/>
      <c r="CQ44" s="14"/>
      <c r="CR44" s="14"/>
      <c r="CS44" s="14"/>
      <c r="CT44" s="14"/>
      <c r="CU44" s="12">
        <f t="shared" si="2"/>
        <v>0</v>
      </c>
      <c r="CV44" s="7">
        <v>20</v>
      </c>
      <c r="CW44" s="7">
        <v>10</v>
      </c>
      <c r="CX44" s="7"/>
      <c r="CY44" s="7"/>
      <c r="CZ44" s="7"/>
      <c r="DA44" s="7"/>
      <c r="DB44" s="7"/>
      <c r="DC44" s="7"/>
      <c r="DD44" s="7"/>
      <c r="DE44" s="7"/>
      <c r="DF44" s="7">
        <f t="shared" si="12"/>
        <v>0</v>
      </c>
      <c r="DG44" s="14">
        <v>20</v>
      </c>
      <c r="DH44" s="14">
        <v>10</v>
      </c>
      <c r="DI44" s="14"/>
      <c r="DJ44" s="14"/>
      <c r="DK44" s="14"/>
      <c r="DL44" s="14"/>
      <c r="DM44" s="14"/>
      <c r="DN44" s="14"/>
      <c r="DO44" s="14"/>
      <c r="DP44" s="14"/>
      <c r="DQ44" s="14">
        <f t="shared" si="13"/>
        <v>0</v>
      </c>
      <c r="DR44" s="7">
        <v>16</v>
      </c>
      <c r="DS44" s="7">
        <v>4</v>
      </c>
      <c r="DT44" s="7"/>
      <c r="DU44" s="7"/>
      <c r="DV44" s="7"/>
      <c r="DW44" s="7"/>
      <c r="DX44" s="7"/>
      <c r="DY44" s="7"/>
      <c r="DZ44" s="7"/>
      <c r="EA44" s="7"/>
      <c r="EB44" s="7"/>
      <c r="EC44" s="7"/>
      <c r="ED44" s="7">
        <f t="shared" si="3"/>
        <v>0</v>
      </c>
      <c r="EE44" s="9">
        <f t="shared" si="4"/>
        <v>0</v>
      </c>
    </row>
    <row r="45" spans="1:135" x14ac:dyDescent="0.3">
      <c r="A45" s="19" t="str">
        <f t="shared" si="0"/>
        <v>PANELITA DE LECHE</v>
      </c>
      <c r="B45" s="20">
        <f t="shared" si="5"/>
        <v>0</v>
      </c>
      <c r="C45" s="21" t="s">
        <v>109</v>
      </c>
      <c r="E45" s="1" t="s">
        <v>27</v>
      </c>
      <c r="F45" s="7"/>
      <c r="G45" s="7"/>
      <c r="H45" s="7"/>
      <c r="I45" s="7"/>
      <c r="J45" s="8"/>
      <c r="K45" s="8"/>
      <c r="L45" s="7"/>
      <c r="M45" s="7"/>
      <c r="N45" s="7"/>
      <c r="O45" s="7"/>
      <c r="P45" s="7">
        <f t="shared" si="6"/>
        <v>0</v>
      </c>
      <c r="Q45" s="1"/>
      <c r="R45" s="1"/>
      <c r="S45" s="1"/>
      <c r="T45" s="1"/>
      <c r="U45" s="6"/>
      <c r="V45" s="6"/>
      <c r="W45" s="1"/>
      <c r="X45" s="1"/>
      <c r="Y45" s="1"/>
      <c r="Z45" s="1"/>
      <c r="AA45" s="1">
        <f t="shared" si="7"/>
        <v>0</v>
      </c>
      <c r="AB45" s="8"/>
      <c r="AC45" s="8"/>
      <c r="AD45" s="8"/>
      <c r="AE45" s="8"/>
      <c r="AF45" s="8"/>
      <c r="AG45" s="8"/>
      <c r="AH45" s="8">
        <v>15</v>
      </c>
      <c r="AI45" s="8">
        <v>5</v>
      </c>
      <c r="AJ45" s="8"/>
      <c r="AK45" s="8"/>
      <c r="AL45" s="7">
        <f t="shared" si="8"/>
        <v>0</v>
      </c>
      <c r="AM45" s="12"/>
      <c r="AN45" s="12"/>
      <c r="AO45" s="12"/>
      <c r="AP45" s="12"/>
      <c r="AQ45" s="12"/>
      <c r="AR45" s="12"/>
      <c r="AS45" s="12">
        <v>20</v>
      </c>
      <c r="AT45" s="12">
        <v>5</v>
      </c>
      <c r="AU45" s="12"/>
      <c r="AV45" s="12"/>
      <c r="AW45" s="12">
        <f t="shared" si="9"/>
        <v>0</v>
      </c>
      <c r="AX45" s="7"/>
      <c r="AY45" s="7"/>
      <c r="AZ45" s="7"/>
      <c r="BA45" s="7"/>
      <c r="BB45" s="7"/>
      <c r="BC45" s="7"/>
      <c r="BD45" s="7">
        <v>20</v>
      </c>
      <c r="BE45" s="7">
        <v>5</v>
      </c>
      <c r="BF45" s="7"/>
      <c r="BG45" s="7"/>
      <c r="BH45" s="7">
        <f t="shared" si="10"/>
        <v>0</v>
      </c>
      <c r="BI45" s="12"/>
      <c r="BJ45" s="12"/>
      <c r="BK45" s="12"/>
      <c r="BL45" s="12"/>
      <c r="BM45" s="14"/>
      <c r="BN45" s="14"/>
      <c r="BO45" s="12">
        <v>20</v>
      </c>
      <c r="BP45" s="12">
        <v>5</v>
      </c>
      <c r="BQ45" s="14"/>
      <c r="BR45" s="14"/>
      <c r="BS45" s="12"/>
      <c r="BT45" s="12"/>
      <c r="BU45" s="12">
        <f t="shared" si="11"/>
        <v>0</v>
      </c>
      <c r="BV45" s="7"/>
      <c r="BW45" s="7"/>
      <c r="BX45" s="7"/>
      <c r="BY45" s="7"/>
      <c r="BZ45" s="7"/>
      <c r="CA45" s="7"/>
      <c r="CB45" s="7">
        <v>20</v>
      </c>
      <c r="CC45" s="7">
        <v>5</v>
      </c>
      <c r="CD45" s="7"/>
      <c r="CE45" s="7"/>
      <c r="CF45" s="7"/>
      <c r="CG45" s="7"/>
      <c r="CH45" s="7">
        <f t="shared" si="1"/>
        <v>0</v>
      </c>
      <c r="CI45" s="14"/>
      <c r="CJ45" s="14"/>
      <c r="CK45" s="14"/>
      <c r="CL45" s="14"/>
      <c r="CM45" s="14"/>
      <c r="CN45" s="14"/>
      <c r="CO45" s="14">
        <v>20</v>
      </c>
      <c r="CP45" s="14">
        <v>5</v>
      </c>
      <c r="CQ45" s="14"/>
      <c r="CR45" s="14"/>
      <c r="CS45" s="14"/>
      <c r="CT45" s="14"/>
      <c r="CU45" s="12">
        <f t="shared" si="2"/>
        <v>0</v>
      </c>
      <c r="CV45" s="7"/>
      <c r="CW45" s="7"/>
      <c r="CX45" s="7"/>
      <c r="CY45" s="7"/>
      <c r="CZ45" s="7"/>
      <c r="DA45" s="7"/>
      <c r="DB45" s="7"/>
      <c r="DC45" s="7"/>
      <c r="DD45" s="7"/>
      <c r="DE45" s="7"/>
      <c r="DF45" s="7">
        <f t="shared" si="12"/>
        <v>0</v>
      </c>
      <c r="DG45" s="14"/>
      <c r="DH45" s="14"/>
      <c r="DI45" s="14"/>
      <c r="DJ45" s="14"/>
      <c r="DK45" s="14"/>
      <c r="DL45" s="14"/>
      <c r="DM45" s="14"/>
      <c r="DN45" s="14"/>
      <c r="DO45" s="14"/>
      <c r="DP45" s="14"/>
      <c r="DQ45" s="14">
        <f t="shared" si="13"/>
        <v>0</v>
      </c>
      <c r="DR45" s="7"/>
      <c r="DS45" s="7"/>
      <c r="DT45" s="7"/>
      <c r="DU45" s="7"/>
      <c r="DV45" s="7"/>
      <c r="DW45" s="7"/>
      <c r="DX45" s="7">
        <v>20</v>
      </c>
      <c r="DY45" s="7">
        <v>5</v>
      </c>
      <c r="DZ45" s="7"/>
      <c r="EA45" s="7"/>
      <c r="EB45" s="7"/>
      <c r="EC45" s="7"/>
      <c r="ED45" s="7">
        <f t="shared" si="3"/>
        <v>0</v>
      </c>
      <c r="EE45" s="9">
        <f t="shared" si="4"/>
        <v>0</v>
      </c>
    </row>
    <row r="46" spans="1:135" x14ac:dyDescent="0.3">
      <c r="A46" s="19" t="str">
        <f t="shared" si="0"/>
        <v>BOCADILLO</v>
      </c>
      <c r="B46" s="20">
        <f t="shared" si="5"/>
        <v>0</v>
      </c>
      <c r="C46" s="21" t="s">
        <v>109</v>
      </c>
      <c r="E46" s="2" t="s">
        <v>28</v>
      </c>
      <c r="F46" s="7"/>
      <c r="G46" s="7"/>
      <c r="H46" s="7"/>
      <c r="I46" s="7"/>
      <c r="J46" s="8"/>
      <c r="K46" s="8"/>
      <c r="L46" s="7"/>
      <c r="M46" s="7"/>
      <c r="N46" s="7"/>
      <c r="O46" s="7"/>
      <c r="P46" s="7">
        <f t="shared" si="6"/>
        <v>0</v>
      </c>
      <c r="Q46" s="1"/>
      <c r="R46" s="1"/>
      <c r="S46" s="1"/>
      <c r="T46" s="1"/>
      <c r="U46" s="6"/>
      <c r="V46" s="6"/>
      <c r="W46" s="1"/>
      <c r="X46" s="1"/>
      <c r="Y46" s="1"/>
      <c r="Z46" s="1"/>
      <c r="AA46" s="1">
        <f t="shared" si="7"/>
        <v>0</v>
      </c>
      <c r="AB46" s="8"/>
      <c r="AC46" s="8"/>
      <c r="AD46" s="8"/>
      <c r="AE46" s="8"/>
      <c r="AF46" s="8"/>
      <c r="AG46" s="8"/>
      <c r="AH46" s="8">
        <v>15</v>
      </c>
      <c r="AI46" s="8">
        <v>5</v>
      </c>
      <c r="AJ46" s="8"/>
      <c r="AK46" s="8"/>
      <c r="AL46" s="7">
        <f t="shared" si="8"/>
        <v>0</v>
      </c>
      <c r="AM46" s="12"/>
      <c r="AN46" s="12"/>
      <c r="AO46" s="12"/>
      <c r="AP46" s="12"/>
      <c r="AQ46" s="12"/>
      <c r="AR46" s="12"/>
      <c r="AS46" s="12">
        <v>20</v>
      </c>
      <c r="AT46" s="12">
        <v>5</v>
      </c>
      <c r="AU46" s="12"/>
      <c r="AV46" s="12"/>
      <c r="AW46" s="12">
        <f t="shared" si="9"/>
        <v>0</v>
      </c>
      <c r="AX46" s="7"/>
      <c r="AY46" s="7"/>
      <c r="AZ46" s="7"/>
      <c r="BA46" s="7"/>
      <c r="BB46" s="7"/>
      <c r="BC46" s="7"/>
      <c r="BD46" s="7">
        <v>18</v>
      </c>
      <c r="BE46" s="7">
        <v>20</v>
      </c>
      <c r="BF46" s="7"/>
      <c r="BG46" s="7"/>
      <c r="BH46" s="7">
        <f t="shared" si="10"/>
        <v>0</v>
      </c>
      <c r="BI46" s="12"/>
      <c r="BJ46" s="12"/>
      <c r="BK46" s="12"/>
      <c r="BL46" s="12"/>
      <c r="BM46" s="14"/>
      <c r="BN46" s="14"/>
      <c r="BO46" s="12">
        <v>20</v>
      </c>
      <c r="BP46" s="12">
        <v>5</v>
      </c>
      <c r="BQ46" s="14"/>
      <c r="BR46" s="14"/>
      <c r="BS46" s="12"/>
      <c r="BT46" s="12"/>
      <c r="BU46" s="12">
        <f t="shared" si="11"/>
        <v>0</v>
      </c>
      <c r="BV46" s="7"/>
      <c r="BW46" s="7"/>
      <c r="BX46" s="7"/>
      <c r="BY46" s="7"/>
      <c r="BZ46" s="7"/>
      <c r="CA46" s="7"/>
      <c r="CB46" s="7">
        <v>20</v>
      </c>
      <c r="CC46" s="7">
        <v>5</v>
      </c>
      <c r="CD46" s="7"/>
      <c r="CE46" s="7"/>
      <c r="CF46" s="7"/>
      <c r="CG46" s="7"/>
      <c r="CH46" s="7">
        <f t="shared" si="1"/>
        <v>0</v>
      </c>
      <c r="CI46" s="14"/>
      <c r="CJ46" s="14"/>
      <c r="CK46" s="14"/>
      <c r="CL46" s="14"/>
      <c r="CM46" s="14"/>
      <c r="CN46" s="14"/>
      <c r="CO46" s="14">
        <v>20</v>
      </c>
      <c r="CP46" s="14">
        <v>5</v>
      </c>
      <c r="CQ46" s="14"/>
      <c r="CR46" s="14"/>
      <c r="CS46" s="14"/>
      <c r="CT46" s="14"/>
      <c r="CU46" s="12">
        <f t="shared" si="2"/>
        <v>0</v>
      </c>
      <c r="CV46" s="7"/>
      <c r="CW46" s="7"/>
      <c r="CX46" s="7"/>
      <c r="CY46" s="7"/>
      <c r="CZ46" s="7"/>
      <c r="DA46" s="7"/>
      <c r="DB46" s="7"/>
      <c r="DC46" s="7"/>
      <c r="DD46" s="7"/>
      <c r="DE46" s="7"/>
      <c r="DF46" s="7">
        <f t="shared" si="12"/>
        <v>0</v>
      </c>
      <c r="DG46" s="14"/>
      <c r="DH46" s="14"/>
      <c r="DI46" s="14"/>
      <c r="DJ46" s="14"/>
      <c r="DK46" s="14"/>
      <c r="DL46" s="14"/>
      <c r="DM46" s="14"/>
      <c r="DN46" s="14"/>
      <c r="DO46" s="14"/>
      <c r="DP46" s="14"/>
      <c r="DQ46" s="14">
        <f t="shared" si="13"/>
        <v>0</v>
      </c>
      <c r="DR46" s="7"/>
      <c r="DS46" s="7"/>
      <c r="DT46" s="7"/>
      <c r="DU46" s="7"/>
      <c r="DV46" s="7"/>
      <c r="DW46" s="7"/>
      <c r="DX46" s="7">
        <v>20</v>
      </c>
      <c r="DY46" s="7">
        <v>5</v>
      </c>
      <c r="DZ46" s="7"/>
      <c r="EA46" s="7"/>
      <c r="EB46" s="7"/>
      <c r="EC46" s="7"/>
      <c r="ED46" s="7">
        <f t="shared" si="3"/>
        <v>0</v>
      </c>
      <c r="EE46" s="9">
        <f t="shared" si="4"/>
        <v>0</v>
      </c>
    </row>
    <row r="47" spans="1:135" ht="15" thickBot="1" x14ac:dyDescent="0.35">
      <c r="A47" s="19" t="str">
        <f t="shared" si="0"/>
        <v>GELATINA</v>
      </c>
      <c r="B47" s="26">
        <f t="shared" si="5"/>
        <v>0</v>
      </c>
      <c r="C47" s="22" t="s">
        <v>109</v>
      </c>
      <c r="E47" s="1" t="s">
        <v>29</v>
      </c>
      <c r="F47" s="7"/>
      <c r="G47" s="7"/>
      <c r="H47" s="7"/>
      <c r="I47" s="7"/>
      <c r="J47" s="8"/>
      <c r="K47" s="8"/>
      <c r="L47" s="7"/>
      <c r="M47" s="7"/>
      <c r="N47" s="7"/>
      <c r="O47" s="7"/>
      <c r="P47" s="7">
        <f t="shared" si="6"/>
        <v>0</v>
      </c>
      <c r="Q47" s="1"/>
      <c r="R47" s="1"/>
      <c r="S47" s="1"/>
      <c r="T47" s="1"/>
      <c r="U47" s="6"/>
      <c r="V47" s="6"/>
      <c r="W47" s="1"/>
      <c r="X47" s="1"/>
      <c r="Y47" s="1"/>
      <c r="Z47" s="1"/>
      <c r="AA47" s="1">
        <f t="shared" si="7"/>
        <v>0</v>
      </c>
      <c r="AB47" s="8"/>
      <c r="AC47" s="8"/>
      <c r="AD47" s="8"/>
      <c r="AE47" s="8"/>
      <c r="AF47" s="8"/>
      <c r="AG47" s="8"/>
      <c r="AH47" s="8">
        <v>9</v>
      </c>
      <c r="AI47" s="8">
        <v>20</v>
      </c>
      <c r="AJ47" s="8"/>
      <c r="AK47" s="8"/>
      <c r="AL47" s="7">
        <f t="shared" si="8"/>
        <v>0</v>
      </c>
      <c r="AM47" s="12"/>
      <c r="AN47" s="12"/>
      <c r="AO47" s="12"/>
      <c r="AP47" s="12"/>
      <c r="AQ47" s="12"/>
      <c r="AR47" s="12"/>
      <c r="AS47" s="12">
        <v>9</v>
      </c>
      <c r="AT47" s="12">
        <v>20</v>
      </c>
      <c r="AU47" s="12"/>
      <c r="AV47" s="12"/>
      <c r="AW47" s="12">
        <f t="shared" si="9"/>
        <v>0</v>
      </c>
      <c r="AX47" s="7"/>
      <c r="AY47" s="7"/>
      <c r="AZ47" s="7"/>
      <c r="BA47" s="7"/>
      <c r="BB47" s="7"/>
      <c r="BC47" s="7"/>
      <c r="BD47" s="7"/>
      <c r="BE47" s="7"/>
      <c r="BF47" s="7"/>
      <c r="BG47" s="7"/>
      <c r="BH47" s="7">
        <f t="shared" si="10"/>
        <v>0</v>
      </c>
      <c r="BI47" s="12"/>
      <c r="BJ47" s="12"/>
      <c r="BK47" s="12"/>
      <c r="BL47" s="12"/>
      <c r="BM47" s="14"/>
      <c r="BN47" s="14"/>
      <c r="BO47" s="12">
        <v>18</v>
      </c>
      <c r="BP47" s="12">
        <v>20</v>
      </c>
      <c r="BQ47" s="14"/>
      <c r="BR47" s="14"/>
      <c r="BS47" s="12"/>
      <c r="BT47" s="12"/>
      <c r="BU47" s="12">
        <f t="shared" si="11"/>
        <v>0</v>
      </c>
      <c r="BV47" s="7"/>
      <c r="BW47" s="7"/>
      <c r="BX47" s="7"/>
      <c r="BY47" s="7"/>
      <c r="BZ47" s="7"/>
      <c r="CA47" s="7"/>
      <c r="CB47" s="7">
        <v>18</v>
      </c>
      <c r="CC47" s="7">
        <v>20</v>
      </c>
      <c r="CD47" s="7"/>
      <c r="CE47" s="7"/>
      <c r="CF47" s="7"/>
      <c r="CG47" s="7"/>
      <c r="CH47" s="7">
        <f t="shared" si="1"/>
        <v>0</v>
      </c>
      <c r="CI47" s="14"/>
      <c r="CJ47" s="14"/>
      <c r="CK47" s="14"/>
      <c r="CL47" s="14"/>
      <c r="CM47" s="14"/>
      <c r="CN47" s="14"/>
      <c r="CO47" s="14">
        <v>18</v>
      </c>
      <c r="CP47" s="14">
        <v>20</v>
      </c>
      <c r="CQ47" s="14"/>
      <c r="CR47" s="14"/>
      <c r="CS47" s="14"/>
      <c r="CT47" s="14"/>
      <c r="CU47" s="12">
        <f t="shared" si="2"/>
        <v>0</v>
      </c>
      <c r="CV47" s="7"/>
      <c r="CW47" s="7"/>
      <c r="CX47" s="7"/>
      <c r="CY47" s="7"/>
      <c r="CZ47" s="7"/>
      <c r="DA47" s="7"/>
      <c r="DB47" s="7"/>
      <c r="DC47" s="7"/>
      <c r="DD47" s="7"/>
      <c r="DE47" s="7"/>
      <c r="DF47" s="7">
        <f t="shared" si="12"/>
        <v>0</v>
      </c>
      <c r="DG47" s="14"/>
      <c r="DH47" s="14"/>
      <c r="DI47" s="14"/>
      <c r="DJ47" s="14"/>
      <c r="DK47" s="14"/>
      <c r="DL47" s="14"/>
      <c r="DM47" s="14"/>
      <c r="DN47" s="14"/>
      <c r="DO47" s="14"/>
      <c r="DP47" s="14"/>
      <c r="DQ47" s="14">
        <f t="shared" si="13"/>
        <v>0</v>
      </c>
      <c r="DR47" s="7"/>
      <c r="DS47" s="7"/>
      <c r="DT47" s="7"/>
      <c r="DU47" s="7"/>
      <c r="DV47" s="7"/>
      <c r="DW47" s="7"/>
      <c r="DX47" s="7">
        <v>18</v>
      </c>
      <c r="DY47" s="7">
        <v>20</v>
      </c>
      <c r="DZ47" s="7"/>
      <c r="EA47" s="7"/>
      <c r="EB47" s="7"/>
      <c r="EC47" s="7"/>
      <c r="ED47" s="7">
        <f t="shared" si="3"/>
        <v>0</v>
      </c>
      <c r="EE47" s="9">
        <f t="shared" si="4"/>
        <v>0</v>
      </c>
    </row>
    <row r="50" spans="6:136" x14ac:dyDescent="0.3">
      <c r="F50" s="69" t="s">
        <v>49</v>
      </c>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c r="CC50" s="70"/>
      <c r="CD50" s="70"/>
      <c r="CE50" s="70"/>
      <c r="CF50" s="70"/>
      <c r="CG50" s="70"/>
      <c r="CH50" s="70"/>
      <c r="CI50" s="70"/>
      <c r="CJ50" s="70"/>
      <c r="CK50" s="70"/>
      <c r="CL50" s="70"/>
      <c r="CM50" s="70"/>
      <c r="CN50" s="70"/>
      <c r="CO50" s="70"/>
      <c r="CP50" s="70"/>
      <c r="CQ50" s="70"/>
      <c r="CR50" s="70"/>
      <c r="CS50" s="70"/>
      <c r="CT50" s="70"/>
      <c r="CU50" s="70"/>
      <c r="CV50" s="70"/>
      <c r="CW50" s="70"/>
      <c r="CX50" s="70"/>
      <c r="CY50" s="70"/>
      <c r="CZ50" s="70"/>
      <c r="DA50" s="70"/>
      <c r="DB50" s="70"/>
      <c r="DC50" s="70"/>
      <c r="DD50" s="70"/>
      <c r="DE50" s="70"/>
      <c r="DF50" s="70"/>
      <c r="DG50" s="70"/>
      <c r="DH50" s="70"/>
      <c r="DI50" s="70"/>
      <c r="DJ50" s="70"/>
      <c r="DK50" s="70"/>
      <c r="DL50" s="70"/>
      <c r="DM50" s="70"/>
      <c r="DN50" s="70"/>
      <c r="DO50" s="70"/>
      <c r="DP50" s="70"/>
      <c r="DQ50" s="70"/>
      <c r="DR50" s="70"/>
      <c r="DS50" s="71"/>
    </row>
    <row r="51" spans="6:136" ht="86.4" x14ac:dyDescent="0.3">
      <c r="F51" s="10" t="s">
        <v>50</v>
      </c>
      <c r="G51" s="10" t="s">
        <v>51</v>
      </c>
      <c r="H51" s="10" t="s">
        <v>84</v>
      </c>
      <c r="I51" s="10" t="s">
        <v>52</v>
      </c>
      <c r="J51" s="10" t="s">
        <v>53</v>
      </c>
      <c r="K51" s="10" t="s">
        <v>54</v>
      </c>
      <c r="L51" s="10" t="s">
        <v>55</v>
      </c>
      <c r="M51" s="10" t="s">
        <v>56</v>
      </c>
      <c r="N51" s="10" t="s">
        <v>57</v>
      </c>
      <c r="O51" s="10" t="s">
        <v>58</v>
      </c>
      <c r="P51" s="10" t="s">
        <v>59</v>
      </c>
      <c r="Q51" s="10" t="s">
        <v>60</v>
      </c>
      <c r="R51" s="10" t="s">
        <v>61</v>
      </c>
      <c r="S51" s="10" t="s">
        <v>62</v>
      </c>
      <c r="T51" s="10" t="s">
        <v>63</v>
      </c>
      <c r="U51" s="10" t="s">
        <v>64</v>
      </c>
      <c r="V51" s="10" t="s">
        <v>65</v>
      </c>
      <c r="W51" s="10" t="s">
        <v>66</v>
      </c>
      <c r="X51" s="10" t="s">
        <v>67</v>
      </c>
      <c r="Y51" s="10" t="s">
        <v>68</v>
      </c>
      <c r="Z51" s="10" t="s">
        <v>69</v>
      </c>
      <c r="AA51" s="10" t="s">
        <v>70</v>
      </c>
      <c r="AB51" s="10" t="s">
        <v>71</v>
      </c>
      <c r="AC51" s="10" t="s">
        <v>72</v>
      </c>
      <c r="AD51" s="10" t="s">
        <v>73</v>
      </c>
      <c r="AE51" s="10" t="s">
        <v>74</v>
      </c>
      <c r="AF51" s="10" t="s">
        <v>75</v>
      </c>
      <c r="AG51" s="10" t="s">
        <v>76</v>
      </c>
      <c r="AH51" s="10" t="s">
        <v>78</v>
      </c>
      <c r="AI51" s="10" t="s">
        <v>77</v>
      </c>
      <c r="AJ51" s="10" t="s">
        <v>79</v>
      </c>
      <c r="AK51" s="10" t="s">
        <v>80</v>
      </c>
      <c r="AL51" s="10" t="s">
        <v>81</v>
      </c>
      <c r="AM51" s="10" t="s">
        <v>82</v>
      </c>
      <c r="AN51" s="10" t="s">
        <v>83</v>
      </c>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1"/>
      <c r="BW51" s="11"/>
      <c r="BX51" s="11"/>
      <c r="BY51" s="11"/>
      <c r="BZ51" s="11"/>
      <c r="CA51" s="11"/>
      <c r="CB51" s="11"/>
      <c r="CC51" s="11"/>
      <c r="CD51" s="11"/>
      <c r="CE51" s="11"/>
      <c r="CF51" s="11"/>
      <c r="CG51" s="11"/>
      <c r="CH51" s="11"/>
      <c r="CI51" s="11"/>
      <c r="CJ51" s="11"/>
      <c r="CK51" s="11"/>
      <c r="CL51" s="11"/>
      <c r="CM51" s="11"/>
      <c r="CN51" s="11"/>
      <c r="CO51" s="11"/>
      <c r="CP51" s="11"/>
      <c r="CQ51" s="11"/>
      <c r="CR51" s="11"/>
      <c r="CS51" s="11"/>
      <c r="CT51" s="11"/>
      <c r="CU51" s="11"/>
      <c r="CV51" s="11"/>
      <c r="CW51" s="11"/>
      <c r="CX51" s="11"/>
      <c r="CY51" s="11"/>
      <c r="CZ51" s="11"/>
      <c r="DA51" s="11"/>
      <c r="DB51" s="11"/>
      <c r="DC51" s="11"/>
      <c r="DD51" s="11"/>
      <c r="DE51" s="11"/>
      <c r="DF51" s="11"/>
      <c r="DG51" s="11"/>
      <c r="DH51" s="11"/>
      <c r="DI51" s="11"/>
      <c r="DJ51" s="11"/>
      <c r="DK51" s="11"/>
      <c r="DL51" s="11"/>
      <c r="DM51" s="11"/>
      <c r="DN51" s="11"/>
      <c r="DO51" s="11"/>
      <c r="DP51" s="11"/>
      <c r="DQ51" s="11"/>
      <c r="DT51" s="11"/>
      <c r="DU51" s="11"/>
      <c r="DV51" s="11"/>
      <c r="DW51" s="11"/>
      <c r="DX51" s="11"/>
      <c r="DY51" s="11"/>
      <c r="DZ51" s="11"/>
      <c r="EA51" s="11"/>
      <c r="EB51" s="11"/>
      <c r="EC51" s="11"/>
      <c r="ED51" s="11"/>
      <c r="EE51" s="11"/>
      <c r="EF51" s="11"/>
    </row>
    <row r="52" spans="6:136" x14ac:dyDescent="0.3">
      <c r="F52" s="7">
        <f>+EE13</f>
        <v>0</v>
      </c>
      <c r="G52" s="7">
        <f>+EE14</f>
        <v>0</v>
      </c>
      <c r="H52" s="7">
        <f>+EE15</f>
        <v>0</v>
      </c>
      <c r="I52" s="7">
        <f>+EE16</f>
        <v>0</v>
      </c>
      <c r="J52" s="7">
        <f>+EE17</f>
        <v>0</v>
      </c>
      <c r="K52" s="7">
        <f>+EE18</f>
        <v>0</v>
      </c>
      <c r="L52" s="7">
        <f>+EE19</f>
        <v>0</v>
      </c>
      <c r="M52" s="7">
        <f>+EE20</f>
        <v>0</v>
      </c>
      <c r="N52" s="7">
        <f>+EE21</f>
        <v>0</v>
      </c>
      <c r="O52" s="7">
        <f>+EE22</f>
        <v>0</v>
      </c>
      <c r="P52" s="7">
        <f>+EE23</f>
        <v>0</v>
      </c>
      <c r="Q52" s="7">
        <f>+EE24</f>
        <v>0</v>
      </c>
      <c r="R52" s="7">
        <f>+EE25</f>
        <v>0</v>
      </c>
      <c r="S52" s="7">
        <f>+EE26</f>
        <v>0</v>
      </c>
      <c r="T52" s="7">
        <f>+EE27</f>
        <v>0</v>
      </c>
      <c r="U52" s="7">
        <f>+EE28</f>
        <v>0</v>
      </c>
      <c r="V52" s="7">
        <f>+EE29</f>
        <v>0</v>
      </c>
      <c r="W52" s="7">
        <f>+EE30</f>
        <v>0</v>
      </c>
      <c r="X52" s="7">
        <f>+EE31</f>
        <v>0</v>
      </c>
      <c r="Y52" s="7">
        <f>+EE32</f>
        <v>0</v>
      </c>
      <c r="Z52" s="7">
        <f>+EE33</f>
        <v>0</v>
      </c>
      <c r="AA52" s="7">
        <f>+EE34</f>
        <v>0</v>
      </c>
      <c r="AB52" s="7">
        <f>+EE35</f>
        <v>0</v>
      </c>
      <c r="AC52" s="7">
        <f>+EE36</f>
        <v>0</v>
      </c>
      <c r="AD52" s="7">
        <f>+EE37</f>
        <v>0</v>
      </c>
      <c r="AE52" s="7">
        <f>+EE38</f>
        <v>0</v>
      </c>
      <c r="AF52" s="7">
        <f>+EE39</f>
        <v>0</v>
      </c>
      <c r="AG52" s="7">
        <f>+EE40</f>
        <v>0</v>
      </c>
      <c r="AH52" s="7">
        <f>+EE41</f>
        <v>0</v>
      </c>
      <c r="AI52" s="7">
        <f>+EE42</f>
        <v>0</v>
      </c>
      <c r="AJ52" s="7">
        <f>+EE43</f>
        <v>0</v>
      </c>
      <c r="AK52" s="7">
        <f>+EE44</f>
        <v>0</v>
      </c>
      <c r="AL52" s="7">
        <f>+EE45</f>
        <v>0</v>
      </c>
      <c r="AM52" s="7">
        <f>+EE46</f>
        <v>0</v>
      </c>
      <c r="AN52" s="7">
        <f>+EE47</f>
        <v>0</v>
      </c>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13"/>
      <c r="BW52" s="13"/>
      <c r="BX52" s="13"/>
      <c r="BY52" s="13"/>
      <c r="BZ52" s="13"/>
      <c r="CA52" s="13"/>
      <c r="CB52" s="13"/>
      <c r="CC52" s="13"/>
      <c r="CD52" s="13"/>
      <c r="CE52" s="13"/>
      <c r="CF52" s="13"/>
      <c r="CG52" s="13"/>
      <c r="CH52" s="13"/>
      <c r="CI52" s="13"/>
      <c r="CJ52" s="13"/>
      <c r="CK52" s="13"/>
      <c r="CL52" s="13"/>
      <c r="CM52" s="13"/>
      <c r="CN52" s="13"/>
      <c r="CO52" s="13"/>
      <c r="CP52" s="13"/>
      <c r="CQ52" s="13"/>
      <c r="CR52" s="13"/>
      <c r="CS52" s="13"/>
      <c r="CT52" s="13"/>
      <c r="CU52" s="13"/>
      <c r="CV52" s="13"/>
      <c r="CW52" s="13"/>
      <c r="CX52" s="13"/>
      <c r="CY52" s="13"/>
      <c r="CZ52" s="13"/>
      <c r="DA52" s="13"/>
      <c r="DB52" s="13"/>
      <c r="DC52" s="13"/>
      <c r="DD52" s="13"/>
      <c r="DE52" s="13"/>
      <c r="DF52" s="13"/>
      <c r="DG52" s="13"/>
      <c r="DH52" s="13"/>
      <c r="DI52" s="13"/>
      <c r="DJ52" s="13"/>
      <c r="DK52" s="13"/>
      <c r="DL52" s="13"/>
      <c r="DM52" s="13"/>
      <c r="DN52" s="13"/>
      <c r="DO52" s="13"/>
      <c r="DP52" s="13"/>
      <c r="DQ52" s="13"/>
    </row>
  </sheetData>
  <sheetProtection algorithmName="SHA-512" hashValue="G5yG3vD/EURhQQ5fGI8TjMlB4DRJV6qQ7pIXC9At/WUVdohVc6C3GVkdnTBtw4CBWWDHsfAi4jJf8Zr4yaFMRg==" saltValue="7rs+gIWF/MoDKep70potLw==" spinCount="100000" sheet="1" objects="1" scenarios="1"/>
  <mergeCells count="106">
    <mergeCell ref="CO11:CP11"/>
    <mergeCell ref="CI11:CJ11"/>
    <mergeCell ref="EB11:EC11"/>
    <mergeCell ref="ED11:ED12"/>
    <mergeCell ref="F50:DS50"/>
    <mergeCell ref="DM11:DN11"/>
    <mergeCell ref="DO11:DP11"/>
    <mergeCell ref="DQ11:DQ12"/>
    <mergeCell ref="DR11:DS11"/>
    <mergeCell ref="DT11:DU11"/>
    <mergeCell ref="DV11:DW11"/>
    <mergeCell ref="DB11:DC11"/>
    <mergeCell ref="DD11:DE11"/>
    <mergeCell ref="DF11:DF12"/>
    <mergeCell ref="DG11:DH11"/>
    <mergeCell ref="DI11:DJ11"/>
    <mergeCell ref="DK11:DL11"/>
    <mergeCell ref="CQ11:CR11"/>
    <mergeCell ref="CS11:CT11"/>
    <mergeCell ref="CU11:CU12"/>
    <mergeCell ref="CV11:CW11"/>
    <mergeCell ref="CX11:CY11"/>
    <mergeCell ref="CZ11:DA11"/>
    <mergeCell ref="DX11:DY11"/>
    <mergeCell ref="DZ11:EA11"/>
    <mergeCell ref="CK11:CL11"/>
    <mergeCell ref="CM11:CN11"/>
    <mergeCell ref="AS11:AT11"/>
    <mergeCell ref="AU11:AV11"/>
    <mergeCell ref="BS11:BT11"/>
    <mergeCell ref="AX11:AY11"/>
    <mergeCell ref="AZ11:BA11"/>
    <mergeCell ref="BB11:BC11"/>
    <mergeCell ref="BD11:BE11"/>
    <mergeCell ref="BF11:BG11"/>
    <mergeCell ref="BH11:BH12"/>
    <mergeCell ref="BI11:BJ11"/>
    <mergeCell ref="BK11:BL11"/>
    <mergeCell ref="BM11:BN11"/>
    <mergeCell ref="BO11:BP11"/>
    <mergeCell ref="BQ11:BR11"/>
    <mergeCell ref="BU11:BU12"/>
    <mergeCell ref="BV11:BW11"/>
    <mergeCell ref="BX11:BY11"/>
    <mergeCell ref="BZ11:CA11"/>
    <mergeCell ref="CB11:CC11"/>
    <mergeCell ref="CD11:CE11"/>
    <mergeCell ref="CF11:CG11"/>
    <mergeCell ref="Y11:Z11"/>
    <mergeCell ref="AW11:AW12"/>
    <mergeCell ref="AB11:AC11"/>
    <mergeCell ref="AD11:AE11"/>
    <mergeCell ref="AF11:AG11"/>
    <mergeCell ref="AH11:AI11"/>
    <mergeCell ref="AJ11:AK11"/>
    <mergeCell ref="AL11:AL12"/>
    <mergeCell ref="AM11:AN11"/>
    <mergeCell ref="AO11:AP11"/>
    <mergeCell ref="EB7:EC8"/>
    <mergeCell ref="ED7:ED8"/>
    <mergeCell ref="EE7:EE12"/>
    <mergeCell ref="F9:P9"/>
    <mergeCell ref="Q9:AA9"/>
    <mergeCell ref="AB9:AL9"/>
    <mergeCell ref="AM9:AW9"/>
    <mergeCell ref="AX9:BH9"/>
    <mergeCell ref="BI9:BU9"/>
    <mergeCell ref="F10:P10"/>
    <mergeCell ref="Q10:AA10"/>
    <mergeCell ref="AB10:AL10"/>
    <mergeCell ref="AM10:AW10"/>
    <mergeCell ref="AX10:BH10"/>
    <mergeCell ref="DR10:ED10"/>
    <mergeCell ref="BV9:CH9"/>
    <mergeCell ref="CI9:CU9"/>
    <mergeCell ref="CV9:DF9"/>
    <mergeCell ref="DG9:DQ9"/>
    <mergeCell ref="DR9:ED9"/>
    <mergeCell ref="BI10:BU10"/>
    <mergeCell ref="BV10:CH10"/>
    <mergeCell ref="CH11:CH12"/>
    <mergeCell ref="CV10:DF10"/>
    <mergeCell ref="CI10:CU10"/>
    <mergeCell ref="B4:C4"/>
    <mergeCell ref="B5:C5"/>
    <mergeCell ref="B6:C6"/>
    <mergeCell ref="A7:A12"/>
    <mergeCell ref="B7:B12"/>
    <mergeCell ref="C7:C12"/>
    <mergeCell ref="B3:C3"/>
    <mergeCell ref="A1:C1"/>
    <mergeCell ref="A2:C2"/>
    <mergeCell ref="AQ11:AR11"/>
    <mergeCell ref="E7:EA8"/>
    <mergeCell ref="DG10:DQ10"/>
    <mergeCell ref="AA11:AA12"/>
    <mergeCell ref="F11:G11"/>
    <mergeCell ref="H11:I11"/>
    <mergeCell ref="J11:K11"/>
    <mergeCell ref="L11:M11"/>
    <mergeCell ref="N11:O11"/>
    <mergeCell ref="P11:P12"/>
    <mergeCell ref="Q11:R11"/>
    <mergeCell ref="S11:T11"/>
    <mergeCell ref="U11:V11"/>
    <mergeCell ref="W11:X11"/>
  </mergeCells>
  <pageMargins left="0.70866141732283472" right="0.70866141732283472" top="0.74803149606299213" bottom="0.74803149606299213" header="0.31496062992125984" footer="0.31496062992125984"/>
  <pageSetup scale="8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EF58"/>
  <sheetViews>
    <sheetView workbookViewId="0">
      <selection activeCell="A2" sqref="A2:C2"/>
    </sheetView>
  </sheetViews>
  <sheetFormatPr baseColWidth="10" defaultRowHeight="14.4" x14ac:dyDescent="0.3"/>
  <cols>
    <col min="1" max="1" width="59.88671875" customWidth="1"/>
    <col min="2" max="2" width="13.109375" customWidth="1"/>
    <col min="4" max="4" width="0" hidden="1" customWidth="1"/>
    <col min="5" max="5" width="45.6640625" hidden="1" customWidth="1"/>
    <col min="6" max="15" width="0" hidden="1" customWidth="1"/>
    <col min="16" max="16" width="19.109375" hidden="1" customWidth="1"/>
    <col min="17" max="26" width="0" hidden="1" customWidth="1"/>
    <col min="27" max="27" width="18.88671875" hidden="1" customWidth="1"/>
    <col min="28" max="37" width="0" hidden="1" customWidth="1"/>
    <col min="38" max="38" width="18.44140625" hidden="1" customWidth="1"/>
    <col min="39" max="48" width="11.6640625" hidden="1" customWidth="1"/>
    <col min="49" max="49" width="18.109375" hidden="1" customWidth="1"/>
    <col min="50" max="59" width="11.6640625" hidden="1" customWidth="1"/>
    <col min="60" max="60" width="19.109375" hidden="1" customWidth="1"/>
    <col min="61" max="72" width="11.6640625" hidden="1" customWidth="1"/>
    <col min="73" max="73" width="18.44140625" hidden="1" customWidth="1"/>
    <col min="74" max="85" width="11.6640625" hidden="1" customWidth="1"/>
    <col min="86" max="86" width="18.44140625" hidden="1" customWidth="1"/>
    <col min="87" max="98" width="11.6640625" hidden="1" customWidth="1"/>
    <col min="99" max="99" width="18.44140625" hidden="1" customWidth="1"/>
    <col min="100" max="109" width="11.6640625" hidden="1" customWidth="1"/>
    <col min="110" max="110" width="18.44140625" hidden="1" customWidth="1"/>
    <col min="111" max="120" width="11.6640625" hidden="1" customWidth="1"/>
    <col min="121" max="121" width="18.44140625" hidden="1" customWidth="1"/>
    <col min="122" max="123" width="11" hidden="1" customWidth="1"/>
    <col min="124" max="124" width="11.33203125" hidden="1" customWidth="1"/>
    <col min="125" max="125" width="11.88671875" hidden="1" customWidth="1"/>
    <col min="126" max="126" width="11.109375" hidden="1" customWidth="1"/>
    <col min="127" max="127" width="12" hidden="1" customWidth="1"/>
    <col min="128" max="128" width="11.5546875" hidden="1" customWidth="1"/>
    <col min="129" max="131" width="11.6640625" hidden="1" customWidth="1"/>
    <col min="132" max="132" width="12.44140625" hidden="1" customWidth="1"/>
    <col min="133" max="133" width="10.6640625" hidden="1" customWidth="1"/>
    <col min="134" max="134" width="19.44140625" hidden="1" customWidth="1"/>
    <col min="135" max="135" width="16.44140625" hidden="1" customWidth="1"/>
    <col min="136" max="136" width="0" hidden="1" customWidth="1"/>
  </cols>
  <sheetData>
    <row r="1" spans="1:135" ht="84" customHeight="1" thickBot="1" x14ac:dyDescent="0.4">
      <c r="A1" s="72" t="s">
        <v>122</v>
      </c>
      <c r="B1" s="73"/>
      <c r="C1" s="74"/>
    </row>
    <row r="2" spans="1:135" ht="212.25" customHeight="1" thickBot="1" x14ac:dyDescent="0.35">
      <c r="A2" s="47" t="s">
        <v>135</v>
      </c>
      <c r="B2" s="48"/>
      <c r="C2" s="49"/>
    </row>
    <row r="3" spans="1:135" x14ac:dyDescent="0.3">
      <c r="A3" s="23" t="s">
        <v>105</v>
      </c>
      <c r="B3" s="75">
        <v>1</v>
      </c>
      <c r="C3" s="76"/>
    </row>
    <row r="4" spans="1:135" x14ac:dyDescent="0.3">
      <c r="A4" s="24" t="s">
        <v>106</v>
      </c>
      <c r="B4" s="32">
        <v>1</v>
      </c>
      <c r="C4" s="33"/>
    </row>
    <row r="5" spans="1:135" x14ac:dyDescent="0.3">
      <c r="A5" s="24" t="s">
        <v>107</v>
      </c>
      <c r="B5" s="32">
        <v>1</v>
      </c>
      <c r="C5" s="33"/>
    </row>
    <row r="6" spans="1:135" x14ac:dyDescent="0.3">
      <c r="A6" s="24" t="s">
        <v>114</v>
      </c>
      <c r="B6" s="32">
        <v>1</v>
      </c>
      <c r="C6" s="33"/>
    </row>
    <row r="7" spans="1:135" x14ac:dyDescent="0.3">
      <c r="A7" s="24" t="s">
        <v>115</v>
      </c>
      <c r="B7" s="32">
        <v>1</v>
      </c>
      <c r="C7" s="33"/>
    </row>
    <row r="8" spans="1:135" x14ac:dyDescent="0.3">
      <c r="A8" s="24" t="s">
        <v>116</v>
      </c>
      <c r="B8" s="32">
        <v>1</v>
      </c>
      <c r="C8" s="33"/>
    </row>
    <row r="9" spans="1:135" x14ac:dyDescent="0.3">
      <c r="A9" s="24" t="s">
        <v>117</v>
      </c>
      <c r="B9" s="32">
        <v>1</v>
      </c>
      <c r="C9" s="33"/>
    </row>
    <row r="10" spans="1:135" x14ac:dyDescent="0.3">
      <c r="A10" s="24" t="s">
        <v>121</v>
      </c>
      <c r="B10" s="32">
        <v>1</v>
      </c>
      <c r="C10" s="33"/>
    </row>
    <row r="11" spans="1:135" x14ac:dyDescent="0.3">
      <c r="A11" s="24" t="s">
        <v>118</v>
      </c>
      <c r="B11" s="32">
        <v>1</v>
      </c>
      <c r="C11" s="33"/>
    </row>
    <row r="12" spans="1:135" ht="15" thickBot="1" x14ac:dyDescent="0.35">
      <c r="A12" s="24" t="s">
        <v>119</v>
      </c>
      <c r="B12" s="32">
        <v>1</v>
      </c>
      <c r="C12" s="33"/>
    </row>
    <row r="13" spans="1:135" ht="15" customHeight="1" x14ac:dyDescent="0.3">
      <c r="A13" s="36" t="s">
        <v>104</v>
      </c>
      <c r="B13" s="38" t="s">
        <v>123</v>
      </c>
      <c r="C13" s="41" t="s">
        <v>108</v>
      </c>
      <c r="E13" s="51" t="s">
        <v>97</v>
      </c>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51"/>
      <c r="BW13" s="51"/>
      <c r="BX13" s="51"/>
      <c r="BY13" s="51"/>
      <c r="BZ13" s="51"/>
      <c r="CA13" s="51"/>
      <c r="CB13" s="51"/>
      <c r="CC13" s="51"/>
      <c r="CD13" s="51"/>
      <c r="CE13" s="51"/>
      <c r="CF13" s="51"/>
      <c r="CG13" s="51"/>
      <c r="CH13" s="51"/>
      <c r="CI13" s="51"/>
      <c r="CJ13" s="51"/>
      <c r="CK13" s="51"/>
      <c r="CL13" s="51"/>
      <c r="CM13" s="51"/>
      <c r="CN13" s="51"/>
      <c r="CO13" s="51"/>
      <c r="CP13" s="51"/>
      <c r="CQ13" s="51"/>
      <c r="CR13" s="51"/>
      <c r="CS13" s="51"/>
      <c r="CT13" s="51"/>
      <c r="CU13" s="51"/>
      <c r="CV13" s="51"/>
      <c r="CW13" s="51"/>
      <c r="CX13" s="51"/>
      <c r="CY13" s="51"/>
      <c r="CZ13" s="51"/>
      <c r="DA13" s="51"/>
      <c r="DB13" s="51"/>
      <c r="DC13" s="51"/>
      <c r="DD13" s="51"/>
      <c r="DE13" s="51"/>
      <c r="DF13" s="51"/>
      <c r="DG13" s="51"/>
      <c r="DH13" s="51"/>
      <c r="DI13" s="51"/>
      <c r="DJ13" s="51"/>
      <c r="DK13" s="51"/>
      <c r="DL13" s="51"/>
      <c r="DM13" s="51"/>
      <c r="DN13" s="51"/>
      <c r="DO13" s="51"/>
      <c r="DP13" s="51"/>
      <c r="DQ13" s="51"/>
      <c r="DR13" s="51"/>
      <c r="DS13" s="51"/>
      <c r="DT13" s="51"/>
      <c r="DU13" s="51"/>
      <c r="DV13" s="51"/>
      <c r="DW13" s="51"/>
      <c r="DX13" s="51"/>
      <c r="DY13" s="51"/>
      <c r="DZ13" s="51"/>
      <c r="EA13" s="51"/>
      <c r="EB13" s="51" t="s">
        <v>93</v>
      </c>
      <c r="EC13" s="51"/>
      <c r="ED13" s="54">
        <v>1</v>
      </c>
      <c r="EE13" s="55" t="s">
        <v>34</v>
      </c>
    </row>
    <row r="14" spans="1:135" ht="15" customHeight="1" x14ac:dyDescent="0.3">
      <c r="A14" s="36"/>
      <c r="B14" s="39"/>
      <c r="C14" s="42"/>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c r="DA14" s="51"/>
      <c r="DB14" s="51"/>
      <c r="DC14" s="51"/>
      <c r="DD14" s="51"/>
      <c r="DE14" s="51"/>
      <c r="DF14" s="51"/>
      <c r="DG14" s="51"/>
      <c r="DH14" s="51"/>
      <c r="DI14" s="51"/>
      <c r="DJ14" s="51"/>
      <c r="DK14" s="51"/>
      <c r="DL14" s="51"/>
      <c r="DM14" s="51"/>
      <c r="DN14" s="51"/>
      <c r="DO14" s="51"/>
      <c r="DP14" s="51"/>
      <c r="DQ14" s="51"/>
      <c r="DR14" s="51"/>
      <c r="DS14" s="51"/>
      <c r="DT14" s="51"/>
      <c r="DU14" s="51"/>
      <c r="DV14" s="51"/>
      <c r="DW14" s="51"/>
      <c r="DX14" s="51"/>
      <c r="DY14" s="51"/>
      <c r="DZ14" s="51"/>
      <c r="EA14" s="51"/>
      <c r="EB14" s="51"/>
      <c r="EC14" s="51"/>
      <c r="ED14" s="54"/>
      <c r="EE14" s="55"/>
    </row>
    <row r="15" spans="1:135" ht="15.6" x14ac:dyDescent="0.3">
      <c r="A15" s="36"/>
      <c r="B15" s="39"/>
      <c r="C15" s="42"/>
      <c r="E15" s="4" t="s">
        <v>42</v>
      </c>
      <c r="F15" s="57" t="s">
        <v>32</v>
      </c>
      <c r="G15" s="58"/>
      <c r="H15" s="58"/>
      <c r="I15" s="58"/>
      <c r="J15" s="58"/>
      <c r="K15" s="58"/>
      <c r="L15" s="58"/>
      <c r="M15" s="58"/>
      <c r="N15" s="58"/>
      <c r="O15" s="58"/>
      <c r="P15" s="59"/>
      <c r="Q15" s="60" t="s">
        <v>46</v>
      </c>
      <c r="R15" s="61"/>
      <c r="S15" s="61"/>
      <c r="T15" s="61"/>
      <c r="U15" s="61"/>
      <c r="V15" s="61"/>
      <c r="W15" s="61"/>
      <c r="X15" s="61"/>
      <c r="Y15" s="61"/>
      <c r="Z15" s="61"/>
      <c r="AA15" s="62"/>
      <c r="AB15" s="63" t="s">
        <v>47</v>
      </c>
      <c r="AC15" s="64"/>
      <c r="AD15" s="64"/>
      <c r="AE15" s="64"/>
      <c r="AF15" s="64"/>
      <c r="AG15" s="64"/>
      <c r="AH15" s="64"/>
      <c r="AI15" s="64"/>
      <c r="AJ15" s="64"/>
      <c r="AK15" s="64"/>
      <c r="AL15" s="64"/>
      <c r="AM15" s="63" t="s">
        <v>86</v>
      </c>
      <c r="AN15" s="64"/>
      <c r="AO15" s="64"/>
      <c r="AP15" s="64"/>
      <c r="AQ15" s="64"/>
      <c r="AR15" s="64"/>
      <c r="AS15" s="64"/>
      <c r="AT15" s="64"/>
      <c r="AU15" s="64"/>
      <c r="AV15" s="64"/>
      <c r="AW15" s="64"/>
      <c r="AX15" s="63" t="s">
        <v>87</v>
      </c>
      <c r="AY15" s="64"/>
      <c r="AZ15" s="64"/>
      <c r="BA15" s="64"/>
      <c r="BB15" s="64"/>
      <c r="BC15" s="64"/>
      <c r="BD15" s="64"/>
      <c r="BE15" s="64"/>
      <c r="BF15" s="64"/>
      <c r="BG15" s="64"/>
      <c r="BH15" s="64"/>
      <c r="BI15" s="63" t="s">
        <v>88</v>
      </c>
      <c r="BJ15" s="64"/>
      <c r="BK15" s="64"/>
      <c r="BL15" s="64"/>
      <c r="BM15" s="64"/>
      <c r="BN15" s="64"/>
      <c r="BO15" s="64"/>
      <c r="BP15" s="64"/>
      <c r="BQ15" s="64"/>
      <c r="BR15" s="64"/>
      <c r="BS15" s="64"/>
      <c r="BT15" s="64"/>
      <c r="BU15" s="64"/>
      <c r="BV15" s="63" t="s">
        <v>89</v>
      </c>
      <c r="BW15" s="64"/>
      <c r="BX15" s="64"/>
      <c r="BY15" s="64"/>
      <c r="BZ15" s="64"/>
      <c r="CA15" s="64"/>
      <c r="CB15" s="64"/>
      <c r="CC15" s="64"/>
      <c r="CD15" s="64"/>
      <c r="CE15" s="64"/>
      <c r="CF15" s="64"/>
      <c r="CG15" s="64"/>
      <c r="CH15" s="64"/>
      <c r="CI15" s="63" t="s">
        <v>91</v>
      </c>
      <c r="CJ15" s="64"/>
      <c r="CK15" s="64"/>
      <c r="CL15" s="64"/>
      <c r="CM15" s="64"/>
      <c r="CN15" s="64"/>
      <c r="CO15" s="64"/>
      <c r="CP15" s="64"/>
      <c r="CQ15" s="64"/>
      <c r="CR15" s="64"/>
      <c r="CS15" s="64"/>
      <c r="CT15" s="64"/>
      <c r="CU15" s="64"/>
      <c r="CV15" s="64" t="s">
        <v>94</v>
      </c>
      <c r="CW15" s="64"/>
      <c r="CX15" s="64"/>
      <c r="CY15" s="64"/>
      <c r="CZ15" s="64"/>
      <c r="DA15" s="64"/>
      <c r="DB15" s="64"/>
      <c r="DC15" s="64"/>
      <c r="DD15" s="64"/>
      <c r="DE15" s="64"/>
      <c r="DF15" s="66"/>
      <c r="DG15" s="63" t="s">
        <v>95</v>
      </c>
      <c r="DH15" s="64"/>
      <c r="DI15" s="64"/>
      <c r="DJ15" s="64"/>
      <c r="DK15" s="64"/>
      <c r="DL15" s="64"/>
      <c r="DM15" s="64"/>
      <c r="DN15" s="64"/>
      <c r="DO15" s="64"/>
      <c r="DP15" s="64"/>
      <c r="DQ15" s="66"/>
      <c r="DR15" s="63" t="s">
        <v>92</v>
      </c>
      <c r="DS15" s="64"/>
      <c r="DT15" s="64"/>
      <c r="DU15" s="64"/>
      <c r="DV15" s="64"/>
      <c r="DW15" s="64"/>
      <c r="DX15" s="64"/>
      <c r="DY15" s="64"/>
      <c r="DZ15" s="64"/>
      <c r="EA15" s="64"/>
      <c r="EB15" s="64"/>
      <c r="EC15" s="64"/>
      <c r="ED15" s="66"/>
      <c r="EE15" s="55"/>
    </row>
    <row r="16" spans="1:135" ht="32.25" customHeight="1" x14ac:dyDescent="0.3">
      <c r="A16" s="36"/>
      <c r="B16" s="39"/>
      <c r="C16" s="42"/>
      <c r="E16" s="5" t="s">
        <v>45</v>
      </c>
      <c r="F16" s="29">
        <f>+B3</f>
        <v>1</v>
      </c>
      <c r="G16" s="30"/>
      <c r="H16" s="30"/>
      <c r="I16" s="30"/>
      <c r="J16" s="30"/>
      <c r="K16" s="30"/>
      <c r="L16" s="30"/>
      <c r="M16" s="30"/>
      <c r="N16" s="30"/>
      <c r="O16" s="30"/>
      <c r="P16" s="31"/>
      <c r="Q16" s="29">
        <f>+B4</f>
        <v>1</v>
      </c>
      <c r="R16" s="30"/>
      <c r="S16" s="30"/>
      <c r="T16" s="30"/>
      <c r="U16" s="30"/>
      <c r="V16" s="30"/>
      <c r="W16" s="30"/>
      <c r="X16" s="30"/>
      <c r="Y16" s="30"/>
      <c r="Z16" s="30"/>
      <c r="AA16" s="31"/>
      <c r="AB16" s="29">
        <f>+B5</f>
        <v>1</v>
      </c>
      <c r="AC16" s="30"/>
      <c r="AD16" s="30"/>
      <c r="AE16" s="30"/>
      <c r="AF16" s="30"/>
      <c r="AG16" s="30"/>
      <c r="AH16" s="30"/>
      <c r="AI16" s="30"/>
      <c r="AJ16" s="30"/>
      <c r="AK16" s="30"/>
      <c r="AL16" s="31"/>
      <c r="AM16" s="65">
        <f>+B6</f>
        <v>1</v>
      </c>
      <c r="AN16" s="65"/>
      <c r="AO16" s="65"/>
      <c r="AP16" s="65"/>
      <c r="AQ16" s="65"/>
      <c r="AR16" s="65"/>
      <c r="AS16" s="65"/>
      <c r="AT16" s="65"/>
      <c r="AU16" s="65"/>
      <c r="AV16" s="65"/>
      <c r="AW16" s="65"/>
      <c r="AX16" s="65">
        <f>+B7</f>
        <v>1</v>
      </c>
      <c r="AY16" s="65"/>
      <c r="AZ16" s="65"/>
      <c r="BA16" s="65"/>
      <c r="BB16" s="65"/>
      <c r="BC16" s="65"/>
      <c r="BD16" s="65"/>
      <c r="BE16" s="65"/>
      <c r="BF16" s="65"/>
      <c r="BG16" s="65"/>
      <c r="BH16" s="65"/>
      <c r="BI16" s="65">
        <f>+B8</f>
        <v>1</v>
      </c>
      <c r="BJ16" s="65"/>
      <c r="BK16" s="65"/>
      <c r="BL16" s="65"/>
      <c r="BM16" s="65"/>
      <c r="BN16" s="65"/>
      <c r="BO16" s="65"/>
      <c r="BP16" s="65"/>
      <c r="BQ16" s="65"/>
      <c r="BR16" s="65"/>
      <c r="BS16" s="65"/>
      <c r="BT16" s="65"/>
      <c r="BU16" s="65"/>
      <c r="BV16" s="29">
        <f>+B9</f>
        <v>1</v>
      </c>
      <c r="BW16" s="30"/>
      <c r="BX16" s="30"/>
      <c r="BY16" s="30"/>
      <c r="BZ16" s="30"/>
      <c r="CA16" s="30"/>
      <c r="CB16" s="30"/>
      <c r="CC16" s="30"/>
      <c r="CD16" s="30"/>
      <c r="CE16" s="30"/>
      <c r="CF16" s="30"/>
      <c r="CG16" s="30"/>
      <c r="CH16" s="31"/>
      <c r="CI16" s="29">
        <f>+B10</f>
        <v>1</v>
      </c>
      <c r="CJ16" s="30"/>
      <c r="CK16" s="30"/>
      <c r="CL16" s="30"/>
      <c r="CM16" s="30"/>
      <c r="CN16" s="30"/>
      <c r="CO16" s="30"/>
      <c r="CP16" s="30"/>
      <c r="CQ16" s="30"/>
      <c r="CR16" s="30"/>
      <c r="CS16" s="30"/>
      <c r="CT16" s="30"/>
      <c r="CU16" s="31"/>
      <c r="CV16" s="65">
        <f>+B11</f>
        <v>1</v>
      </c>
      <c r="CW16" s="65"/>
      <c r="CX16" s="65"/>
      <c r="CY16" s="65"/>
      <c r="CZ16" s="65"/>
      <c r="DA16" s="65"/>
      <c r="DB16" s="65"/>
      <c r="DC16" s="65"/>
      <c r="DD16" s="65"/>
      <c r="DE16" s="65"/>
      <c r="DF16" s="65"/>
      <c r="DG16" s="29">
        <f>+B12</f>
        <v>1</v>
      </c>
      <c r="DH16" s="30"/>
      <c r="DI16" s="30"/>
      <c r="DJ16" s="30"/>
      <c r="DK16" s="30"/>
      <c r="DL16" s="30"/>
      <c r="DM16" s="30"/>
      <c r="DN16" s="30"/>
      <c r="DO16" s="30"/>
      <c r="DP16" s="30"/>
      <c r="DQ16" s="31"/>
      <c r="DR16" s="29">
        <v>0</v>
      </c>
      <c r="DS16" s="30"/>
      <c r="DT16" s="30"/>
      <c r="DU16" s="30"/>
      <c r="DV16" s="30"/>
      <c r="DW16" s="30"/>
      <c r="DX16" s="30"/>
      <c r="DY16" s="30"/>
      <c r="DZ16" s="30"/>
      <c r="EA16" s="30"/>
      <c r="EB16" s="30"/>
      <c r="EC16" s="30"/>
      <c r="ED16" s="31"/>
      <c r="EE16" s="55"/>
    </row>
    <row r="17" spans="1:135" ht="24.75" customHeight="1" x14ac:dyDescent="0.3">
      <c r="A17" s="36"/>
      <c r="B17" s="39"/>
      <c r="C17" s="42"/>
      <c r="E17" s="16" t="s">
        <v>37</v>
      </c>
      <c r="F17" s="50" t="s">
        <v>33</v>
      </c>
      <c r="G17" s="50"/>
      <c r="H17" s="50" t="s">
        <v>38</v>
      </c>
      <c r="I17" s="50"/>
      <c r="J17" s="50" t="s">
        <v>39</v>
      </c>
      <c r="K17" s="50"/>
      <c r="L17" s="50" t="s">
        <v>40</v>
      </c>
      <c r="M17" s="50"/>
      <c r="N17" s="50" t="s">
        <v>41</v>
      </c>
      <c r="O17" s="50"/>
      <c r="P17" s="52" t="s">
        <v>44</v>
      </c>
      <c r="Q17" s="50" t="s">
        <v>33</v>
      </c>
      <c r="R17" s="50"/>
      <c r="S17" s="50" t="s">
        <v>38</v>
      </c>
      <c r="T17" s="50"/>
      <c r="U17" s="50" t="s">
        <v>39</v>
      </c>
      <c r="V17" s="50"/>
      <c r="W17" s="50" t="s">
        <v>40</v>
      </c>
      <c r="X17" s="50"/>
      <c r="Y17" s="50" t="s">
        <v>41</v>
      </c>
      <c r="Z17" s="50"/>
      <c r="AA17" s="50" t="s">
        <v>44</v>
      </c>
      <c r="AB17" s="50" t="s">
        <v>33</v>
      </c>
      <c r="AC17" s="50"/>
      <c r="AD17" s="50" t="s">
        <v>38</v>
      </c>
      <c r="AE17" s="50"/>
      <c r="AF17" s="50" t="s">
        <v>39</v>
      </c>
      <c r="AG17" s="50"/>
      <c r="AH17" s="50" t="s">
        <v>40</v>
      </c>
      <c r="AI17" s="50"/>
      <c r="AJ17" s="50" t="s">
        <v>41</v>
      </c>
      <c r="AK17" s="50"/>
      <c r="AL17" s="52" t="s">
        <v>44</v>
      </c>
      <c r="AM17" s="50" t="s">
        <v>33</v>
      </c>
      <c r="AN17" s="50"/>
      <c r="AO17" s="50" t="s">
        <v>38</v>
      </c>
      <c r="AP17" s="50"/>
      <c r="AQ17" s="50" t="s">
        <v>39</v>
      </c>
      <c r="AR17" s="50"/>
      <c r="AS17" s="50" t="s">
        <v>40</v>
      </c>
      <c r="AT17" s="50"/>
      <c r="AU17" s="50" t="s">
        <v>41</v>
      </c>
      <c r="AV17" s="50"/>
      <c r="AW17" s="52" t="s">
        <v>44</v>
      </c>
      <c r="AX17" s="50" t="s">
        <v>33</v>
      </c>
      <c r="AY17" s="50"/>
      <c r="AZ17" s="50" t="s">
        <v>38</v>
      </c>
      <c r="BA17" s="50"/>
      <c r="BB17" s="50" t="s">
        <v>39</v>
      </c>
      <c r="BC17" s="50"/>
      <c r="BD17" s="50" t="s">
        <v>40</v>
      </c>
      <c r="BE17" s="50"/>
      <c r="BF17" s="50" t="s">
        <v>41</v>
      </c>
      <c r="BG17" s="50"/>
      <c r="BH17" s="52" t="s">
        <v>44</v>
      </c>
      <c r="BI17" s="50" t="s">
        <v>33</v>
      </c>
      <c r="BJ17" s="50"/>
      <c r="BK17" s="50" t="s">
        <v>38</v>
      </c>
      <c r="BL17" s="50"/>
      <c r="BM17" s="50" t="s">
        <v>39</v>
      </c>
      <c r="BN17" s="50"/>
      <c r="BO17" s="50" t="s">
        <v>40</v>
      </c>
      <c r="BP17" s="50"/>
      <c r="BQ17" s="50" t="s">
        <v>41</v>
      </c>
      <c r="BR17" s="50"/>
      <c r="BS17" s="67" t="s">
        <v>90</v>
      </c>
      <c r="BT17" s="68"/>
      <c r="BU17" s="52" t="s">
        <v>44</v>
      </c>
      <c r="BV17" s="50" t="s">
        <v>33</v>
      </c>
      <c r="BW17" s="50"/>
      <c r="BX17" s="50" t="s">
        <v>38</v>
      </c>
      <c r="BY17" s="50"/>
      <c r="BZ17" s="50" t="s">
        <v>39</v>
      </c>
      <c r="CA17" s="50"/>
      <c r="CB17" s="50" t="s">
        <v>40</v>
      </c>
      <c r="CC17" s="50"/>
      <c r="CD17" s="50" t="s">
        <v>41</v>
      </c>
      <c r="CE17" s="50"/>
      <c r="CF17" s="50" t="s">
        <v>90</v>
      </c>
      <c r="CG17" s="50"/>
      <c r="CH17" s="52" t="s">
        <v>44</v>
      </c>
      <c r="CI17" s="50" t="s">
        <v>33</v>
      </c>
      <c r="CJ17" s="50"/>
      <c r="CK17" s="50" t="s">
        <v>38</v>
      </c>
      <c r="CL17" s="50"/>
      <c r="CM17" s="50" t="s">
        <v>39</v>
      </c>
      <c r="CN17" s="50"/>
      <c r="CO17" s="50" t="s">
        <v>40</v>
      </c>
      <c r="CP17" s="50"/>
      <c r="CQ17" s="50" t="s">
        <v>41</v>
      </c>
      <c r="CR17" s="50"/>
      <c r="CS17" s="50" t="s">
        <v>90</v>
      </c>
      <c r="CT17" s="50"/>
      <c r="CU17" s="52" t="s">
        <v>44</v>
      </c>
      <c r="CV17" s="50" t="s">
        <v>33</v>
      </c>
      <c r="CW17" s="50"/>
      <c r="CX17" s="50" t="s">
        <v>38</v>
      </c>
      <c r="CY17" s="50"/>
      <c r="CZ17" s="50" t="s">
        <v>39</v>
      </c>
      <c r="DA17" s="50"/>
      <c r="DB17" s="50" t="s">
        <v>40</v>
      </c>
      <c r="DC17" s="50"/>
      <c r="DD17" s="50" t="s">
        <v>41</v>
      </c>
      <c r="DE17" s="50"/>
      <c r="DF17" s="52" t="s">
        <v>44</v>
      </c>
      <c r="DG17" s="50" t="s">
        <v>33</v>
      </c>
      <c r="DH17" s="50"/>
      <c r="DI17" s="50" t="s">
        <v>38</v>
      </c>
      <c r="DJ17" s="50"/>
      <c r="DK17" s="50" t="s">
        <v>39</v>
      </c>
      <c r="DL17" s="50"/>
      <c r="DM17" s="50" t="s">
        <v>40</v>
      </c>
      <c r="DN17" s="50"/>
      <c r="DO17" s="50" t="s">
        <v>41</v>
      </c>
      <c r="DP17" s="50"/>
      <c r="DQ17" s="52" t="s">
        <v>44</v>
      </c>
      <c r="DR17" s="60" t="s">
        <v>33</v>
      </c>
      <c r="DS17" s="62"/>
      <c r="DT17" s="60" t="s">
        <v>38</v>
      </c>
      <c r="DU17" s="62"/>
      <c r="DV17" s="60" t="s">
        <v>39</v>
      </c>
      <c r="DW17" s="62"/>
      <c r="DX17" s="60" t="s">
        <v>40</v>
      </c>
      <c r="DY17" s="62"/>
      <c r="DZ17" s="60" t="s">
        <v>41</v>
      </c>
      <c r="EA17" s="62"/>
      <c r="EB17" s="60" t="s">
        <v>90</v>
      </c>
      <c r="EC17" s="62"/>
      <c r="ED17" s="52" t="s">
        <v>44</v>
      </c>
      <c r="EE17" s="55"/>
    </row>
    <row r="18" spans="1:135" ht="16.2" thickBot="1" x14ac:dyDescent="0.35">
      <c r="A18" s="37"/>
      <c r="B18" s="40"/>
      <c r="C18" s="43"/>
      <c r="E18" s="16"/>
      <c r="F18" s="16" t="s">
        <v>35</v>
      </c>
      <c r="G18" s="16" t="s">
        <v>36</v>
      </c>
      <c r="H18" s="16" t="s">
        <v>35</v>
      </c>
      <c r="I18" s="16" t="s">
        <v>36</v>
      </c>
      <c r="J18" s="16" t="s">
        <v>35</v>
      </c>
      <c r="K18" s="16" t="s">
        <v>36</v>
      </c>
      <c r="L18" s="16" t="s">
        <v>35</v>
      </c>
      <c r="M18" s="16" t="s">
        <v>36</v>
      </c>
      <c r="N18" s="16" t="s">
        <v>35</v>
      </c>
      <c r="O18" s="16" t="s">
        <v>36</v>
      </c>
      <c r="P18" s="53"/>
      <c r="Q18" s="16" t="s">
        <v>35</v>
      </c>
      <c r="R18" s="16" t="s">
        <v>36</v>
      </c>
      <c r="S18" s="16" t="s">
        <v>35</v>
      </c>
      <c r="T18" s="16" t="s">
        <v>36</v>
      </c>
      <c r="U18" s="16" t="s">
        <v>35</v>
      </c>
      <c r="V18" s="16" t="s">
        <v>36</v>
      </c>
      <c r="W18" s="16" t="s">
        <v>35</v>
      </c>
      <c r="X18" s="16" t="s">
        <v>36</v>
      </c>
      <c r="Y18" s="16" t="s">
        <v>35</v>
      </c>
      <c r="Z18" s="16" t="s">
        <v>36</v>
      </c>
      <c r="AA18" s="50"/>
      <c r="AB18" s="16" t="s">
        <v>35</v>
      </c>
      <c r="AC18" s="16" t="s">
        <v>36</v>
      </c>
      <c r="AD18" s="16" t="s">
        <v>35</v>
      </c>
      <c r="AE18" s="16" t="s">
        <v>36</v>
      </c>
      <c r="AF18" s="16" t="s">
        <v>35</v>
      </c>
      <c r="AG18" s="16" t="s">
        <v>36</v>
      </c>
      <c r="AH18" s="16" t="s">
        <v>35</v>
      </c>
      <c r="AI18" s="16" t="s">
        <v>36</v>
      </c>
      <c r="AJ18" s="16" t="s">
        <v>35</v>
      </c>
      <c r="AK18" s="16" t="s">
        <v>36</v>
      </c>
      <c r="AL18" s="53"/>
      <c r="AM18" s="16" t="s">
        <v>35</v>
      </c>
      <c r="AN18" s="16" t="s">
        <v>36</v>
      </c>
      <c r="AO18" s="16" t="s">
        <v>35</v>
      </c>
      <c r="AP18" s="16" t="s">
        <v>36</v>
      </c>
      <c r="AQ18" s="16" t="s">
        <v>35</v>
      </c>
      <c r="AR18" s="16" t="s">
        <v>36</v>
      </c>
      <c r="AS18" s="16" t="s">
        <v>35</v>
      </c>
      <c r="AT18" s="16" t="s">
        <v>36</v>
      </c>
      <c r="AU18" s="16" t="s">
        <v>35</v>
      </c>
      <c r="AV18" s="16" t="s">
        <v>36</v>
      </c>
      <c r="AW18" s="53"/>
      <c r="AX18" s="16" t="s">
        <v>35</v>
      </c>
      <c r="AY18" s="16" t="s">
        <v>36</v>
      </c>
      <c r="AZ18" s="16" t="s">
        <v>35</v>
      </c>
      <c r="BA18" s="16" t="s">
        <v>36</v>
      </c>
      <c r="BB18" s="16" t="s">
        <v>35</v>
      </c>
      <c r="BC18" s="16" t="s">
        <v>36</v>
      </c>
      <c r="BD18" s="16" t="s">
        <v>35</v>
      </c>
      <c r="BE18" s="16" t="s">
        <v>36</v>
      </c>
      <c r="BF18" s="16" t="s">
        <v>35</v>
      </c>
      <c r="BG18" s="16" t="s">
        <v>36</v>
      </c>
      <c r="BH18" s="53"/>
      <c r="BI18" s="16" t="s">
        <v>35</v>
      </c>
      <c r="BJ18" s="16" t="s">
        <v>36</v>
      </c>
      <c r="BK18" s="16" t="s">
        <v>35</v>
      </c>
      <c r="BL18" s="16" t="s">
        <v>36</v>
      </c>
      <c r="BM18" s="16" t="s">
        <v>35</v>
      </c>
      <c r="BN18" s="16" t="s">
        <v>36</v>
      </c>
      <c r="BO18" s="16" t="s">
        <v>35</v>
      </c>
      <c r="BP18" s="16" t="s">
        <v>36</v>
      </c>
      <c r="BQ18" s="16" t="s">
        <v>35</v>
      </c>
      <c r="BR18" s="16" t="s">
        <v>36</v>
      </c>
      <c r="BS18" s="16" t="s">
        <v>35</v>
      </c>
      <c r="BT18" s="16" t="s">
        <v>36</v>
      </c>
      <c r="BU18" s="53"/>
      <c r="BV18" s="16" t="s">
        <v>35</v>
      </c>
      <c r="BW18" s="16" t="s">
        <v>36</v>
      </c>
      <c r="BX18" s="16" t="s">
        <v>35</v>
      </c>
      <c r="BY18" s="16" t="s">
        <v>36</v>
      </c>
      <c r="BZ18" s="16" t="s">
        <v>35</v>
      </c>
      <c r="CA18" s="16" t="s">
        <v>36</v>
      </c>
      <c r="CB18" s="16" t="s">
        <v>35</v>
      </c>
      <c r="CC18" s="16" t="s">
        <v>36</v>
      </c>
      <c r="CD18" s="16" t="s">
        <v>35</v>
      </c>
      <c r="CE18" s="16" t="s">
        <v>36</v>
      </c>
      <c r="CF18" s="16" t="s">
        <v>35</v>
      </c>
      <c r="CG18" s="16" t="s">
        <v>36</v>
      </c>
      <c r="CH18" s="53"/>
      <c r="CI18" s="16" t="s">
        <v>35</v>
      </c>
      <c r="CJ18" s="16" t="s">
        <v>36</v>
      </c>
      <c r="CK18" s="16" t="s">
        <v>35</v>
      </c>
      <c r="CL18" s="16" t="s">
        <v>36</v>
      </c>
      <c r="CM18" s="16" t="s">
        <v>35</v>
      </c>
      <c r="CN18" s="16" t="s">
        <v>36</v>
      </c>
      <c r="CO18" s="16" t="s">
        <v>35</v>
      </c>
      <c r="CP18" s="16" t="s">
        <v>36</v>
      </c>
      <c r="CQ18" s="16" t="s">
        <v>35</v>
      </c>
      <c r="CR18" s="16" t="s">
        <v>36</v>
      </c>
      <c r="CS18" s="16" t="s">
        <v>35</v>
      </c>
      <c r="CT18" s="16" t="s">
        <v>36</v>
      </c>
      <c r="CU18" s="53"/>
      <c r="CV18" s="16" t="s">
        <v>35</v>
      </c>
      <c r="CW18" s="16" t="s">
        <v>36</v>
      </c>
      <c r="CX18" s="16" t="s">
        <v>35</v>
      </c>
      <c r="CY18" s="16" t="s">
        <v>36</v>
      </c>
      <c r="CZ18" s="16" t="s">
        <v>35</v>
      </c>
      <c r="DA18" s="16" t="s">
        <v>36</v>
      </c>
      <c r="DB18" s="16" t="s">
        <v>35</v>
      </c>
      <c r="DC18" s="16" t="s">
        <v>36</v>
      </c>
      <c r="DD18" s="16" t="s">
        <v>35</v>
      </c>
      <c r="DE18" s="16" t="s">
        <v>36</v>
      </c>
      <c r="DF18" s="53"/>
      <c r="DG18" s="16" t="s">
        <v>35</v>
      </c>
      <c r="DH18" s="16" t="s">
        <v>36</v>
      </c>
      <c r="DI18" s="16" t="s">
        <v>35</v>
      </c>
      <c r="DJ18" s="16" t="s">
        <v>36</v>
      </c>
      <c r="DK18" s="16" t="s">
        <v>35</v>
      </c>
      <c r="DL18" s="16" t="s">
        <v>36</v>
      </c>
      <c r="DM18" s="16" t="s">
        <v>35</v>
      </c>
      <c r="DN18" s="16" t="s">
        <v>36</v>
      </c>
      <c r="DO18" s="16" t="s">
        <v>35</v>
      </c>
      <c r="DP18" s="16" t="s">
        <v>36</v>
      </c>
      <c r="DQ18" s="53"/>
      <c r="DR18" s="16" t="s">
        <v>35</v>
      </c>
      <c r="DS18" s="16" t="s">
        <v>36</v>
      </c>
      <c r="DT18" s="16" t="s">
        <v>35</v>
      </c>
      <c r="DU18" s="16" t="s">
        <v>36</v>
      </c>
      <c r="DV18" s="16" t="s">
        <v>35</v>
      </c>
      <c r="DW18" s="16" t="s">
        <v>36</v>
      </c>
      <c r="DX18" s="16" t="s">
        <v>35</v>
      </c>
      <c r="DY18" s="16" t="s">
        <v>36</v>
      </c>
      <c r="DZ18" s="16" t="s">
        <v>35</v>
      </c>
      <c r="EA18" s="16" t="s">
        <v>36</v>
      </c>
      <c r="EB18" s="16" t="s">
        <v>35</v>
      </c>
      <c r="EC18" s="16" t="s">
        <v>36</v>
      </c>
      <c r="ED18" s="53"/>
      <c r="EE18" s="56"/>
    </row>
    <row r="19" spans="1:135" x14ac:dyDescent="0.3">
      <c r="A19" s="19" t="str">
        <f t="shared" ref="A19:A53" si="0">+E19</f>
        <v>LECHE LIQUIDA O EN POLVO (se calcula polvo)</v>
      </c>
      <c r="B19" s="20">
        <f>ROUNDUP(+EE19,0)</f>
        <v>7346</v>
      </c>
      <c r="C19" s="21" t="s">
        <v>109</v>
      </c>
      <c r="E19" s="3" t="s">
        <v>48</v>
      </c>
      <c r="F19" s="7"/>
      <c r="G19" s="7"/>
      <c r="H19" s="7"/>
      <c r="I19" s="7"/>
      <c r="J19" s="7"/>
      <c r="K19" s="7"/>
      <c r="L19" s="7"/>
      <c r="M19" s="7"/>
      <c r="N19" s="7"/>
      <c r="O19" s="7"/>
      <c r="P19" s="7">
        <f>(+F19*G19+H19*I19+J19*K19+L19*M19+N19*O19)*F$16</f>
        <v>0</v>
      </c>
      <c r="Q19" s="1"/>
      <c r="R19" s="1"/>
      <c r="S19" s="1"/>
      <c r="T19" s="1"/>
      <c r="U19" s="1"/>
      <c r="V19" s="1"/>
      <c r="W19" s="1"/>
      <c r="X19" s="1"/>
      <c r="Y19" s="1"/>
      <c r="Z19" s="1"/>
      <c r="AA19" s="1">
        <f>(+Q19*R19+S19*T19+U19*V19+W19*X19+Y19*Z19)*Q$16</f>
        <v>0</v>
      </c>
      <c r="AB19" s="8">
        <v>9.6999999999999993</v>
      </c>
      <c r="AC19" s="8">
        <v>30</v>
      </c>
      <c r="AD19" s="8">
        <v>9.6999999999999993</v>
      </c>
      <c r="AE19" s="8">
        <f>4/7*30</f>
        <v>17.142857142857142</v>
      </c>
      <c r="AF19" s="8"/>
      <c r="AG19" s="8"/>
      <c r="AH19" s="8"/>
      <c r="AI19" s="8"/>
      <c r="AJ19" s="8"/>
      <c r="AK19" s="8"/>
      <c r="AL19" s="7">
        <f>(+AB19*AC19+AD19*AE19+AF19*AG19+AH19*AI19+AJ19*AK19)*AB$16</f>
        <v>457.28571428571428</v>
      </c>
      <c r="AM19" s="12">
        <v>11.7</v>
      </c>
      <c r="AN19" s="12">
        <v>30</v>
      </c>
      <c r="AO19" s="12">
        <v>11.7</v>
      </c>
      <c r="AP19" s="12">
        <v>30</v>
      </c>
      <c r="AQ19" s="12"/>
      <c r="AR19" s="12"/>
      <c r="AS19" s="12"/>
      <c r="AT19" s="12"/>
      <c r="AU19" s="12"/>
      <c r="AV19" s="12"/>
      <c r="AW19" s="12">
        <f>(+AM19*AN19+AO19*AP19+AQ19*AR19+AS19*AT19+AU19*AV19)*AM$16</f>
        <v>702</v>
      </c>
      <c r="AX19" s="7">
        <v>13</v>
      </c>
      <c r="AY19" s="7">
        <v>30</v>
      </c>
      <c r="AZ19" s="7">
        <v>13</v>
      </c>
      <c r="BA19" s="7">
        <f>4/7*30</f>
        <v>17.142857142857142</v>
      </c>
      <c r="BB19" s="7"/>
      <c r="BC19" s="7"/>
      <c r="BD19" s="7"/>
      <c r="BE19" s="7"/>
      <c r="BF19" s="7"/>
      <c r="BG19" s="7"/>
      <c r="BH19" s="7">
        <f>(+AX19*AY19+AZ19*BA19+BB19*BC19+BD19*BE19+BF19*BG19)*AX$16</f>
        <v>612.85714285714289</v>
      </c>
      <c r="BI19" s="12">
        <v>14.3</v>
      </c>
      <c r="BJ19" s="12">
        <v>30</v>
      </c>
      <c r="BK19" s="12">
        <v>14.3</v>
      </c>
      <c r="BL19" s="12">
        <f>4/7*30</f>
        <v>17.142857142857142</v>
      </c>
      <c r="BM19" s="14"/>
      <c r="BN19" s="14"/>
      <c r="BO19" s="12"/>
      <c r="BP19" s="12"/>
      <c r="BQ19" s="14"/>
      <c r="BR19" s="14"/>
      <c r="BS19" s="12">
        <v>14.3</v>
      </c>
      <c r="BT19" s="12">
        <v>20</v>
      </c>
      <c r="BU19" s="12">
        <f>(BI19*BJ19+BK19*BL19+BM19*BN19+BO19*BP19+BQ19*BR19+BS19*BT19)*BI$16</f>
        <v>960.14285714285711</v>
      </c>
      <c r="BV19" s="7">
        <v>15.6</v>
      </c>
      <c r="BW19" s="7">
        <v>30</v>
      </c>
      <c r="BX19" s="7">
        <v>15.6</v>
      </c>
      <c r="BY19" s="7">
        <f>4/7*30</f>
        <v>17.142857142857142</v>
      </c>
      <c r="BZ19" s="7"/>
      <c r="CA19" s="7"/>
      <c r="CB19" s="7"/>
      <c r="CC19" s="7"/>
      <c r="CD19" s="7"/>
      <c r="CE19" s="7"/>
      <c r="CF19" s="7">
        <v>15.6</v>
      </c>
      <c r="CG19" s="7">
        <v>20</v>
      </c>
      <c r="CH19" s="7">
        <f t="shared" ref="CH19:CH53" si="1">(BV19*BW19+BX19*BY19+BZ19*CA19+CB19*CC19+CD19*CE19+CF19*CG19)*BV$16</f>
        <v>1047.4285714285713</v>
      </c>
      <c r="CI19" s="14">
        <v>15.6</v>
      </c>
      <c r="CJ19" s="14">
        <v>30</v>
      </c>
      <c r="CK19" s="14">
        <v>15.6</v>
      </c>
      <c r="CL19" s="14">
        <f>4/7*30</f>
        <v>17.142857142857142</v>
      </c>
      <c r="CM19" s="14"/>
      <c r="CN19" s="14"/>
      <c r="CO19" s="14"/>
      <c r="CP19" s="14"/>
      <c r="CQ19" s="14"/>
      <c r="CR19" s="14"/>
      <c r="CS19" s="14">
        <v>15.6</v>
      </c>
      <c r="CT19" s="14">
        <v>20</v>
      </c>
      <c r="CU19" s="12">
        <f t="shared" ref="CU19:CU53" si="2">(CI19*CJ19+CK19*CL19+CM19*CN19+CO19*CP19+CQ19*CR19+CS19*CT19)*CI$16</f>
        <v>1047.4285714285713</v>
      </c>
      <c r="CV19" s="7">
        <v>23.4</v>
      </c>
      <c r="CW19" s="7">
        <v>30</v>
      </c>
      <c r="CX19" s="7"/>
      <c r="CY19" s="7"/>
      <c r="CZ19" s="7"/>
      <c r="DA19" s="7"/>
      <c r="DB19" s="7">
        <v>26</v>
      </c>
      <c r="DC19" s="7">
        <f>5/7*30</f>
        <v>21.428571428571431</v>
      </c>
      <c r="DD19" s="7"/>
      <c r="DE19" s="7"/>
      <c r="DF19" s="7">
        <f>(+CV19*CW19+CX19*CY19+CZ19*DA19+DB19*DC19+DD19*DE19)*CV$16</f>
        <v>1259.1428571428573</v>
      </c>
      <c r="DG19" s="14">
        <v>23.4</v>
      </c>
      <c r="DH19" s="14">
        <v>30</v>
      </c>
      <c r="DI19" s="14"/>
      <c r="DJ19" s="14"/>
      <c r="DK19" s="14"/>
      <c r="DL19" s="14"/>
      <c r="DM19" s="14">
        <v>26</v>
      </c>
      <c r="DN19" s="14">
        <f>5/7*30</f>
        <v>21.428571428571431</v>
      </c>
      <c r="DO19" s="14"/>
      <c r="DP19" s="14"/>
      <c r="DQ19" s="12">
        <f>(+DG19*DH19+DI19*DJ19+DK19*DL19+DM19*DN19+DO19*DP19)*DG$16</f>
        <v>1259.1428571428573</v>
      </c>
      <c r="DR19" s="7">
        <v>17</v>
      </c>
      <c r="DS19" s="7">
        <v>30</v>
      </c>
      <c r="DT19" s="7">
        <v>17</v>
      </c>
      <c r="DU19" s="7">
        <f>4/7*30</f>
        <v>17.142857142857142</v>
      </c>
      <c r="DV19" s="7"/>
      <c r="DW19" s="7"/>
      <c r="DX19" s="7"/>
      <c r="DY19" s="7"/>
      <c r="DZ19" s="7"/>
      <c r="EA19" s="7"/>
      <c r="EB19" s="7">
        <v>17</v>
      </c>
      <c r="EC19" s="7">
        <v>20</v>
      </c>
      <c r="ED19" s="7">
        <f t="shared" ref="ED19:ED53" si="3">(DR19*DS19+DT19*DU19+DV19*DW19+DX19*DY19+DZ19*EA19+EB19*EC19)*DR$16</f>
        <v>0</v>
      </c>
      <c r="EE19" s="9">
        <f t="shared" ref="EE19:EE53" si="4">(+ED19+DQ19+DF19+CU19+CH19+AL19+AW19+BH19+BU19+AA19+P19)*ED$13</f>
        <v>7345.4285714285725</v>
      </c>
    </row>
    <row r="20" spans="1:135" x14ac:dyDescent="0.3">
      <c r="A20" s="19" t="str">
        <f t="shared" si="0"/>
        <v>LECHE CONTINUACIÓN</v>
      </c>
      <c r="B20" s="20">
        <f t="shared" ref="B20:B53" si="5">ROUNDUP(+EE20,0)</f>
        <v>4260</v>
      </c>
      <c r="C20" s="21" t="s">
        <v>109</v>
      </c>
      <c r="E20" s="1" t="s">
        <v>0</v>
      </c>
      <c r="F20" s="7">
        <v>17</v>
      </c>
      <c r="G20" s="7">
        <v>30</v>
      </c>
      <c r="H20" s="7">
        <v>13</v>
      </c>
      <c r="I20" s="7">
        <v>30</v>
      </c>
      <c r="J20" s="8">
        <v>13</v>
      </c>
      <c r="K20" s="8">
        <v>30</v>
      </c>
      <c r="L20" s="7">
        <v>13</v>
      </c>
      <c r="M20" s="7">
        <v>30</v>
      </c>
      <c r="N20" s="8">
        <v>13</v>
      </c>
      <c r="O20" s="8">
        <v>30</v>
      </c>
      <c r="P20" s="7">
        <f t="shared" ref="P20:P53" si="6">(+F20*G20+H20*I20+J20*K20+L20*M20+N20*O20)*F$16</f>
        <v>2070</v>
      </c>
      <c r="Q20" s="1">
        <v>17</v>
      </c>
      <c r="R20" s="1">
        <v>30</v>
      </c>
      <c r="S20" s="1">
        <v>13</v>
      </c>
      <c r="T20" s="1">
        <v>30</v>
      </c>
      <c r="U20" s="6">
        <v>17</v>
      </c>
      <c r="V20" s="6">
        <v>30</v>
      </c>
      <c r="W20" s="1">
        <v>13</v>
      </c>
      <c r="X20" s="1">
        <v>30</v>
      </c>
      <c r="Y20" s="1">
        <v>13</v>
      </c>
      <c r="Z20" s="1">
        <v>30</v>
      </c>
      <c r="AA20" s="1">
        <f t="shared" ref="AA20:AA53" si="7">(+Q20*R20+S20*T20+U20*V20+W20*X20+Y20*Z20)*Q$16</f>
        <v>2190</v>
      </c>
      <c r="AB20" s="8"/>
      <c r="AC20" s="8"/>
      <c r="AD20" s="8"/>
      <c r="AE20" s="8"/>
      <c r="AF20" s="8"/>
      <c r="AG20" s="8"/>
      <c r="AH20" s="8"/>
      <c r="AI20" s="8"/>
      <c r="AJ20" s="8"/>
      <c r="AK20" s="8"/>
      <c r="AL20" s="7">
        <f t="shared" ref="AL20:AL53" si="8">(+AB20*AC20+AD20*AE20+AF20*AG20+AH20*AI20+AJ20*AK20)*AB$16</f>
        <v>0</v>
      </c>
      <c r="AM20" s="12"/>
      <c r="AN20" s="12"/>
      <c r="AO20" s="12"/>
      <c r="AP20" s="12"/>
      <c r="AQ20" s="12"/>
      <c r="AR20" s="12"/>
      <c r="AS20" s="12"/>
      <c r="AT20" s="12"/>
      <c r="AU20" s="12"/>
      <c r="AV20" s="12"/>
      <c r="AW20" s="12">
        <f t="shared" ref="AW20:AW53" si="9">(+AM20*AN20+AO20*AP20+AQ20*AR20+AS20*AT20+AU20*AV20)*AM$16</f>
        <v>0</v>
      </c>
      <c r="AX20" s="7"/>
      <c r="AY20" s="7"/>
      <c r="AZ20" s="7"/>
      <c r="BA20" s="7"/>
      <c r="BB20" s="7"/>
      <c r="BC20" s="7"/>
      <c r="BD20" s="7"/>
      <c r="BE20" s="7"/>
      <c r="BF20" s="7"/>
      <c r="BG20" s="7"/>
      <c r="BH20" s="7">
        <f t="shared" ref="BH20:BH53" si="10">(+AX20*AY20+AZ20*BA20+BB20*BC20+BD20*BE20+BF20*BG20)*AX$16</f>
        <v>0</v>
      </c>
      <c r="BI20" s="12"/>
      <c r="BJ20" s="12"/>
      <c r="BK20" s="12"/>
      <c r="BL20" s="12"/>
      <c r="BM20" s="14"/>
      <c r="BN20" s="14"/>
      <c r="BO20" s="12"/>
      <c r="BP20" s="12"/>
      <c r="BQ20" s="14"/>
      <c r="BR20" s="14"/>
      <c r="BS20" s="12"/>
      <c r="BT20" s="12"/>
      <c r="BU20" s="12">
        <f t="shared" ref="BU20:BU53" si="11">(BI20*BJ20+BK20*BL20+BM20*BN20+BO20*BP20+BQ20*BR20+BS20*BT20)*BI$16</f>
        <v>0</v>
      </c>
      <c r="BV20" s="7"/>
      <c r="BW20" s="7"/>
      <c r="BX20" s="7"/>
      <c r="BY20" s="7"/>
      <c r="BZ20" s="7"/>
      <c r="CA20" s="7"/>
      <c r="CB20" s="7"/>
      <c r="CC20" s="7"/>
      <c r="CD20" s="7"/>
      <c r="CE20" s="7"/>
      <c r="CF20" s="7"/>
      <c r="CG20" s="7"/>
      <c r="CH20" s="7">
        <f t="shared" si="1"/>
        <v>0</v>
      </c>
      <c r="CI20" s="14"/>
      <c r="CJ20" s="14"/>
      <c r="CK20" s="14"/>
      <c r="CL20" s="14"/>
      <c r="CM20" s="14"/>
      <c r="CN20" s="14"/>
      <c r="CO20" s="14"/>
      <c r="CP20" s="14"/>
      <c r="CQ20" s="14"/>
      <c r="CR20" s="14"/>
      <c r="CS20" s="14"/>
      <c r="CT20" s="14"/>
      <c r="CU20" s="12">
        <f t="shared" si="2"/>
        <v>0</v>
      </c>
      <c r="CV20" s="7"/>
      <c r="CW20" s="7"/>
      <c r="CX20" s="7"/>
      <c r="CY20" s="7"/>
      <c r="CZ20" s="7"/>
      <c r="DA20" s="7"/>
      <c r="DB20" s="7"/>
      <c r="DC20" s="7"/>
      <c r="DD20" s="7"/>
      <c r="DE20" s="7"/>
      <c r="DF20" s="7">
        <f t="shared" ref="DF20:DF53" si="12">(+CV20*CW20+CX20*CY20+CZ20*DA20+DB20*DC20+DD20*DE20)*CV$16</f>
        <v>0</v>
      </c>
      <c r="DG20" s="14"/>
      <c r="DH20" s="14"/>
      <c r="DI20" s="14"/>
      <c r="DJ20" s="14"/>
      <c r="DK20" s="14"/>
      <c r="DL20" s="14"/>
      <c r="DM20" s="14"/>
      <c r="DN20" s="14"/>
      <c r="DO20" s="14"/>
      <c r="DP20" s="14"/>
      <c r="DQ20" s="12">
        <f t="shared" ref="DQ20:DQ53" si="13">(+DG20*DH20+DI20*DJ20+DK20*DL20+DM20*DN20+DO20*DP20)*DG$16</f>
        <v>0</v>
      </c>
      <c r="DR20" s="7"/>
      <c r="DS20" s="7"/>
      <c r="DT20" s="7"/>
      <c r="DU20" s="7"/>
      <c r="DV20" s="7"/>
      <c r="DW20" s="7"/>
      <c r="DX20" s="7"/>
      <c r="DY20" s="7"/>
      <c r="DZ20" s="7"/>
      <c r="EA20" s="7"/>
      <c r="EB20" s="7"/>
      <c r="EC20" s="7"/>
      <c r="ED20" s="7">
        <f t="shared" si="3"/>
        <v>0</v>
      </c>
      <c r="EE20" s="9">
        <f t="shared" si="4"/>
        <v>4260</v>
      </c>
    </row>
    <row r="21" spans="1:135" ht="15.75" customHeight="1" x14ac:dyDescent="0.3">
      <c r="A21" s="19" t="str">
        <f t="shared" si="0"/>
        <v>KUMIS, Yogourt y Avena</v>
      </c>
      <c r="B21" s="20">
        <f t="shared" si="5"/>
        <v>26929</v>
      </c>
      <c r="C21" s="21" t="s">
        <v>110</v>
      </c>
      <c r="E21" s="2" t="s">
        <v>85</v>
      </c>
      <c r="F21" s="7"/>
      <c r="G21" s="7"/>
      <c r="H21" s="7"/>
      <c r="I21" s="7"/>
      <c r="J21" s="8"/>
      <c r="K21" s="8"/>
      <c r="L21" s="7"/>
      <c r="M21" s="7"/>
      <c r="N21" s="7"/>
      <c r="O21" s="7"/>
      <c r="P21" s="7">
        <f t="shared" si="6"/>
        <v>0</v>
      </c>
      <c r="Q21" s="1"/>
      <c r="R21" s="1"/>
      <c r="S21" s="1"/>
      <c r="T21" s="1"/>
      <c r="U21" s="6"/>
      <c r="V21" s="6"/>
      <c r="W21" s="1"/>
      <c r="X21" s="1"/>
      <c r="Y21" s="1"/>
      <c r="Z21" s="1"/>
      <c r="AA21" s="1">
        <f t="shared" si="7"/>
        <v>0</v>
      </c>
      <c r="AB21" s="8"/>
      <c r="AC21" s="8"/>
      <c r="AD21" s="8"/>
      <c r="AE21" s="8"/>
      <c r="AF21" s="8"/>
      <c r="AG21" s="8"/>
      <c r="AH21" s="8">
        <v>100</v>
      </c>
      <c r="AI21" s="8">
        <v>20</v>
      </c>
      <c r="AJ21" s="8"/>
      <c r="AK21" s="8"/>
      <c r="AL21" s="7">
        <f t="shared" si="8"/>
        <v>2000</v>
      </c>
      <c r="AM21" s="12"/>
      <c r="AN21" s="12"/>
      <c r="AO21" s="12"/>
      <c r="AP21" s="12"/>
      <c r="AQ21" s="12"/>
      <c r="AR21" s="12"/>
      <c r="AS21" s="12">
        <v>100</v>
      </c>
      <c r="AT21" s="12">
        <v>20</v>
      </c>
      <c r="AU21" s="12"/>
      <c r="AV21" s="12"/>
      <c r="AW21" s="12">
        <f t="shared" si="9"/>
        <v>2000</v>
      </c>
      <c r="AX21" s="7"/>
      <c r="AY21" s="7"/>
      <c r="AZ21" s="7"/>
      <c r="BA21" s="7"/>
      <c r="BB21" s="7"/>
      <c r="BC21" s="7"/>
      <c r="BD21" s="7">
        <v>150</v>
      </c>
      <c r="BE21" s="7">
        <v>20</v>
      </c>
      <c r="BF21" s="7"/>
      <c r="BG21" s="7"/>
      <c r="BH21" s="7">
        <f t="shared" si="10"/>
        <v>3000</v>
      </c>
      <c r="BI21" s="12"/>
      <c r="BJ21" s="12"/>
      <c r="BK21" s="12"/>
      <c r="BL21" s="12"/>
      <c r="BM21" s="14"/>
      <c r="BN21" s="14"/>
      <c r="BO21" s="12">
        <v>150</v>
      </c>
      <c r="BP21" s="12">
        <v>20</v>
      </c>
      <c r="BQ21" s="14"/>
      <c r="BR21" s="14"/>
      <c r="BS21" s="12">
        <v>150</v>
      </c>
      <c r="BT21" s="12">
        <v>10</v>
      </c>
      <c r="BU21" s="12">
        <f t="shared" si="11"/>
        <v>4500</v>
      </c>
      <c r="BV21" s="7"/>
      <c r="BW21" s="7"/>
      <c r="BX21" s="7"/>
      <c r="BY21" s="7"/>
      <c r="BZ21" s="7"/>
      <c r="CA21" s="7"/>
      <c r="CB21" s="7">
        <v>200</v>
      </c>
      <c r="CC21" s="7">
        <v>20</v>
      </c>
      <c r="CD21" s="7"/>
      <c r="CE21" s="7"/>
      <c r="CF21" s="7">
        <v>200</v>
      </c>
      <c r="CG21" s="7">
        <v>10</v>
      </c>
      <c r="CH21" s="7">
        <f t="shared" si="1"/>
        <v>6000</v>
      </c>
      <c r="CI21" s="14"/>
      <c r="CJ21" s="14"/>
      <c r="CK21" s="14"/>
      <c r="CL21" s="14"/>
      <c r="CM21" s="14"/>
      <c r="CN21" s="14"/>
      <c r="CO21" s="14">
        <v>200</v>
      </c>
      <c r="CP21" s="14">
        <v>20</v>
      </c>
      <c r="CQ21" s="14"/>
      <c r="CR21" s="14"/>
      <c r="CS21" s="14">
        <v>200</v>
      </c>
      <c r="CT21" s="14">
        <v>10</v>
      </c>
      <c r="CU21" s="12">
        <f t="shared" si="2"/>
        <v>6000</v>
      </c>
      <c r="CV21" s="7"/>
      <c r="CW21" s="7"/>
      <c r="CX21" s="7"/>
      <c r="CY21" s="7"/>
      <c r="CZ21" s="7"/>
      <c r="DA21" s="7"/>
      <c r="DB21" s="7">
        <v>200</v>
      </c>
      <c r="DC21" s="7">
        <f>2/7*30</f>
        <v>8.5714285714285712</v>
      </c>
      <c r="DD21" s="7"/>
      <c r="DE21" s="7"/>
      <c r="DF21" s="7">
        <f t="shared" si="12"/>
        <v>1714.2857142857142</v>
      </c>
      <c r="DG21" s="14"/>
      <c r="DH21" s="14"/>
      <c r="DI21" s="14"/>
      <c r="DJ21" s="14"/>
      <c r="DK21" s="14"/>
      <c r="DL21" s="14"/>
      <c r="DM21" s="14">
        <v>200</v>
      </c>
      <c r="DN21" s="14">
        <f>2/7*30</f>
        <v>8.5714285714285712</v>
      </c>
      <c r="DO21" s="14"/>
      <c r="DP21" s="14"/>
      <c r="DQ21" s="12">
        <f t="shared" si="13"/>
        <v>1714.2857142857142</v>
      </c>
      <c r="DR21" s="7"/>
      <c r="DS21" s="7"/>
      <c r="DT21" s="7"/>
      <c r="DU21" s="7"/>
      <c r="DV21" s="7"/>
      <c r="DW21" s="7"/>
      <c r="DX21" s="7">
        <v>240</v>
      </c>
      <c r="DY21" s="7">
        <v>20</v>
      </c>
      <c r="DZ21" s="7"/>
      <c r="EA21" s="7"/>
      <c r="EB21" s="7">
        <v>200</v>
      </c>
      <c r="EC21" s="7">
        <v>10</v>
      </c>
      <c r="ED21" s="7">
        <f t="shared" si="3"/>
        <v>0</v>
      </c>
      <c r="EE21" s="9">
        <f t="shared" si="4"/>
        <v>26928.571428571428</v>
      </c>
    </row>
    <row r="22" spans="1:135" x14ac:dyDescent="0.3">
      <c r="A22" s="19" t="str">
        <f t="shared" si="0"/>
        <v>QUESO CAMPESINO</v>
      </c>
      <c r="B22" s="20">
        <f t="shared" si="5"/>
        <v>6900</v>
      </c>
      <c r="C22" s="21" t="s">
        <v>109</v>
      </c>
      <c r="E22" s="1" t="s">
        <v>1</v>
      </c>
      <c r="F22" s="7"/>
      <c r="G22" s="7"/>
      <c r="H22" s="7"/>
      <c r="I22" s="7"/>
      <c r="J22" s="8"/>
      <c r="K22" s="8"/>
      <c r="L22" s="7"/>
      <c r="M22" s="7"/>
      <c r="N22" s="7"/>
      <c r="O22" s="7"/>
      <c r="P22" s="7">
        <f t="shared" si="6"/>
        <v>0</v>
      </c>
      <c r="Q22" s="1"/>
      <c r="R22" s="1"/>
      <c r="S22" s="1"/>
      <c r="T22" s="1"/>
      <c r="U22" s="6"/>
      <c r="V22" s="6"/>
      <c r="W22" s="1"/>
      <c r="X22" s="1"/>
      <c r="Y22" s="1"/>
      <c r="Z22" s="1"/>
      <c r="AA22" s="1">
        <f t="shared" si="7"/>
        <v>0</v>
      </c>
      <c r="AB22" s="8">
        <v>30</v>
      </c>
      <c r="AC22" s="8">
        <v>10</v>
      </c>
      <c r="AD22" s="8"/>
      <c r="AE22" s="8"/>
      <c r="AF22" s="8"/>
      <c r="AG22" s="8"/>
      <c r="AH22" s="8">
        <v>30</v>
      </c>
      <c r="AI22" s="8">
        <v>10</v>
      </c>
      <c r="AJ22" s="8"/>
      <c r="AK22" s="8"/>
      <c r="AL22" s="7">
        <f t="shared" si="8"/>
        <v>600</v>
      </c>
      <c r="AM22" s="12">
        <v>30</v>
      </c>
      <c r="AN22" s="12">
        <v>10</v>
      </c>
      <c r="AO22" s="12"/>
      <c r="AP22" s="12"/>
      <c r="AQ22" s="12"/>
      <c r="AR22" s="12"/>
      <c r="AS22" s="12">
        <v>30</v>
      </c>
      <c r="AT22" s="12">
        <v>10</v>
      </c>
      <c r="AU22" s="12"/>
      <c r="AV22" s="12"/>
      <c r="AW22" s="12">
        <f t="shared" si="9"/>
        <v>600</v>
      </c>
      <c r="AX22" s="7">
        <v>50</v>
      </c>
      <c r="AY22" s="7">
        <v>10</v>
      </c>
      <c r="AZ22" s="7"/>
      <c r="BA22" s="7"/>
      <c r="BB22" s="7"/>
      <c r="BC22" s="7"/>
      <c r="BD22" s="7">
        <v>50</v>
      </c>
      <c r="BE22" s="7">
        <v>10</v>
      </c>
      <c r="BF22" s="7"/>
      <c r="BG22" s="7"/>
      <c r="BH22" s="7">
        <f t="shared" si="10"/>
        <v>1000</v>
      </c>
      <c r="BI22" s="12">
        <v>50</v>
      </c>
      <c r="BJ22" s="12">
        <v>10</v>
      </c>
      <c r="BK22" s="12"/>
      <c r="BL22" s="12"/>
      <c r="BM22" s="14"/>
      <c r="BN22" s="14"/>
      <c r="BO22" s="12">
        <v>50</v>
      </c>
      <c r="BP22" s="12">
        <v>10</v>
      </c>
      <c r="BQ22" s="14"/>
      <c r="BR22" s="14"/>
      <c r="BS22" s="12"/>
      <c r="BT22" s="12"/>
      <c r="BU22" s="12">
        <f t="shared" si="11"/>
        <v>1000</v>
      </c>
      <c r="BV22" s="7">
        <v>60</v>
      </c>
      <c r="BW22" s="7">
        <v>10</v>
      </c>
      <c r="BX22" s="7"/>
      <c r="BY22" s="7"/>
      <c r="BZ22" s="7"/>
      <c r="CA22" s="7"/>
      <c r="CB22" s="7">
        <v>50</v>
      </c>
      <c r="CC22" s="7">
        <v>10</v>
      </c>
      <c r="CD22" s="7"/>
      <c r="CE22" s="7"/>
      <c r="CF22" s="7"/>
      <c r="CG22" s="7"/>
      <c r="CH22" s="7">
        <f t="shared" si="1"/>
        <v>1100</v>
      </c>
      <c r="CI22" s="14">
        <v>60</v>
      </c>
      <c r="CJ22" s="14">
        <v>10</v>
      </c>
      <c r="CK22" s="14"/>
      <c r="CL22" s="14"/>
      <c r="CM22" s="14"/>
      <c r="CN22" s="14"/>
      <c r="CO22" s="14">
        <v>60</v>
      </c>
      <c r="CP22" s="14">
        <v>10</v>
      </c>
      <c r="CQ22" s="14"/>
      <c r="CR22" s="14"/>
      <c r="CS22" s="14"/>
      <c r="CT22" s="14"/>
      <c r="CU22" s="12">
        <f t="shared" si="2"/>
        <v>1200</v>
      </c>
      <c r="CV22" s="7">
        <v>70</v>
      </c>
      <c r="CW22" s="7">
        <v>10</v>
      </c>
      <c r="CX22" s="7"/>
      <c r="CY22" s="7"/>
      <c r="CZ22" s="7"/>
      <c r="DA22" s="7"/>
      <c r="DB22" s="7"/>
      <c r="DC22" s="7"/>
      <c r="DD22" s="7"/>
      <c r="DE22" s="7"/>
      <c r="DF22" s="7">
        <f t="shared" si="12"/>
        <v>700</v>
      </c>
      <c r="DG22" s="14">
        <v>70</v>
      </c>
      <c r="DH22" s="14">
        <v>10</v>
      </c>
      <c r="DI22" s="14"/>
      <c r="DJ22" s="14"/>
      <c r="DK22" s="14"/>
      <c r="DL22" s="14"/>
      <c r="DM22" s="14"/>
      <c r="DN22" s="14"/>
      <c r="DO22" s="14"/>
      <c r="DP22" s="14"/>
      <c r="DQ22" s="12">
        <f t="shared" si="13"/>
        <v>700</v>
      </c>
      <c r="DR22" s="7">
        <v>70</v>
      </c>
      <c r="DS22" s="7">
        <v>10</v>
      </c>
      <c r="DT22" s="7"/>
      <c r="DU22" s="7"/>
      <c r="DV22" s="7"/>
      <c r="DW22" s="7"/>
      <c r="DX22" s="7">
        <v>60</v>
      </c>
      <c r="DY22" s="7">
        <v>10</v>
      </c>
      <c r="DZ22" s="7"/>
      <c r="EA22" s="7"/>
      <c r="EB22" s="7"/>
      <c r="EC22" s="7"/>
      <c r="ED22" s="7">
        <f t="shared" si="3"/>
        <v>0</v>
      </c>
      <c r="EE22" s="9">
        <f t="shared" si="4"/>
        <v>6900</v>
      </c>
    </row>
    <row r="23" spans="1:135" hidden="1" x14ac:dyDescent="0.3">
      <c r="A23" s="19" t="str">
        <f t="shared" si="0"/>
        <v xml:space="preserve">AVENA EN HOJUELAS </v>
      </c>
      <c r="B23" s="20">
        <f t="shared" si="5"/>
        <v>0</v>
      </c>
      <c r="C23" s="21" t="s">
        <v>109</v>
      </c>
      <c r="E23" s="1" t="s">
        <v>2</v>
      </c>
      <c r="F23" s="7"/>
      <c r="G23" s="7"/>
      <c r="H23" s="7"/>
      <c r="I23" s="7"/>
      <c r="J23" s="8"/>
      <c r="K23" s="8"/>
      <c r="L23" s="7"/>
      <c r="M23" s="7"/>
      <c r="N23" s="7"/>
      <c r="O23" s="7"/>
      <c r="P23" s="7">
        <f t="shared" si="6"/>
        <v>0</v>
      </c>
      <c r="Q23" s="1"/>
      <c r="R23" s="1"/>
      <c r="S23" s="1"/>
      <c r="T23" s="1"/>
      <c r="U23" s="6"/>
      <c r="V23" s="6"/>
      <c r="W23" s="1"/>
      <c r="X23" s="1"/>
      <c r="Y23" s="1"/>
      <c r="Z23" s="1"/>
      <c r="AA23" s="1">
        <f t="shared" si="7"/>
        <v>0</v>
      </c>
      <c r="AB23" s="8"/>
      <c r="AC23" s="8"/>
      <c r="AD23" s="8"/>
      <c r="AE23" s="8"/>
      <c r="AF23" s="8"/>
      <c r="AG23" s="8"/>
      <c r="AH23" s="8"/>
      <c r="AI23" s="8"/>
      <c r="AJ23" s="8"/>
      <c r="AK23" s="8"/>
      <c r="AL23" s="7">
        <f t="shared" si="8"/>
        <v>0</v>
      </c>
      <c r="AM23" s="12"/>
      <c r="AN23" s="12"/>
      <c r="AO23" s="12"/>
      <c r="AP23" s="12"/>
      <c r="AQ23" s="12"/>
      <c r="AR23" s="12"/>
      <c r="AS23" s="12"/>
      <c r="AT23" s="12"/>
      <c r="AU23" s="12"/>
      <c r="AV23" s="12"/>
      <c r="AW23" s="12">
        <f t="shared" si="9"/>
        <v>0</v>
      </c>
      <c r="AX23" s="7"/>
      <c r="AY23" s="7"/>
      <c r="AZ23" s="7"/>
      <c r="BA23" s="7"/>
      <c r="BB23" s="7"/>
      <c r="BC23" s="7"/>
      <c r="BD23" s="7"/>
      <c r="BE23" s="7"/>
      <c r="BF23" s="7"/>
      <c r="BG23" s="7"/>
      <c r="BH23" s="7">
        <f t="shared" si="10"/>
        <v>0</v>
      </c>
      <c r="BI23" s="12"/>
      <c r="BJ23" s="12"/>
      <c r="BK23" s="12"/>
      <c r="BL23" s="12"/>
      <c r="BM23" s="14"/>
      <c r="BN23" s="14"/>
      <c r="BO23" s="12"/>
      <c r="BP23" s="12"/>
      <c r="BQ23" s="14"/>
      <c r="BR23" s="14"/>
      <c r="BS23" s="12"/>
      <c r="BT23" s="12"/>
      <c r="BU23" s="12">
        <f t="shared" si="11"/>
        <v>0</v>
      </c>
      <c r="BV23" s="7"/>
      <c r="BW23" s="7"/>
      <c r="BX23" s="7"/>
      <c r="BY23" s="7"/>
      <c r="BZ23" s="7"/>
      <c r="CA23" s="7"/>
      <c r="CB23" s="7"/>
      <c r="CC23" s="7"/>
      <c r="CD23" s="7"/>
      <c r="CE23" s="7"/>
      <c r="CF23" s="7"/>
      <c r="CG23" s="7"/>
      <c r="CH23" s="7">
        <f t="shared" si="1"/>
        <v>0</v>
      </c>
      <c r="CI23" s="14"/>
      <c r="CJ23" s="14"/>
      <c r="CK23" s="14"/>
      <c r="CL23" s="14"/>
      <c r="CM23" s="14"/>
      <c r="CN23" s="14"/>
      <c r="CO23" s="14"/>
      <c r="CP23" s="14"/>
      <c r="CQ23" s="14"/>
      <c r="CR23" s="14"/>
      <c r="CS23" s="14"/>
      <c r="CT23" s="14"/>
      <c r="CU23" s="12">
        <f t="shared" si="2"/>
        <v>0</v>
      </c>
      <c r="CV23" s="7"/>
      <c r="CW23" s="7"/>
      <c r="CX23" s="7"/>
      <c r="CY23" s="7"/>
      <c r="CZ23" s="7"/>
      <c r="DA23" s="7"/>
      <c r="DB23" s="7"/>
      <c r="DC23" s="7"/>
      <c r="DD23" s="7"/>
      <c r="DE23" s="7"/>
      <c r="DF23" s="7">
        <f t="shared" si="12"/>
        <v>0</v>
      </c>
      <c r="DG23" s="14"/>
      <c r="DH23" s="14"/>
      <c r="DI23" s="14"/>
      <c r="DJ23" s="14"/>
      <c r="DK23" s="14"/>
      <c r="DL23" s="14"/>
      <c r="DM23" s="14"/>
      <c r="DN23" s="14"/>
      <c r="DO23" s="14"/>
      <c r="DP23" s="14"/>
      <c r="DQ23" s="12">
        <f t="shared" si="13"/>
        <v>0</v>
      </c>
      <c r="DR23" s="7"/>
      <c r="DS23" s="7"/>
      <c r="DT23" s="7"/>
      <c r="DU23" s="7"/>
      <c r="DV23" s="7"/>
      <c r="DW23" s="7"/>
      <c r="DX23" s="7"/>
      <c r="DY23" s="7"/>
      <c r="DZ23" s="7"/>
      <c r="EA23" s="7"/>
      <c r="EB23" s="7"/>
      <c r="EC23" s="7"/>
      <c r="ED23" s="7">
        <f t="shared" si="3"/>
        <v>0</v>
      </c>
      <c r="EE23" s="9">
        <f t="shared" si="4"/>
        <v>0</v>
      </c>
    </row>
    <row r="24" spans="1:135" ht="16.5" customHeight="1" x14ac:dyDescent="0.3">
      <c r="A24" s="19" t="str">
        <f t="shared" si="0"/>
        <v>CEREALES PARA COLADAS, PAPILLAS Y COMPOTAS</v>
      </c>
      <c r="B24" s="20">
        <f t="shared" si="5"/>
        <v>2268</v>
      </c>
      <c r="C24" s="21" t="s">
        <v>109</v>
      </c>
      <c r="E24" s="2" t="s">
        <v>43</v>
      </c>
      <c r="F24" s="7"/>
      <c r="G24" s="7"/>
      <c r="H24" s="7">
        <v>5</v>
      </c>
      <c r="I24" s="7">
        <v>30</v>
      </c>
      <c r="J24" s="8"/>
      <c r="K24" s="8"/>
      <c r="L24" s="7"/>
      <c r="M24" s="7"/>
      <c r="N24" s="7"/>
      <c r="O24" s="7"/>
      <c r="P24" s="7">
        <f t="shared" si="6"/>
        <v>150</v>
      </c>
      <c r="Q24" s="1"/>
      <c r="R24" s="1"/>
      <c r="S24" s="1">
        <v>7</v>
      </c>
      <c r="T24" s="1">
        <v>30</v>
      </c>
      <c r="U24" s="6"/>
      <c r="V24" s="6"/>
      <c r="W24" s="1"/>
      <c r="X24" s="1"/>
      <c r="Y24" s="1"/>
      <c r="Z24" s="1"/>
      <c r="AA24" s="1">
        <f t="shared" si="7"/>
        <v>210</v>
      </c>
      <c r="AB24" s="8">
        <v>10</v>
      </c>
      <c r="AC24" s="8">
        <f>3/7*30</f>
        <v>12.857142857142856</v>
      </c>
      <c r="AD24" s="8">
        <v>10</v>
      </c>
      <c r="AE24" s="8">
        <f>3/7*30</f>
        <v>12.857142857142856</v>
      </c>
      <c r="AF24" s="8"/>
      <c r="AG24" s="8"/>
      <c r="AH24" s="8"/>
      <c r="AI24" s="8"/>
      <c r="AJ24" s="8"/>
      <c r="AK24" s="8"/>
      <c r="AL24" s="7">
        <f t="shared" si="8"/>
        <v>257.14285714285711</v>
      </c>
      <c r="AM24" s="12">
        <v>12</v>
      </c>
      <c r="AN24" s="12">
        <f>3/7*30</f>
        <v>12.857142857142856</v>
      </c>
      <c r="AO24" s="12">
        <v>11</v>
      </c>
      <c r="AP24" s="12">
        <f>3/7*30</f>
        <v>12.857142857142856</v>
      </c>
      <c r="AQ24" s="12"/>
      <c r="AR24" s="12"/>
      <c r="AS24" s="12"/>
      <c r="AT24" s="12"/>
      <c r="AU24" s="12"/>
      <c r="AV24" s="12"/>
      <c r="AW24" s="12">
        <f t="shared" si="9"/>
        <v>295.71428571428567</v>
      </c>
      <c r="AX24" s="7">
        <v>12</v>
      </c>
      <c r="AY24" s="7">
        <f>3/7*30</f>
        <v>12.857142857142856</v>
      </c>
      <c r="AZ24" s="7">
        <v>11</v>
      </c>
      <c r="BA24" s="7">
        <f>3/7*30</f>
        <v>12.857142857142856</v>
      </c>
      <c r="BB24" s="7"/>
      <c r="BC24" s="7"/>
      <c r="BD24" s="7"/>
      <c r="BE24" s="7"/>
      <c r="BF24" s="7"/>
      <c r="BG24" s="7"/>
      <c r="BH24" s="7">
        <f t="shared" si="10"/>
        <v>295.71428571428567</v>
      </c>
      <c r="BI24" s="12">
        <v>13.2</v>
      </c>
      <c r="BJ24" s="12">
        <f>3/7*30</f>
        <v>12.857142857142856</v>
      </c>
      <c r="BK24" s="12">
        <v>13.2</v>
      </c>
      <c r="BL24" s="12">
        <f>3/7*30</f>
        <v>12.857142857142856</v>
      </c>
      <c r="BM24" s="14"/>
      <c r="BN24" s="14"/>
      <c r="BO24" s="12"/>
      <c r="BP24" s="12"/>
      <c r="BQ24" s="14"/>
      <c r="BR24" s="14"/>
      <c r="BS24" s="12"/>
      <c r="BT24" s="12"/>
      <c r="BU24" s="12">
        <f t="shared" si="11"/>
        <v>339.42857142857139</v>
      </c>
      <c r="BV24" s="7">
        <v>14</v>
      </c>
      <c r="BW24" s="7">
        <f>3/7*30</f>
        <v>12.857142857142856</v>
      </c>
      <c r="BX24" s="7">
        <v>14</v>
      </c>
      <c r="BY24" s="7">
        <f>3/7*30</f>
        <v>12.857142857142856</v>
      </c>
      <c r="BZ24" s="7"/>
      <c r="CA24" s="7"/>
      <c r="CB24" s="7"/>
      <c r="CC24" s="7"/>
      <c r="CD24" s="7"/>
      <c r="CE24" s="7"/>
      <c r="CF24" s="7"/>
      <c r="CG24" s="7"/>
      <c r="CH24" s="7">
        <f t="shared" si="1"/>
        <v>359.99999999999994</v>
      </c>
      <c r="CI24" s="14">
        <v>14</v>
      </c>
      <c r="CJ24" s="14">
        <f>3/7*30</f>
        <v>12.857142857142856</v>
      </c>
      <c r="CK24" s="14">
        <v>14</v>
      </c>
      <c r="CL24" s="14">
        <f>3/7*30</f>
        <v>12.857142857142856</v>
      </c>
      <c r="CM24" s="14"/>
      <c r="CN24" s="14"/>
      <c r="CO24" s="14"/>
      <c r="CP24" s="14"/>
      <c r="CQ24" s="14"/>
      <c r="CR24" s="14"/>
      <c r="CS24" s="14"/>
      <c r="CT24" s="14"/>
      <c r="CU24" s="12">
        <f t="shared" si="2"/>
        <v>359.99999999999994</v>
      </c>
      <c r="CV24" s="7"/>
      <c r="CW24" s="7"/>
      <c r="CX24" s="7"/>
      <c r="CY24" s="7"/>
      <c r="CZ24" s="7"/>
      <c r="DA24" s="7"/>
      <c r="DB24" s="7"/>
      <c r="DC24" s="7"/>
      <c r="DD24" s="7"/>
      <c r="DE24" s="7"/>
      <c r="DF24" s="7">
        <f t="shared" si="12"/>
        <v>0</v>
      </c>
      <c r="DG24" s="14"/>
      <c r="DH24" s="14"/>
      <c r="DI24" s="14"/>
      <c r="DJ24" s="14"/>
      <c r="DK24" s="14"/>
      <c r="DL24" s="14"/>
      <c r="DM24" s="14"/>
      <c r="DN24" s="14"/>
      <c r="DO24" s="14"/>
      <c r="DP24" s="14"/>
      <c r="DQ24" s="12">
        <f t="shared" si="13"/>
        <v>0</v>
      </c>
      <c r="DR24" s="7">
        <v>15.6</v>
      </c>
      <c r="DS24" s="7">
        <f>3/7*30</f>
        <v>12.857142857142856</v>
      </c>
      <c r="DT24" s="7">
        <v>15.6</v>
      </c>
      <c r="DU24" s="7">
        <f>3/7*30</f>
        <v>12.857142857142856</v>
      </c>
      <c r="DV24" s="7"/>
      <c r="DW24" s="7"/>
      <c r="DX24" s="7"/>
      <c r="DY24" s="7"/>
      <c r="DZ24" s="7"/>
      <c r="EA24" s="7"/>
      <c r="EB24" s="7"/>
      <c r="EC24" s="7"/>
      <c r="ED24" s="7">
        <f t="shared" si="3"/>
        <v>0</v>
      </c>
      <c r="EE24" s="9">
        <f t="shared" si="4"/>
        <v>2268</v>
      </c>
    </row>
    <row r="25" spans="1:135" x14ac:dyDescent="0.3">
      <c r="A25" s="19" t="str">
        <f t="shared" si="0"/>
        <v>CEREALES PARA SOPA</v>
      </c>
      <c r="B25" s="20">
        <f t="shared" si="5"/>
        <v>2610</v>
      </c>
      <c r="C25" s="21" t="s">
        <v>109</v>
      </c>
      <c r="E25" s="1" t="s">
        <v>3</v>
      </c>
      <c r="F25" s="7"/>
      <c r="G25" s="7"/>
      <c r="H25" s="7"/>
      <c r="I25" s="7"/>
      <c r="J25" s="8">
        <v>6</v>
      </c>
      <c r="K25" s="8">
        <v>30</v>
      </c>
      <c r="L25" s="7"/>
      <c r="M25" s="7"/>
      <c r="N25" s="8">
        <v>6</v>
      </c>
      <c r="O25" s="8">
        <v>30</v>
      </c>
      <c r="P25" s="7">
        <f t="shared" si="6"/>
        <v>360</v>
      </c>
      <c r="Q25" s="1"/>
      <c r="R25" s="1"/>
      <c r="S25" s="1"/>
      <c r="T25" s="1"/>
      <c r="U25" s="6">
        <v>4</v>
      </c>
      <c r="V25" s="6">
        <v>30</v>
      </c>
      <c r="W25" s="1"/>
      <c r="X25" s="1"/>
      <c r="Y25" s="1">
        <v>4</v>
      </c>
      <c r="Z25" s="1">
        <v>30</v>
      </c>
      <c r="AA25" s="1">
        <f t="shared" si="7"/>
        <v>240</v>
      </c>
      <c r="AB25" s="8"/>
      <c r="AC25" s="8"/>
      <c r="AD25" s="8"/>
      <c r="AE25" s="8"/>
      <c r="AF25" s="8"/>
      <c r="AG25" s="8"/>
      <c r="AH25" s="8"/>
      <c r="AI25" s="8"/>
      <c r="AJ25" s="8"/>
      <c r="AK25" s="8"/>
      <c r="AL25" s="7">
        <f t="shared" si="8"/>
        <v>0</v>
      </c>
      <c r="AM25" s="12"/>
      <c r="AN25" s="12"/>
      <c r="AO25" s="12"/>
      <c r="AP25" s="12"/>
      <c r="AQ25" s="12">
        <v>6</v>
      </c>
      <c r="AR25" s="12">
        <v>30</v>
      </c>
      <c r="AS25" s="12"/>
      <c r="AT25" s="12"/>
      <c r="AU25" s="12"/>
      <c r="AV25" s="12"/>
      <c r="AW25" s="12">
        <f t="shared" si="9"/>
        <v>180</v>
      </c>
      <c r="AX25" s="7"/>
      <c r="AY25" s="7"/>
      <c r="AZ25" s="7"/>
      <c r="BA25" s="7"/>
      <c r="BB25" s="7">
        <v>9</v>
      </c>
      <c r="BC25" s="7">
        <v>30</v>
      </c>
      <c r="BD25" s="7"/>
      <c r="BE25" s="7"/>
      <c r="BF25" s="7"/>
      <c r="BG25" s="7"/>
      <c r="BH25" s="7">
        <f t="shared" si="10"/>
        <v>270</v>
      </c>
      <c r="BI25" s="12"/>
      <c r="BJ25" s="12"/>
      <c r="BK25" s="12"/>
      <c r="BL25" s="12"/>
      <c r="BM25" s="14">
        <v>9</v>
      </c>
      <c r="BN25" s="14">
        <v>30</v>
      </c>
      <c r="BO25" s="12"/>
      <c r="BP25" s="12"/>
      <c r="BQ25" s="14"/>
      <c r="BR25" s="14"/>
      <c r="BS25" s="12"/>
      <c r="BT25" s="12"/>
      <c r="BU25" s="12">
        <f t="shared" si="11"/>
        <v>270</v>
      </c>
      <c r="BV25" s="7"/>
      <c r="BW25" s="7"/>
      <c r="BX25" s="7"/>
      <c r="BY25" s="7"/>
      <c r="BZ25" s="7">
        <v>9</v>
      </c>
      <c r="CA25" s="7">
        <v>30</v>
      </c>
      <c r="CB25" s="7"/>
      <c r="CC25" s="7"/>
      <c r="CD25" s="7"/>
      <c r="CE25" s="7"/>
      <c r="CF25" s="7"/>
      <c r="CG25" s="7"/>
      <c r="CH25" s="7">
        <f t="shared" si="1"/>
        <v>270</v>
      </c>
      <c r="CI25" s="14"/>
      <c r="CJ25" s="14"/>
      <c r="CK25" s="14"/>
      <c r="CL25" s="14"/>
      <c r="CM25" s="14">
        <v>9</v>
      </c>
      <c r="CN25" s="14">
        <v>30</v>
      </c>
      <c r="CO25" s="14"/>
      <c r="CP25" s="14"/>
      <c r="CQ25" s="14"/>
      <c r="CR25" s="14"/>
      <c r="CS25" s="14"/>
      <c r="CT25" s="14"/>
      <c r="CU25" s="12">
        <f t="shared" si="2"/>
        <v>270</v>
      </c>
      <c r="CV25" s="7"/>
      <c r="CW25" s="7"/>
      <c r="CX25" s="7"/>
      <c r="CY25" s="7"/>
      <c r="CZ25" s="7">
        <v>15</v>
      </c>
      <c r="DA25" s="7">
        <v>30</v>
      </c>
      <c r="DB25" s="7"/>
      <c r="DC25" s="7"/>
      <c r="DD25" s="7"/>
      <c r="DE25" s="7"/>
      <c r="DF25" s="7">
        <f t="shared" si="12"/>
        <v>450</v>
      </c>
      <c r="DG25" s="14"/>
      <c r="DH25" s="14"/>
      <c r="DI25" s="14"/>
      <c r="DJ25" s="14"/>
      <c r="DK25" s="14">
        <v>10</v>
      </c>
      <c r="DL25" s="14">
        <v>30</v>
      </c>
      <c r="DM25" s="14"/>
      <c r="DN25" s="14"/>
      <c r="DO25" s="14"/>
      <c r="DP25" s="14"/>
      <c r="DQ25" s="12">
        <f t="shared" si="13"/>
        <v>300</v>
      </c>
      <c r="DR25" s="7"/>
      <c r="DS25" s="7"/>
      <c r="DT25" s="7"/>
      <c r="DU25" s="7"/>
      <c r="DV25" s="7">
        <v>9</v>
      </c>
      <c r="DW25" s="7">
        <v>30</v>
      </c>
      <c r="DX25" s="7"/>
      <c r="DY25" s="7"/>
      <c r="DZ25" s="7"/>
      <c r="EA25" s="7"/>
      <c r="EB25" s="7"/>
      <c r="EC25" s="7"/>
      <c r="ED25" s="7">
        <f t="shared" si="3"/>
        <v>0</v>
      </c>
      <c r="EE25" s="9">
        <f t="shared" si="4"/>
        <v>2610</v>
      </c>
    </row>
    <row r="26" spans="1:135" hidden="1" x14ac:dyDescent="0.3">
      <c r="A26" s="19" t="str">
        <f t="shared" si="0"/>
        <v>PAPILLAS INDUSTRIALIZADAS</v>
      </c>
      <c r="B26" s="20">
        <f t="shared" si="5"/>
        <v>0</v>
      </c>
      <c r="C26" s="21" t="s">
        <v>109</v>
      </c>
      <c r="E26" s="1" t="s">
        <v>4</v>
      </c>
      <c r="F26" s="7"/>
      <c r="G26" s="7"/>
      <c r="H26" s="7"/>
      <c r="I26" s="7"/>
      <c r="J26" s="8"/>
      <c r="K26" s="8"/>
      <c r="L26" s="7"/>
      <c r="M26" s="7"/>
      <c r="N26" s="7"/>
      <c r="O26" s="7"/>
      <c r="P26" s="7">
        <f t="shared" si="6"/>
        <v>0</v>
      </c>
      <c r="Q26" s="1"/>
      <c r="R26" s="1"/>
      <c r="S26" s="1"/>
      <c r="T26" s="1"/>
      <c r="U26" s="6"/>
      <c r="V26" s="6"/>
      <c r="W26" s="1"/>
      <c r="X26" s="1"/>
      <c r="Y26" s="1"/>
      <c r="Z26" s="1"/>
      <c r="AA26" s="1">
        <f t="shared" si="7"/>
        <v>0</v>
      </c>
      <c r="AB26" s="8"/>
      <c r="AC26" s="8"/>
      <c r="AD26" s="8"/>
      <c r="AE26" s="8"/>
      <c r="AF26" s="8"/>
      <c r="AG26" s="8"/>
      <c r="AH26" s="8"/>
      <c r="AI26" s="8"/>
      <c r="AJ26" s="8"/>
      <c r="AK26" s="8"/>
      <c r="AL26" s="7">
        <f t="shared" si="8"/>
        <v>0</v>
      </c>
      <c r="AM26" s="12"/>
      <c r="AN26" s="12"/>
      <c r="AO26" s="12"/>
      <c r="AP26" s="12"/>
      <c r="AQ26" s="12"/>
      <c r="AR26" s="12"/>
      <c r="AS26" s="12"/>
      <c r="AT26" s="12"/>
      <c r="AU26" s="12"/>
      <c r="AV26" s="12"/>
      <c r="AW26" s="12">
        <f t="shared" si="9"/>
        <v>0</v>
      </c>
      <c r="AX26" s="7"/>
      <c r="AY26" s="7"/>
      <c r="AZ26" s="7"/>
      <c r="BA26" s="7"/>
      <c r="BB26" s="7"/>
      <c r="BC26" s="7"/>
      <c r="BD26" s="7"/>
      <c r="BE26" s="7"/>
      <c r="BF26" s="7"/>
      <c r="BG26" s="7"/>
      <c r="BH26" s="7">
        <f t="shared" si="10"/>
        <v>0</v>
      </c>
      <c r="BI26" s="12"/>
      <c r="BJ26" s="12"/>
      <c r="BK26" s="12"/>
      <c r="BL26" s="12"/>
      <c r="BM26" s="14"/>
      <c r="BN26" s="14"/>
      <c r="BO26" s="12"/>
      <c r="BP26" s="12"/>
      <c r="BQ26" s="14"/>
      <c r="BR26" s="14"/>
      <c r="BS26" s="12"/>
      <c r="BT26" s="12"/>
      <c r="BU26" s="12">
        <f t="shared" si="11"/>
        <v>0</v>
      </c>
      <c r="BV26" s="7"/>
      <c r="BW26" s="7"/>
      <c r="BX26" s="7"/>
      <c r="BY26" s="7"/>
      <c r="BZ26" s="7"/>
      <c r="CA26" s="7"/>
      <c r="CB26" s="7"/>
      <c r="CC26" s="7"/>
      <c r="CD26" s="7"/>
      <c r="CE26" s="7"/>
      <c r="CF26" s="7"/>
      <c r="CG26" s="7"/>
      <c r="CH26" s="7">
        <f t="shared" si="1"/>
        <v>0</v>
      </c>
      <c r="CI26" s="14"/>
      <c r="CJ26" s="14"/>
      <c r="CK26" s="14"/>
      <c r="CL26" s="14"/>
      <c r="CM26" s="14"/>
      <c r="CN26" s="14"/>
      <c r="CO26" s="14"/>
      <c r="CP26" s="14"/>
      <c r="CQ26" s="14"/>
      <c r="CR26" s="14"/>
      <c r="CS26" s="14"/>
      <c r="CT26" s="14"/>
      <c r="CU26" s="12">
        <f t="shared" si="2"/>
        <v>0</v>
      </c>
      <c r="CV26" s="7"/>
      <c r="CW26" s="7"/>
      <c r="CX26" s="7"/>
      <c r="CY26" s="7"/>
      <c r="CZ26" s="7"/>
      <c r="DA26" s="7"/>
      <c r="DB26" s="7"/>
      <c r="DC26" s="7"/>
      <c r="DD26" s="7"/>
      <c r="DE26" s="7"/>
      <c r="DF26" s="7">
        <f t="shared" si="12"/>
        <v>0</v>
      </c>
      <c r="DG26" s="14"/>
      <c r="DH26" s="14"/>
      <c r="DI26" s="14"/>
      <c r="DJ26" s="14"/>
      <c r="DK26" s="14"/>
      <c r="DL26" s="14"/>
      <c r="DM26" s="14"/>
      <c r="DN26" s="14"/>
      <c r="DO26" s="14"/>
      <c r="DP26" s="14"/>
      <c r="DQ26" s="12">
        <f t="shared" si="13"/>
        <v>0</v>
      </c>
      <c r="DR26" s="7"/>
      <c r="DS26" s="7"/>
      <c r="DT26" s="7"/>
      <c r="DU26" s="7"/>
      <c r="DV26" s="7"/>
      <c r="DW26" s="7"/>
      <c r="DX26" s="7"/>
      <c r="DY26" s="7"/>
      <c r="DZ26" s="7"/>
      <c r="EA26" s="7"/>
      <c r="EB26" s="7"/>
      <c r="EC26" s="7"/>
      <c r="ED26" s="7">
        <f t="shared" si="3"/>
        <v>0</v>
      </c>
      <c r="EE26" s="9">
        <f t="shared" si="4"/>
        <v>0</v>
      </c>
    </row>
    <row r="27" spans="1:135" ht="15" hidden="1" customHeight="1" x14ac:dyDescent="0.3">
      <c r="A27" s="19" t="str">
        <f t="shared" si="0"/>
        <v>ALIMENTO INFANTIL DE ARROZ, AVENA Y MAIZ</v>
      </c>
      <c r="B27" s="20">
        <f t="shared" si="5"/>
        <v>0</v>
      </c>
      <c r="C27" s="21" t="s">
        <v>109</v>
      </c>
      <c r="E27" s="2" t="s">
        <v>5</v>
      </c>
      <c r="F27" s="7"/>
      <c r="G27" s="7"/>
      <c r="H27" s="7"/>
      <c r="I27" s="7"/>
      <c r="J27" s="8"/>
      <c r="K27" s="8"/>
      <c r="L27" s="7"/>
      <c r="M27" s="7"/>
      <c r="N27" s="7"/>
      <c r="O27" s="7"/>
      <c r="P27" s="7">
        <f t="shared" si="6"/>
        <v>0</v>
      </c>
      <c r="Q27" s="1"/>
      <c r="R27" s="1"/>
      <c r="S27" s="1"/>
      <c r="T27" s="1"/>
      <c r="U27" s="6"/>
      <c r="V27" s="6"/>
      <c r="W27" s="1"/>
      <c r="X27" s="1"/>
      <c r="Y27" s="1"/>
      <c r="Z27" s="1"/>
      <c r="AA27" s="1">
        <f t="shared" si="7"/>
        <v>0</v>
      </c>
      <c r="AB27" s="8"/>
      <c r="AC27" s="8"/>
      <c r="AD27" s="8"/>
      <c r="AE27" s="8"/>
      <c r="AF27" s="8"/>
      <c r="AG27" s="8"/>
      <c r="AH27" s="8"/>
      <c r="AI27" s="8"/>
      <c r="AJ27" s="8"/>
      <c r="AK27" s="8"/>
      <c r="AL27" s="7">
        <f t="shared" si="8"/>
        <v>0</v>
      </c>
      <c r="AM27" s="12"/>
      <c r="AN27" s="12"/>
      <c r="AO27" s="12"/>
      <c r="AP27" s="12"/>
      <c r="AQ27" s="12"/>
      <c r="AR27" s="12"/>
      <c r="AS27" s="12"/>
      <c r="AT27" s="12"/>
      <c r="AU27" s="12"/>
      <c r="AV27" s="12"/>
      <c r="AW27" s="12">
        <f t="shared" si="9"/>
        <v>0</v>
      </c>
      <c r="AX27" s="7"/>
      <c r="AY27" s="7"/>
      <c r="AZ27" s="7"/>
      <c r="BA27" s="7"/>
      <c r="BB27" s="7"/>
      <c r="BC27" s="7"/>
      <c r="BD27" s="7"/>
      <c r="BE27" s="7"/>
      <c r="BF27" s="7"/>
      <c r="BG27" s="7"/>
      <c r="BH27" s="7">
        <f t="shared" si="10"/>
        <v>0</v>
      </c>
      <c r="BI27" s="12"/>
      <c r="BJ27" s="12"/>
      <c r="BK27" s="12"/>
      <c r="BL27" s="12"/>
      <c r="BM27" s="14"/>
      <c r="BN27" s="14"/>
      <c r="BO27" s="12"/>
      <c r="BP27" s="12"/>
      <c r="BQ27" s="14"/>
      <c r="BR27" s="14"/>
      <c r="BS27" s="12"/>
      <c r="BT27" s="12"/>
      <c r="BU27" s="12">
        <f t="shared" si="11"/>
        <v>0</v>
      </c>
      <c r="BV27" s="7"/>
      <c r="BW27" s="7"/>
      <c r="BX27" s="7"/>
      <c r="BY27" s="7"/>
      <c r="BZ27" s="7"/>
      <c r="CA27" s="7"/>
      <c r="CB27" s="7"/>
      <c r="CC27" s="7"/>
      <c r="CD27" s="7"/>
      <c r="CE27" s="7"/>
      <c r="CF27" s="7"/>
      <c r="CG27" s="7"/>
      <c r="CH27" s="7">
        <f t="shared" si="1"/>
        <v>0</v>
      </c>
      <c r="CI27" s="14"/>
      <c r="CJ27" s="14"/>
      <c r="CK27" s="14"/>
      <c r="CL27" s="14"/>
      <c r="CM27" s="14"/>
      <c r="CN27" s="14"/>
      <c r="CO27" s="14"/>
      <c r="CP27" s="14"/>
      <c r="CQ27" s="14"/>
      <c r="CR27" s="14"/>
      <c r="CS27" s="14"/>
      <c r="CT27" s="14"/>
      <c r="CU27" s="12">
        <f t="shared" si="2"/>
        <v>0</v>
      </c>
      <c r="CV27" s="7"/>
      <c r="CW27" s="7"/>
      <c r="CX27" s="7"/>
      <c r="CY27" s="7"/>
      <c r="CZ27" s="7"/>
      <c r="DA27" s="7"/>
      <c r="DB27" s="7"/>
      <c r="DC27" s="7"/>
      <c r="DD27" s="7"/>
      <c r="DE27" s="7"/>
      <c r="DF27" s="7">
        <f t="shared" si="12"/>
        <v>0</v>
      </c>
      <c r="DG27" s="14"/>
      <c r="DH27" s="14"/>
      <c r="DI27" s="14"/>
      <c r="DJ27" s="14"/>
      <c r="DK27" s="14"/>
      <c r="DL27" s="14"/>
      <c r="DM27" s="14"/>
      <c r="DN27" s="14"/>
      <c r="DO27" s="14"/>
      <c r="DP27" s="14"/>
      <c r="DQ27" s="12">
        <f t="shared" si="13"/>
        <v>0</v>
      </c>
      <c r="DR27" s="7"/>
      <c r="DS27" s="7"/>
      <c r="DT27" s="7"/>
      <c r="DU27" s="7"/>
      <c r="DV27" s="7"/>
      <c r="DW27" s="7"/>
      <c r="DX27" s="7"/>
      <c r="DY27" s="7"/>
      <c r="DZ27" s="7"/>
      <c r="EA27" s="7"/>
      <c r="EB27" s="7"/>
      <c r="EC27" s="7"/>
      <c r="ED27" s="7">
        <f t="shared" si="3"/>
        <v>0</v>
      </c>
      <c r="EE27" s="9">
        <f t="shared" si="4"/>
        <v>0</v>
      </c>
    </row>
    <row r="28" spans="1:135" x14ac:dyDescent="0.3">
      <c r="A28" s="19" t="str">
        <f t="shared" si="0"/>
        <v>ARROZ</v>
      </c>
      <c r="B28" s="20">
        <f t="shared" si="5"/>
        <v>13238</v>
      </c>
      <c r="C28" s="21" t="s">
        <v>109</v>
      </c>
      <c r="E28" s="1" t="s">
        <v>6</v>
      </c>
      <c r="F28" s="7"/>
      <c r="G28" s="7"/>
      <c r="H28" s="7"/>
      <c r="I28" s="7"/>
      <c r="J28" s="8"/>
      <c r="K28" s="8"/>
      <c r="L28" s="7"/>
      <c r="M28" s="7"/>
      <c r="N28" s="7"/>
      <c r="O28" s="7"/>
      <c r="P28" s="7">
        <f t="shared" si="6"/>
        <v>0</v>
      </c>
      <c r="Q28" s="1"/>
      <c r="R28" s="1"/>
      <c r="S28" s="1"/>
      <c r="T28" s="1"/>
      <c r="U28" s="6"/>
      <c r="V28" s="6"/>
      <c r="W28" s="1"/>
      <c r="X28" s="1"/>
      <c r="Y28" s="1">
        <v>8</v>
      </c>
      <c r="Z28" s="1">
        <v>25</v>
      </c>
      <c r="AA28" s="1">
        <f t="shared" si="7"/>
        <v>200</v>
      </c>
      <c r="AB28" s="8"/>
      <c r="AC28" s="8"/>
      <c r="AD28" s="8"/>
      <c r="AE28" s="8"/>
      <c r="AF28" s="8">
        <v>10</v>
      </c>
      <c r="AG28" s="8">
        <f>6/7*30</f>
        <v>25.714285714285712</v>
      </c>
      <c r="AH28" s="8"/>
      <c r="AI28" s="8"/>
      <c r="AJ28" s="8">
        <v>15</v>
      </c>
      <c r="AK28" s="8">
        <f>6/7*30</f>
        <v>25.714285714285712</v>
      </c>
      <c r="AL28" s="7">
        <f t="shared" si="8"/>
        <v>642.85714285714278</v>
      </c>
      <c r="AM28" s="12"/>
      <c r="AN28" s="12"/>
      <c r="AO28" s="12"/>
      <c r="AP28" s="12"/>
      <c r="AQ28" s="12">
        <v>23</v>
      </c>
      <c r="AR28" s="12">
        <f>6/7*30</f>
        <v>25.714285714285712</v>
      </c>
      <c r="AS28" s="12"/>
      <c r="AT28" s="12"/>
      <c r="AU28" s="12">
        <v>30</v>
      </c>
      <c r="AV28" s="12">
        <f>6/7*30</f>
        <v>25.714285714285712</v>
      </c>
      <c r="AW28" s="12">
        <f t="shared" si="9"/>
        <v>1362.8571428571427</v>
      </c>
      <c r="AX28" s="7"/>
      <c r="AY28" s="7"/>
      <c r="AZ28" s="7"/>
      <c r="BA28" s="7"/>
      <c r="BB28" s="7">
        <v>25</v>
      </c>
      <c r="BC28" s="7">
        <f>6/7*30</f>
        <v>25.714285714285712</v>
      </c>
      <c r="BD28" s="7"/>
      <c r="BE28" s="7"/>
      <c r="BF28" s="7">
        <v>35</v>
      </c>
      <c r="BG28" s="7">
        <f>6/7*30</f>
        <v>25.714285714285712</v>
      </c>
      <c r="BH28" s="7">
        <f t="shared" si="10"/>
        <v>1542.8571428571427</v>
      </c>
      <c r="BI28" s="12"/>
      <c r="BJ28" s="12"/>
      <c r="BK28" s="12"/>
      <c r="BL28" s="12"/>
      <c r="BM28" s="14">
        <v>25</v>
      </c>
      <c r="BN28" s="14">
        <f>6/7*30</f>
        <v>25.714285714285712</v>
      </c>
      <c r="BO28" s="12"/>
      <c r="BP28" s="12"/>
      <c r="BQ28" s="14">
        <v>35</v>
      </c>
      <c r="BR28" s="14">
        <f>6/7*30</f>
        <v>25.714285714285712</v>
      </c>
      <c r="BS28" s="12"/>
      <c r="BT28" s="12"/>
      <c r="BU28" s="12">
        <f t="shared" si="11"/>
        <v>1542.8571428571427</v>
      </c>
      <c r="BV28" s="7"/>
      <c r="BW28" s="7"/>
      <c r="BX28" s="7"/>
      <c r="BY28" s="7"/>
      <c r="BZ28" s="7">
        <v>25</v>
      </c>
      <c r="CA28" s="7">
        <f>6/7*30</f>
        <v>25.714285714285712</v>
      </c>
      <c r="CB28" s="7"/>
      <c r="CC28" s="7"/>
      <c r="CD28" s="7">
        <v>35</v>
      </c>
      <c r="CE28" s="7">
        <f>6/7*30</f>
        <v>25.714285714285712</v>
      </c>
      <c r="CF28" s="7"/>
      <c r="CG28" s="7"/>
      <c r="CH28" s="7">
        <f t="shared" si="1"/>
        <v>1542.8571428571427</v>
      </c>
      <c r="CI28" s="14"/>
      <c r="CJ28" s="14"/>
      <c r="CK28" s="14"/>
      <c r="CL28" s="14"/>
      <c r="CM28" s="14">
        <v>29</v>
      </c>
      <c r="CN28" s="14">
        <f>6/7*30</f>
        <v>25.714285714285712</v>
      </c>
      <c r="CO28" s="14"/>
      <c r="CP28" s="14"/>
      <c r="CQ28" s="14">
        <v>40</v>
      </c>
      <c r="CR28" s="14">
        <f>6/7*30</f>
        <v>25.714285714285712</v>
      </c>
      <c r="CS28" s="14"/>
      <c r="CT28" s="14"/>
      <c r="CU28" s="12">
        <f t="shared" si="2"/>
        <v>1774.2857142857142</v>
      </c>
      <c r="CV28" s="7"/>
      <c r="CW28" s="7"/>
      <c r="CX28" s="7"/>
      <c r="CY28" s="7"/>
      <c r="CZ28" s="7">
        <v>50</v>
      </c>
      <c r="DA28" s="7">
        <f>6/7*30</f>
        <v>25.714285714285712</v>
      </c>
      <c r="DB28" s="7"/>
      <c r="DC28" s="7"/>
      <c r="DD28" s="7">
        <v>50</v>
      </c>
      <c r="DE28" s="7">
        <f>6/7*30</f>
        <v>25.714285714285712</v>
      </c>
      <c r="DF28" s="7">
        <f t="shared" si="12"/>
        <v>2571.4285714285711</v>
      </c>
      <c r="DG28" s="14"/>
      <c r="DH28" s="14"/>
      <c r="DI28" s="14"/>
      <c r="DJ28" s="14"/>
      <c r="DK28" s="14">
        <v>30</v>
      </c>
      <c r="DL28" s="14">
        <f>6/7*30</f>
        <v>25.714285714285712</v>
      </c>
      <c r="DM28" s="14"/>
      <c r="DN28" s="14"/>
      <c r="DO28" s="14">
        <v>50</v>
      </c>
      <c r="DP28" s="14">
        <f>6/7*30</f>
        <v>25.714285714285712</v>
      </c>
      <c r="DQ28" s="12">
        <f t="shared" si="13"/>
        <v>2057.1428571428569</v>
      </c>
      <c r="DR28" s="7"/>
      <c r="DS28" s="7"/>
      <c r="DT28" s="7"/>
      <c r="DU28" s="7"/>
      <c r="DV28" s="7">
        <v>29</v>
      </c>
      <c r="DW28" s="7">
        <f>6/7*30</f>
        <v>25.714285714285712</v>
      </c>
      <c r="DX28" s="7"/>
      <c r="DY28" s="7"/>
      <c r="DZ28" s="7">
        <v>40</v>
      </c>
      <c r="EA28" s="7">
        <f>6/7*30</f>
        <v>25.714285714285712</v>
      </c>
      <c r="EB28" s="7"/>
      <c r="EC28" s="7"/>
      <c r="ED28" s="7">
        <f t="shared" si="3"/>
        <v>0</v>
      </c>
      <c r="EE28" s="9">
        <f t="shared" si="4"/>
        <v>13237.142857142857</v>
      </c>
    </row>
    <row r="29" spans="1:135" x14ac:dyDescent="0.3">
      <c r="A29" s="19" t="str">
        <f t="shared" si="0"/>
        <v>PASTAS ALIMENTICIAS</v>
      </c>
      <c r="B29" s="20">
        <f t="shared" si="5"/>
        <v>2469</v>
      </c>
      <c r="C29" s="21" t="s">
        <v>109</v>
      </c>
      <c r="E29" s="1" t="s">
        <v>7</v>
      </c>
      <c r="F29" s="7"/>
      <c r="G29" s="7"/>
      <c r="H29" s="7"/>
      <c r="I29" s="7"/>
      <c r="J29" s="8"/>
      <c r="K29" s="8"/>
      <c r="L29" s="7"/>
      <c r="M29" s="7"/>
      <c r="N29" s="7"/>
      <c r="O29" s="7"/>
      <c r="P29" s="7">
        <f t="shared" si="6"/>
        <v>0</v>
      </c>
      <c r="Q29" s="1"/>
      <c r="R29" s="1"/>
      <c r="S29" s="1"/>
      <c r="T29" s="1"/>
      <c r="U29" s="6">
        <v>8</v>
      </c>
      <c r="V29" s="6">
        <v>25</v>
      </c>
      <c r="W29" s="1"/>
      <c r="X29" s="1"/>
      <c r="Y29" s="1">
        <v>8</v>
      </c>
      <c r="Z29" s="1">
        <v>5</v>
      </c>
      <c r="AA29" s="1">
        <f t="shared" si="7"/>
        <v>240</v>
      </c>
      <c r="AB29" s="8"/>
      <c r="AC29" s="8"/>
      <c r="AD29" s="8"/>
      <c r="AE29" s="8"/>
      <c r="AF29" s="8">
        <v>15</v>
      </c>
      <c r="AG29" s="8">
        <f>1/7*30</f>
        <v>4.2857142857142856</v>
      </c>
      <c r="AH29" s="8"/>
      <c r="AI29" s="8"/>
      <c r="AJ29" s="8">
        <v>15</v>
      </c>
      <c r="AK29" s="8">
        <f>1/7*30</f>
        <v>4.2857142857142856</v>
      </c>
      <c r="AL29" s="7">
        <f t="shared" si="8"/>
        <v>128.57142857142856</v>
      </c>
      <c r="AM29" s="12"/>
      <c r="AN29" s="12"/>
      <c r="AO29" s="12"/>
      <c r="AP29" s="12"/>
      <c r="AQ29" s="12">
        <v>25</v>
      </c>
      <c r="AR29" s="12">
        <f>1/7*30</f>
        <v>4.2857142857142856</v>
      </c>
      <c r="AS29" s="12"/>
      <c r="AT29" s="12"/>
      <c r="AU29" s="12">
        <v>25</v>
      </c>
      <c r="AV29" s="12">
        <f>1/7*30</f>
        <v>4.2857142857142856</v>
      </c>
      <c r="AW29" s="12">
        <f t="shared" si="9"/>
        <v>214.28571428571428</v>
      </c>
      <c r="AX29" s="7"/>
      <c r="AY29" s="7"/>
      <c r="AZ29" s="7"/>
      <c r="BA29" s="7"/>
      <c r="BB29" s="7">
        <v>30</v>
      </c>
      <c r="BC29" s="7">
        <f>1/7*30</f>
        <v>4.2857142857142856</v>
      </c>
      <c r="BD29" s="7"/>
      <c r="BE29" s="7"/>
      <c r="BF29" s="7">
        <v>30</v>
      </c>
      <c r="BG29" s="7">
        <f>1/7*30</f>
        <v>4.2857142857142856</v>
      </c>
      <c r="BH29" s="7">
        <f t="shared" si="10"/>
        <v>257.14285714285711</v>
      </c>
      <c r="BI29" s="12"/>
      <c r="BJ29" s="12"/>
      <c r="BK29" s="12"/>
      <c r="BL29" s="12"/>
      <c r="BM29" s="14">
        <v>30</v>
      </c>
      <c r="BN29" s="14">
        <f>1/7*30</f>
        <v>4.2857142857142856</v>
      </c>
      <c r="BO29" s="12"/>
      <c r="BP29" s="12"/>
      <c r="BQ29" s="14">
        <v>30</v>
      </c>
      <c r="BR29" s="14">
        <f>1/7*30</f>
        <v>4.2857142857142856</v>
      </c>
      <c r="BS29" s="12"/>
      <c r="BT29" s="12"/>
      <c r="BU29" s="12">
        <f t="shared" si="11"/>
        <v>257.14285714285711</v>
      </c>
      <c r="BV29" s="7"/>
      <c r="BW29" s="7"/>
      <c r="BX29" s="7"/>
      <c r="BY29" s="7"/>
      <c r="BZ29" s="7">
        <v>30</v>
      </c>
      <c r="CA29" s="7">
        <f>1/7*30</f>
        <v>4.2857142857142856</v>
      </c>
      <c r="CB29" s="7"/>
      <c r="CC29" s="7"/>
      <c r="CD29" s="7">
        <v>30</v>
      </c>
      <c r="CE29" s="7">
        <f>1/7*30</f>
        <v>4.2857142857142856</v>
      </c>
      <c r="CF29" s="7"/>
      <c r="CG29" s="7"/>
      <c r="CH29" s="7">
        <f t="shared" si="1"/>
        <v>257.14285714285711</v>
      </c>
      <c r="CI29" s="14"/>
      <c r="CJ29" s="14"/>
      <c r="CK29" s="14"/>
      <c r="CL29" s="14"/>
      <c r="CM29" s="14">
        <v>40</v>
      </c>
      <c r="CN29" s="14">
        <f>1/7*30</f>
        <v>4.2857142857142856</v>
      </c>
      <c r="CO29" s="14"/>
      <c r="CP29" s="14"/>
      <c r="CQ29" s="14">
        <v>40</v>
      </c>
      <c r="CR29" s="14">
        <f>1/7*30</f>
        <v>4.2857142857142856</v>
      </c>
      <c r="CS29" s="14"/>
      <c r="CT29" s="14"/>
      <c r="CU29" s="12">
        <f t="shared" si="2"/>
        <v>342.85714285714283</v>
      </c>
      <c r="CV29" s="7"/>
      <c r="CW29" s="7"/>
      <c r="CX29" s="7"/>
      <c r="CY29" s="7"/>
      <c r="CZ29" s="7">
        <v>50</v>
      </c>
      <c r="DA29" s="7">
        <f>1/7*30</f>
        <v>4.2857142857142856</v>
      </c>
      <c r="DB29" s="7"/>
      <c r="DC29" s="7"/>
      <c r="DD29" s="7">
        <v>50</v>
      </c>
      <c r="DE29" s="7">
        <f>1/7*30</f>
        <v>4.2857142857142856</v>
      </c>
      <c r="DF29" s="7">
        <f t="shared" si="12"/>
        <v>428.57142857142856</v>
      </c>
      <c r="DG29" s="14"/>
      <c r="DH29" s="14"/>
      <c r="DI29" s="14"/>
      <c r="DJ29" s="14"/>
      <c r="DK29" s="14">
        <v>30</v>
      </c>
      <c r="DL29" s="14">
        <f>1/7*30</f>
        <v>4.2857142857142856</v>
      </c>
      <c r="DM29" s="14"/>
      <c r="DN29" s="14"/>
      <c r="DO29" s="14">
        <v>50</v>
      </c>
      <c r="DP29" s="14">
        <f>1/7*30</f>
        <v>4.2857142857142856</v>
      </c>
      <c r="DQ29" s="12">
        <f t="shared" si="13"/>
        <v>342.85714285714283</v>
      </c>
      <c r="DR29" s="7"/>
      <c r="DS29" s="7"/>
      <c r="DT29" s="7"/>
      <c r="DU29" s="7"/>
      <c r="DV29" s="7">
        <v>40</v>
      </c>
      <c r="DW29" s="7">
        <f>1/7*30</f>
        <v>4.2857142857142856</v>
      </c>
      <c r="DX29" s="7"/>
      <c r="DY29" s="7"/>
      <c r="DZ29" s="7">
        <v>40</v>
      </c>
      <c r="EA29" s="7">
        <f>1/7*30</f>
        <v>4.2857142857142856</v>
      </c>
      <c r="EB29" s="7"/>
      <c r="EC29" s="7"/>
      <c r="ED29" s="7">
        <f t="shared" si="3"/>
        <v>0</v>
      </c>
      <c r="EE29" s="9">
        <f t="shared" si="4"/>
        <v>2468.5714285714284</v>
      </c>
    </row>
    <row r="30" spans="1:135" x14ac:dyDescent="0.3">
      <c r="A30" s="19" t="str">
        <f t="shared" si="0"/>
        <v>HARINA DE MAIZ AMARILLO</v>
      </c>
      <c r="B30" s="20">
        <f t="shared" si="5"/>
        <v>40</v>
      </c>
      <c r="C30" s="21" t="s">
        <v>109</v>
      </c>
      <c r="E30" s="1" t="s">
        <v>8</v>
      </c>
      <c r="F30" s="7"/>
      <c r="G30" s="7"/>
      <c r="H30" s="7"/>
      <c r="I30" s="7"/>
      <c r="J30" s="8"/>
      <c r="K30" s="8"/>
      <c r="L30" s="7"/>
      <c r="M30" s="7"/>
      <c r="N30" s="7"/>
      <c r="O30" s="7"/>
      <c r="P30" s="7">
        <f t="shared" si="6"/>
        <v>0</v>
      </c>
      <c r="Q30" s="1"/>
      <c r="R30" s="1"/>
      <c r="S30" s="1"/>
      <c r="T30" s="1"/>
      <c r="U30" s="6">
        <v>8</v>
      </c>
      <c r="V30" s="6">
        <v>5</v>
      </c>
      <c r="W30" s="1"/>
      <c r="X30" s="1"/>
      <c r="Y30" s="1"/>
      <c r="Z30" s="1"/>
      <c r="AA30" s="1">
        <f t="shared" si="7"/>
        <v>40</v>
      </c>
      <c r="AB30" s="8"/>
      <c r="AC30" s="8"/>
      <c r="AD30" s="8"/>
      <c r="AE30" s="8"/>
      <c r="AF30" s="8"/>
      <c r="AG30" s="8"/>
      <c r="AH30" s="8"/>
      <c r="AI30" s="8"/>
      <c r="AJ30" s="8"/>
      <c r="AK30" s="8"/>
      <c r="AL30" s="7">
        <f t="shared" si="8"/>
        <v>0</v>
      </c>
      <c r="AM30" s="12"/>
      <c r="AN30" s="12"/>
      <c r="AO30" s="12"/>
      <c r="AP30" s="12"/>
      <c r="AQ30" s="12"/>
      <c r="AR30" s="12"/>
      <c r="AS30" s="12"/>
      <c r="AT30" s="12"/>
      <c r="AU30" s="12"/>
      <c r="AV30" s="12"/>
      <c r="AW30" s="12">
        <f t="shared" si="9"/>
        <v>0</v>
      </c>
      <c r="AX30" s="7"/>
      <c r="AY30" s="7"/>
      <c r="AZ30" s="7"/>
      <c r="BA30" s="7"/>
      <c r="BB30" s="7"/>
      <c r="BC30" s="7"/>
      <c r="BD30" s="7"/>
      <c r="BE30" s="7"/>
      <c r="BF30" s="7"/>
      <c r="BG30" s="7"/>
      <c r="BH30" s="7">
        <f t="shared" si="10"/>
        <v>0</v>
      </c>
      <c r="BI30" s="12"/>
      <c r="BJ30" s="12"/>
      <c r="BK30" s="12"/>
      <c r="BL30" s="12"/>
      <c r="BM30" s="14"/>
      <c r="BN30" s="14"/>
      <c r="BO30" s="12"/>
      <c r="BP30" s="12"/>
      <c r="BQ30" s="14"/>
      <c r="BR30" s="14"/>
      <c r="BS30" s="12"/>
      <c r="BT30" s="12"/>
      <c r="BU30" s="12">
        <f t="shared" si="11"/>
        <v>0</v>
      </c>
      <c r="BV30" s="7"/>
      <c r="BW30" s="7"/>
      <c r="BX30" s="7"/>
      <c r="BY30" s="7"/>
      <c r="BZ30" s="7"/>
      <c r="CA30" s="7"/>
      <c r="CB30" s="7"/>
      <c r="CC30" s="7"/>
      <c r="CD30" s="7"/>
      <c r="CE30" s="7"/>
      <c r="CF30" s="7"/>
      <c r="CG30" s="7"/>
      <c r="CH30" s="7">
        <f t="shared" si="1"/>
        <v>0</v>
      </c>
      <c r="CI30" s="14"/>
      <c r="CJ30" s="14"/>
      <c r="CK30" s="14"/>
      <c r="CL30" s="14"/>
      <c r="CM30" s="14"/>
      <c r="CN30" s="14"/>
      <c r="CO30" s="14"/>
      <c r="CP30" s="14"/>
      <c r="CQ30" s="14"/>
      <c r="CR30" s="14"/>
      <c r="CS30" s="14"/>
      <c r="CT30" s="14"/>
      <c r="CU30" s="12">
        <f t="shared" si="2"/>
        <v>0</v>
      </c>
      <c r="CV30" s="7"/>
      <c r="CW30" s="7"/>
      <c r="CX30" s="7"/>
      <c r="CY30" s="7"/>
      <c r="CZ30" s="7"/>
      <c r="DA30" s="7"/>
      <c r="DB30" s="7"/>
      <c r="DC30" s="7"/>
      <c r="DD30" s="7"/>
      <c r="DE30" s="7"/>
      <c r="DF30" s="7">
        <f t="shared" si="12"/>
        <v>0</v>
      </c>
      <c r="DG30" s="14"/>
      <c r="DH30" s="14"/>
      <c r="DI30" s="14"/>
      <c r="DJ30" s="14"/>
      <c r="DK30" s="14"/>
      <c r="DL30" s="14"/>
      <c r="DM30" s="14"/>
      <c r="DN30" s="14"/>
      <c r="DO30" s="14"/>
      <c r="DP30" s="14"/>
      <c r="DQ30" s="12">
        <f t="shared" si="13"/>
        <v>0</v>
      </c>
      <c r="DR30" s="7"/>
      <c r="DS30" s="7"/>
      <c r="DT30" s="7"/>
      <c r="DU30" s="7"/>
      <c r="DV30" s="7"/>
      <c r="DW30" s="7"/>
      <c r="DX30" s="7"/>
      <c r="DY30" s="7"/>
      <c r="DZ30" s="7"/>
      <c r="EA30" s="7"/>
      <c r="EB30" s="7"/>
      <c r="EC30" s="7"/>
      <c r="ED30" s="7">
        <f t="shared" si="3"/>
        <v>0</v>
      </c>
      <c r="EE30" s="9">
        <f t="shared" si="4"/>
        <v>40</v>
      </c>
    </row>
    <row r="31" spans="1:135" ht="15" customHeight="1" x14ac:dyDescent="0.3">
      <c r="A31" s="19" t="str">
        <f t="shared" si="0"/>
        <v>PANIFICADOS (PAN, PASTELERÍA Y  HOJALDRES)</v>
      </c>
      <c r="B31" s="20">
        <f t="shared" si="5"/>
        <v>19043</v>
      </c>
      <c r="C31" s="21" t="s">
        <v>109</v>
      </c>
      <c r="E31" s="2" t="s">
        <v>9</v>
      </c>
      <c r="F31" s="7"/>
      <c r="G31" s="7"/>
      <c r="H31" s="7"/>
      <c r="I31" s="7"/>
      <c r="J31" s="8"/>
      <c r="K31" s="8"/>
      <c r="L31" s="7"/>
      <c r="M31" s="7"/>
      <c r="N31" s="7"/>
      <c r="O31" s="7"/>
      <c r="P31" s="7">
        <f t="shared" si="6"/>
        <v>0</v>
      </c>
      <c r="Q31" s="1">
        <v>10</v>
      </c>
      <c r="R31" s="1">
        <v>10</v>
      </c>
      <c r="S31" s="1"/>
      <c r="T31" s="1"/>
      <c r="U31" s="6"/>
      <c r="V31" s="6"/>
      <c r="W31" s="1"/>
      <c r="X31" s="1"/>
      <c r="Y31" s="1"/>
      <c r="Z31" s="1"/>
      <c r="AA31" s="1">
        <f t="shared" si="7"/>
        <v>100</v>
      </c>
      <c r="AB31" s="8">
        <v>25</v>
      </c>
      <c r="AC31" s="8">
        <v>20</v>
      </c>
      <c r="AD31" s="8">
        <v>10</v>
      </c>
      <c r="AE31" s="8">
        <v>20</v>
      </c>
      <c r="AF31" s="8"/>
      <c r="AG31" s="8"/>
      <c r="AH31" s="8">
        <v>10</v>
      </c>
      <c r="AI31" s="8">
        <v>10</v>
      </c>
      <c r="AJ31" s="8"/>
      <c r="AK31" s="8"/>
      <c r="AL31" s="7">
        <f t="shared" si="8"/>
        <v>800</v>
      </c>
      <c r="AM31" s="12">
        <v>40</v>
      </c>
      <c r="AN31" s="12">
        <v>20</v>
      </c>
      <c r="AO31" s="12">
        <v>20</v>
      </c>
      <c r="AP31" s="12">
        <v>20</v>
      </c>
      <c r="AQ31" s="12"/>
      <c r="AR31" s="12"/>
      <c r="AS31" s="12">
        <v>20</v>
      </c>
      <c r="AT31" s="12">
        <v>10</v>
      </c>
      <c r="AU31" s="12"/>
      <c r="AV31" s="12"/>
      <c r="AW31" s="12">
        <f t="shared" si="9"/>
        <v>1400</v>
      </c>
      <c r="AX31" s="7">
        <v>50</v>
      </c>
      <c r="AY31" s="7">
        <v>20</v>
      </c>
      <c r="AZ31" s="7">
        <v>50</v>
      </c>
      <c r="BA31" s="7">
        <v>20</v>
      </c>
      <c r="BB31" s="7"/>
      <c r="BC31" s="7"/>
      <c r="BD31" s="7">
        <v>20</v>
      </c>
      <c r="BE31" s="7">
        <f>2/7*30</f>
        <v>8.5714285714285712</v>
      </c>
      <c r="BF31" s="7"/>
      <c r="BG31" s="7"/>
      <c r="BH31" s="7">
        <f t="shared" si="10"/>
        <v>2171.4285714285716</v>
      </c>
      <c r="BI31" s="12">
        <v>50</v>
      </c>
      <c r="BJ31" s="12">
        <v>20</v>
      </c>
      <c r="BK31" s="12">
        <v>50</v>
      </c>
      <c r="BL31" s="12">
        <v>20</v>
      </c>
      <c r="BM31" s="14"/>
      <c r="BN31" s="14"/>
      <c r="BO31" s="12">
        <v>20</v>
      </c>
      <c r="BP31" s="12">
        <f>2/7*30</f>
        <v>8.5714285714285712</v>
      </c>
      <c r="BQ31" s="14"/>
      <c r="BR31" s="14"/>
      <c r="BS31" s="12">
        <v>30</v>
      </c>
      <c r="BT31" s="12">
        <v>20</v>
      </c>
      <c r="BU31" s="12">
        <f t="shared" si="11"/>
        <v>2771.4285714285716</v>
      </c>
      <c r="BV31" s="7">
        <v>50</v>
      </c>
      <c r="BW31" s="7">
        <v>20</v>
      </c>
      <c r="BX31" s="7">
        <v>50</v>
      </c>
      <c r="BY31" s="7">
        <v>20</v>
      </c>
      <c r="BZ31" s="7"/>
      <c r="CA31" s="7"/>
      <c r="CB31" s="7">
        <v>20</v>
      </c>
      <c r="CC31" s="7">
        <f>2/7*30</f>
        <v>8.5714285714285712</v>
      </c>
      <c r="CD31" s="7"/>
      <c r="CE31" s="7"/>
      <c r="CF31" s="7">
        <v>30</v>
      </c>
      <c r="CG31" s="7">
        <v>20</v>
      </c>
      <c r="CH31" s="7">
        <f t="shared" si="1"/>
        <v>2771.4285714285716</v>
      </c>
      <c r="CI31" s="14">
        <v>70</v>
      </c>
      <c r="CJ31" s="14">
        <v>20</v>
      </c>
      <c r="CK31" s="14">
        <v>50</v>
      </c>
      <c r="CL31" s="14">
        <v>20</v>
      </c>
      <c r="CM31" s="14"/>
      <c r="CN31" s="14"/>
      <c r="CO31" s="14">
        <v>50</v>
      </c>
      <c r="CP31" s="14">
        <f>2/7*30</f>
        <v>8.5714285714285712</v>
      </c>
      <c r="CQ31" s="14"/>
      <c r="CR31" s="14"/>
      <c r="CS31" s="14">
        <v>30</v>
      </c>
      <c r="CT31" s="14">
        <v>20</v>
      </c>
      <c r="CU31" s="12">
        <f t="shared" si="2"/>
        <v>3428.5714285714284</v>
      </c>
      <c r="CV31" s="7">
        <v>70</v>
      </c>
      <c r="CW31" s="7">
        <v>20</v>
      </c>
      <c r="CX31" s="7">
        <v>60</v>
      </c>
      <c r="CY31" s="7">
        <v>20</v>
      </c>
      <c r="CZ31" s="7"/>
      <c r="DA31" s="7"/>
      <c r="DB31" s="7">
        <v>60</v>
      </c>
      <c r="DC31" s="7">
        <v>20</v>
      </c>
      <c r="DD31" s="7"/>
      <c r="DE31" s="7"/>
      <c r="DF31" s="7">
        <f t="shared" si="12"/>
        <v>3800</v>
      </c>
      <c r="DG31" s="14">
        <v>30</v>
      </c>
      <c r="DH31" s="14">
        <v>20</v>
      </c>
      <c r="DI31" s="14">
        <v>30</v>
      </c>
      <c r="DJ31" s="14">
        <v>20</v>
      </c>
      <c r="DK31" s="14"/>
      <c r="DL31" s="14"/>
      <c r="DM31" s="14">
        <v>30</v>
      </c>
      <c r="DN31" s="14">
        <v>20</v>
      </c>
      <c r="DO31" s="14"/>
      <c r="DP31" s="14"/>
      <c r="DQ31" s="12">
        <f t="shared" si="13"/>
        <v>1800</v>
      </c>
      <c r="DR31" s="7">
        <v>70</v>
      </c>
      <c r="DS31" s="7">
        <v>20</v>
      </c>
      <c r="DT31" s="7">
        <v>60</v>
      </c>
      <c r="DU31" s="7">
        <v>20</v>
      </c>
      <c r="DV31" s="7"/>
      <c r="DW31" s="7"/>
      <c r="DX31" s="7">
        <v>50</v>
      </c>
      <c r="DY31" s="7">
        <f>2/7*30</f>
        <v>8.5714285714285712</v>
      </c>
      <c r="DZ31" s="7"/>
      <c r="EA31" s="7"/>
      <c r="EB31" s="7">
        <v>50</v>
      </c>
      <c r="EC31" s="7">
        <v>20</v>
      </c>
      <c r="ED31" s="7">
        <f t="shared" si="3"/>
        <v>0</v>
      </c>
      <c r="EE31" s="9">
        <f t="shared" si="4"/>
        <v>19042.857142857145</v>
      </c>
    </row>
    <row r="32" spans="1:135" x14ac:dyDescent="0.3">
      <c r="A32" s="19" t="str">
        <f t="shared" si="0"/>
        <v>GALLETERÍA</v>
      </c>
      <c r="B32" s="20">
        <f t="shared" si="5"/>
        <v>3470</v>
      </c>
      <c r="C32" s="21" t="s">
        <v>109</v>
      </c>
      <c r="E32" s="1" t="s">
        <v>10</v>
      </c>
      <c r="F32" s="7"/>
      <c r="G32" s="7"/>
      <c r="H32" s="7"/>
      <c r="I32" s="7"/>
      <c r="J32" s="8"/>
      <c r="K32" s="8"/>
      <c r="L32" s="7"/>
      <c r="M32" s="7"/>
      <c r="N32" s="7"/>
      <c r="O32" s="7"/>
      <c r="P32" s="7">
        <f t="shared" si="6"/>
        <v>0</v>
      </c>
      <c r="Q32" s="1">
        <v>14</v>
      </c>
      <c r="R32" s="1">
        <v>10</v>
      </c>
      <c r="S32" s="1"/>
      <c r="T32" s="1"/>
      <c r="U32" s="6"/>
      <c r="V32" s="6"/>
      <c r="W32" s="1"/>
      <c r="X32" s="1"/>
      <c r="Y32" s="1"/>
      <c r="Z32" s="1"/>
      <c r="AA32" s="1">
        <f t="shared" si="7"/>
        <v>140</v>
      </c>
      <c r="AB32" s="8"/>
      <c r="AC32" s="8"/>
      <c r="AD32" s="8">
        <v>7</v>
      </c>
      <c r="AE32" s="8">
        <v>10</v>
      </c>
      <c r="AF32" s="8"/>
      <c r="AG32" s="8"/>
      <c r="AH32" s="8">
        <v>7</v>
      </c>
      <c r="AI32" s="8">
        <v>20</v>
      </c>
      <c r="AJ32" s="8"/>
      <c r="AK32" s="8"/>
      <c r="AL32" s="7">
        <f t="shared" si="8"/>
        <v>210</v>
      </c>
      <c r="AM32" s="12"/>
      <c r="AN32" s="12"/>
      <c r="AO32" s="12">
        <v>14</v>
      </c>
      <c r="AP32" s="12">
        <v>10</v>
      </c>
      <c r="AQ32" s="12"/>
      <c r="AR32" s="12"/>
      <c r="AS32" s="12">
        <v>14</v>
      </c>
      <c r="AT32" s="12">
        <v>20</v>
      </c>
      <c r="AU32" s="12"/>
      <c r="AV32" s="12"/>
      <c r="AW32" s="12">
        <f t="shared" si="9"/>
        <v>420</v>
      </c>
      <c r="AX32" s="7"/>
      <c r="AY32" s="7"/>
      <c r="AZ32" s="7">
        <v>14</v>
      </c>
      <c r="BA32" s="7">
        <v>10</v>
      </c>
      <c r="BB32" s="7"/>
      <c r="BC32" s="7"/>
      <c r="BD32" s="7">
        <v>14</v>
      </c>
      <c r="BE32" s="7">
        <f>3/7*30</f>
        <v>12.857142857142856</v>
      </c>
      <c r="BF32" s="7"/>
      <c r="BG32" s="7"/>
      <c r="BH32" s="7">
        <f t="shared" si="10"/>
        <v>320</v>
      </c>
      <c r="BI32" s="12"/>
      <c r="BJ32" s="12"/>
      <c r="BK32" s="12">
        <v>14</v>
      </c>
      <c r="BL32" s="12">
        <v>10</v>
      </c>
      <c r="BM32" s="14"/>
      <c r="BN32" s="14"/>
      <c r="BO32" s="12">
        <v>14</v>
      </c>
      <c r="BP32" s="12">
        <f>3/7*30</f>
        <v>12.857142857142856</v>
      </c>
      <c r="BQ32" s="14"/>
      <c r="BR32" s="14"/>
      <c r="BS32" s="12">
        <v>14</v>
      </c>
      <c r="BT32" s="12">
        <v>10</v>
      </c>
      <c r="BU32" s="12">
        <f t="shared" si="11"/>
        <v>460</v>
      </c>
      <c r="BV32" s="7"/>
      <c r="BW32" s="7"/>
      <c r="BX32" s="7">
        <v>14</v>
      </c>
      <c r="BY32" s="7">
        <v>10</v>
      </c>
      <c r="BZ32" s="7"/>
      <c r="CA32" s="7"/>
      <c r="CB32" s="7">
        <v>14</v>
      </c>
      <c r="CC32" s="7">
        <f>3/7*30</f>
        <v>12.857142857142856</v>
      </c>
      <c r="CD32" s="7"/>
      <c r="CE32" s="7"/>
      <c r="CF32" s="7">
        <v>14</v>
      </c>
      <c r="CG32" s="7">
        <v>10</v>
      </c>
      <c r="CH32" s="7">
        <f t="shared" si="1"/>
        <v>460</v>
      </c>
      <c r="CI32" s="14"/>
      <c r="CJ32" s="14"/>
      <c r="CK32" s="14">
        <v>21</v>
      </c>
      <c r="CL32" s="14">
        <v>10</v>
      </c>
      <c r="CM32" s="14"/>
      <c r="CN32" s="14"/>
      <c r="CO32" s="14">
        <v>21</v>
      </c>
      <c r="CP32" s="14">
        <f>3/7*30</f>
        <v>12.857142857142856</v>
      </c>
      <c r="CQ32" s="14"/>
      <c r="CR32" s="14"/>
      <c r="CS32" s="14">
        <v>14</v>
      </c>
      <c r="CT32" s="14">
        <v>10</v>
      </c>
      <c r="CU32" s="12">
        <f t="shared" si="2"/>
        <v>620</v>
      </c>
      <c r="CV32" s="7"/>
      <c r="CW32" s="7"/>
      <c r="CX32" s="7">
        <v>21</v>
      </c>
      <c r="CY32" s="7">
        <v>10</v>
      </c>
      <c r="CZ32" s="7"/>
      <c r="DA32" s="7"/>
      <c r="DB32" s="7">
        <v>21</v>
      </c>
      <c r="DC32" s="7">
        <v>10</v>
      </c>
      <c r="DD32" s="7"/>
      <c r="DE32" s="7"/>
      <c r="DF32" s="7">
        <f t="shared" si="12"/>
        <v>420</v>
      </c>
      <c r="DG32" s="14"/>
      <c r="DH32" s="14"/>
      <c r="DI32" s="14">
        <v>21</v>
      </c>
      <c r="DJ32" s="14">
        <v>10</v>
      </c>
      <c r="DK32" s="14"/>
      <c r="DL32" s="14"/>
      <c r="DM32" s="14">
        <v>21</v>
      </c>
      <c r="DN32" s="14">
        <v>10</v>
      </c>
      <c r="DO32" s="14"/>
      <c r="DP32" s="14"/>
      <c r="DQ32" s="12">
        <f t="shared" si="13"/>
        <v>420</v>
      </c>
      <c r="DR32" s="7"/>
      <c r="DS32" s="7"/>
      <c r="DT32" s="7">
        <v>21</v>
      </c>
      <c r="DU32" s="7">
        <v>10</v>
      </c>
      <c r="DV32" s="7"/>
      <c r="DW32" s="7"/>
      <c r="DX32" s="7">
        <v>21</v>
      </c>
      <c r="DY32" s="7">
        <f>3/7*30</f>
        <v>12.857142857142856</v>
      </c>
      <c r="DZ32" s="7"/>
      <c r="EA32" s="7"/>
      <c r="EB32" s="7">
        <v>21</v>
      </c>
      <c r="EC32" s="7">
        <v>10</v>
      </c>
      <c r="ED32" s="7">
        <f t="shared" si="3"/>
        <v>0</v>
      </c>
      <c r="EE32" s="9">
        <f t="shared" si="4"/>
        <v>3470</v>
      </c>
    </row>
    <row r="33" spans="1:135" x14ac:dyDescent="0.3">
      <c r="A33" s="19" t="str">
        <f t="shared" si="0"/>
        <v>AREPA O  ENVUELTOS DE MAZORCA</v>
      </c>
      <c r="B33" s="20">
        <f t="shared" si="5"/>
        <v>9708</v>
      </c>
      <c r="C33" s="21" t="s">
        <v>109</v>
      </c>
      <c r="E33" s="2" t="s">
        <v>11</v>
      </c>
      <c r="F33" s="7"/>
      <c r="G33" s="7"/>
      <c r="H33" s="7"/>
      <c r="I33" s="7"/>
      <c r="J33" s="8"/>
      <c r="K33" s="8"/>
      <c r="L33" s="7"/>
      <c r="M33" s="7"/>
      <c r="N33" s="7"/>
      <c r="O33" s="7"/>
      <c r="P33" s="7">
        <f t="shared" si="6"/>
        <v>0</v>
      </c>
      <c r="Q33" s="1">
        <v>10</v>
      </c>
      <c r="R33" s="1">
        <v>10</v>
      </c>
      <c r="S33" s="1"/>
      <c r="T33" s="1"/>
      <c r="U33" s="6">
        <v>15</v>
      </c>
      <c r="V33" s="6">
        <v>10</v>
      </c>
      <c r="W33" s="1"/>
      <c r="X33" s="1"/>
      <c r="Y33" s="1">
        <v>15</v>
      </c>
      <c r="Z33" s="1">
        <v>10</v>
      </c>
      <c r="AA33" s="1">
        <f t="shared" si="7"/>
        <v>400</v>
      </c>
      <c r="AB33" s="8">
        <v>25</v>
      </c>
      <c r="AC33" s="8">
        <v>10</v>
      </c>
      <c r="AD33" s="8"/>
      <c r="AE33" s="8"/>
      <c r="AF33" s="8">
        <v>20</v>
      </c>
      <c r="AG33" s="8">
        <f>2/7*30</f>
        <v>8.5714285714285712</v>
      </c>
      <c r="AH33" s="8"/>
      <c r="AI33" s="8"/>
      <c r="AJ33" s="8">
        <v>20</v>
      </c>
      <c r="AK33" s="8">
        <f>2/7*30</f>
        <v>8.5714285714285712</v>
      </c>
      <c r="AL33" s="7">
        <f t="shared" si="8"/>
        <v>592.85714285714289</v>
      </c>
      <c r="AM33" s="12">
        <v>40</v>
      </c>
      <c r="AN33" s="12">
        <v>10</v>
      </c>
      <c r="AO33" s="12"/>
      <c r="AP33" s="12"/>
      <c r="AQ33" s="12">
        <v>35</v>
      </c>
      <c r="AR33" s="12">
        <f>2/7*30</f>
        <v>8.5714285714285712</v>
      </c>
      <c r="AS33" s="12"/>
      <c r="AT33" s="12"/>
      <c r="AU33" s="12">
        <v>35</v>
      </c>
      <c r="AV33" s="12">
        <f>2/7*30</f>
        <v>8.5714285714285712</v>
      </c>
      <c r="AW33" s="12">
        <f t="shared" si="9"/>
        <v>1000</v>
      </c>
      <c r="AX33" s="7">
        <v>50</v>
      </c>
      <c r="AY33" s="7">
        <v>10</v>
      </c>
      <c r="AZ33" s="7"/>
      <c r="BA33" s="7"/>
      <c r="BB33" s="7">
        <v>40</v>
      </c>
      <c r="BC33" s="7">
        <f>2/7*30</f>
        <v>8.5714285714285712</v>
      </c>
      <c r="BD33" s="7"/>
      <c r="BE33" s="7"/>
      <c r="BF33" s="7">
        <v>40</v>
      </c>
      <c r="BG33" s="7">
        <f>2/7*30</f>
        <v>8.5714285714285712</v>
      </c>
      <c r="BH33" s="7">
        <f t="shared" si="10"/>
        <v>1185.7142857142858</v>
      </c>
      <c r="BI33" s="12">
        <v>50</v>
      </c>
      <c r="BJ33" s="12">
        <v>10</v>
      </c>
      <c r="BK33" s="12"/>
      <c r="BL33" s="12"/>
      <c r="BM33" s="14">
        <v>40</v>
      </c>
      <c r="BN33" s="14">
        <f>2/7*30</f>
        <v>8.5714285714285712</v>
      </c>
      <c r="BO33" s="12"/>
      <c r="BP33" s="12"/>
      <c r="BQ33" s="14">
        <v>40</v>
      </c>
      <c r="BR33" s="14">
        <f>2/7*30</f>
        <v>8.5714285714285712</v>
      </c>
      <c r="BS33" s="12"/>
      <c r="BT33" s="12"/>
      <c r="BU33" s="12">
        <f t="shared" si="11"/>
        <v>1185.7142857142858</v>
      </c>
      <c r="BV33" s="7">
        <v>50</v>
      </c>
      <c r="BW33" s="7">
        <v>10</v>
      </c>
      <c r="BX33" s="7"/>
      <c r="BY33" s="7"/>
      <c r="BZ33" s="7">
        <v>40</v>
      </c>
      <c r="CA33" s="7">
        <f>2/7*30</f>
        <v>8.5714285714285712</v>
      </c>
      <c r="CB33" s="7"/>
      <c r="CC33" s="7"/>
      <c r="CD33" s="7">
        <v>40</v>
      </c>
      <c r="CE33" s="7">
        <f>2/7*30</f>
        <v>8.5714285714285712</v>
      </c>
      <c r="CF33" s="7"/>
      <c r="CG33" s="7"/>
      <c r="CH33" s="7">
        <f t="shared" si="1"/>
        <v>1185.7142857142858</v>
      </c>
      <c r="CI33" s="14">
        <v>50</v>
      </c>
      <c r="CJ33" s="14">
        <v>10</v>
      </c>
      <c r="CK33" s="14"/>
      <c r="CL33" s="14"/>
      <c r="CM33" s="14">
        <v>50</v>
      </c>
      <c r="CN33" s="14">
        <f>2/7*30</f>
        <v>8.5714285714285712</v>
      </c>
      <c r="CO33" s="14"/>
      <c r="CP33" s="14"/>
      <c r="CQ33" s="14">
        <v>50</v>
      </c>
      <c r="CR33" s="14">
        <f>2/7*30</f>
        <v>8.5714285714285712</v>
      </c>
      <c r="CS33" s="14"/>
      <c r="CT33" s="14"/>
      <c r="CU33" s="12">
        <f t="shared" si="2"/>
        <v>1357.1428571428571</v>
      </c>
      <c r="CV33" s="7">
        <v>70</v>
      </c>
      <c r="CW33" s="7">
        <v>10</v>
      </c>
      <c r="CX33" s="7"/>
      <c r="CY33" s="7"/>
      <c r="CZ33" s="7">
        <v>60</v>
      </c>
      <c r="DA33" s="7">
        <f>2/7*30</f>
        <v>8.5714285714285712</v>
      </c>
      <c r="DB33" s="7"/>
      <c r="DC33" s="7"/>
      <c r="DD33" s="7">
        <v>50</v>
      </c>
      <c r="DE33" s="7">
        <f>2/7*30</f>
        <v>8.5714285714285712</v>
      </c>
      <c r="DF33" s="7">
        <f t="shared" si="12"/>
        <v>1642.8571428571427</v>
      </c>
      <c r="DG33" s="14">
        <v>30</v>
      </c>
      <c r="DH33" s="14">
        <v>10</v>
      </c>
      <c r="DI33" s="14"/>
      <c r="DJ33" s="14"/>
      <c r="DK33" s="14">
        <v>50</v>
      </c>
      <c r="DL33" s="14">
        <f>2/7*30</f>
        <v>8.5714285714285712</v>
      </c>
      <c r="DM33" s="14"/>
      <c r="DN33" s="14"/>
      <c r="DO33" s="14">
        <v>50</v>
      </c>
      <c r="DP33" s="14">
        <f>2/7*30</f>
        <v>8.5714285714285712</v>
      </c>
      <c r="DQ33" s="12">
        <f t="shared" si="13"/>
        <v>1157.1428571428571</v>
      </c>
      <c r="DR33" s="7">
        <v>70</v>
      </c>
      <c r="DS33" s="7">
        <v>10</v>
      </c>
      <c r="DT33" s="7"/>
      <c r="DU33" s="7"/>
      <c r="DV33" s="7">
        <v>50</v>
      </c>
      <c r="DW33" s="7">
        <f>2/7*30</f>
        <v>8.5714285714285712</v>
      </c>
      <c r="DX33" s="7"/>
      <c r="DY33" s="7"/>
      <c r="DZ33" s="7">
        <v>50</v>
      </c>
      <c r="EA33" s="7">
        <f>2/7*30</f>
        <v>8.5714285714285712</v>
      </c>
      <c r="EB33" s="7"/>
      <c r="EC33" s="7"/>
      <c r="ED33" s="7">
        <f t="shared" si="3"/>
        <v>0</v>
      </c>
      <c r="EE33" s="9">
        <f t="shared" si="4"/>
        <v>9707.1428571428587</v>
      </c>
    </row>
    <row r="34" spans="1:135" x14ac:dyDescent="0.3">
      <c r="A34" s="19" t="str">
        <f t="shared" si="0"/>
        <v>TUBÉRCULOS Y PLÁTANOS</v>
      </c>
      <c r="B34" s="20">
        <f t="shared" si="5"/>
        <v>35614</v>
      </c>
      <c r="C34" s="21" t="s">
        <v>109</v>
      </c>
      <c r="E34" s="2" t="s">
        <v>12</v>
      </c>
      <c r="F34" s="7"/>
      <c r="G34" s="7"/>
      <c r="H34" s="7"/>
      <c r="I34" s="7"/>
      <c r="J34" s="8">
        <f>+(19+25)/2</f>
        <v>22</v>
      </c>
      <c r="K34" s="8">
        <v>30</v>
      </c>
      <c r="L34" s="7"/>
      <c r="M34" s="7"/>
      <c r="N34" s="8">
        <f>+(19+25)/2</f>
        <v>22</v>
      </c>
      <c r="O34" s="8">
        <v>30</v>
      </c>
      <c r="P34" s="7">
        <f t="shared" si="6"/>
        <v>1320</v>
      </c>
      <c r="Q34" s="1"/>
      <c r="R34" s="1"/>
      <c r="S34" s="1"/>
      <c r="T34" s="1"/>
      <c r="U34" s="6">
        <f>+(12+20)/2+(18+25)/(2*30)*20</f>
        <v>30.333333333333336</v>
      </c>
      <c r="V34" s="6">
        <v>30</v>
      </c>
      <c r="W34" s="1"/>
      <c r="X34" s="1"/>
      <c r="Y34" s="1">
        <f>+(12+20)/2+ (18+25)/(2*30)*20</f>
        <v>30.333333333333336</v>
      </c>
      <c r="Z34" s="1">
        <v>30</v>
      </c>
      <c r="AA34" s="1">
        <f t="shared" si="7"/>
        <v>1820.0000000000002</v>
      </c>
      <c r="AB34" s="8"/>
      <c r="AC34" s="8"/>
      <c r="AD34" s="8"/>
      <c r="AE34" s="8"/>
      <c r="AF34" s="8">
        <f>+(12+17)/2+(24+46)/(2*30)*(5/7)</f>
        <v>15.333333333333334</v>
      </c>
      <c r="AG34" s="8">
        <v>30</v>
      </c>
      <c r="AH34" s="8"/>
      <c r="AI34" s="8"/>
      <c r="AJ34" s="8">
        <f>+(40+77)/2</f>
        <v>58.5</v>
      </c>
      <c r="AK34" s="8">
        <f>5/7*30</f>
        <v>21.428571428571431</v>
      </c>
      <c r="AL34" s="7">
        <f t="shared" si="8"/>
        <v>1713.5714285714287</v>
      </c>
      <c r="AM34" s="12"/>
      <c r="AN34" s="12"/>
      <c r="AO34" s="12"/>
      <c r="AP34" s="12"/>
      <c r="AQ34" s="15">
        <f>+(12+17)/2+(46+60)/(2*30)*(5/7)</f>
        <v>15.761904761904763</v>
      </c>
      <c r="AR34" s="15">
        <v>30</v>
      </c>
      <c r="AS34" s="12"/>
      <c r="AT34" s="12"/>
      <c r="AU34" s="12">
        <f>+(62+83)/2</f>
        <v>72.5</v>
      </c>
      <c r="AV34" s="12">
        <f>5/7*30</f>
        <v>21.428571428571431</v>
      </c>
      <c r="AW34" s="12">
        <f t="shared" si="9"/>
        <v>2026.4285714285716</v>
      </c>
      <c r="AX34" s="7"/>
      <c r="AY34" s="7"/>
      <c r="AZ34" s="7"/>
      <c r="BA34" s="7"/>
      <c r="BB34" s="7">
        <f>+(17+25)/2+(46+65)/2*5/7</f>
        <v>60.642857142857146</v>
      </c>
      <c r="BC34" s="7">
        <v>30</v>
      </c>
      <c r="BD34" s="7"/>
      <c r="BE34" s="7"/>
      <c r="BF34" s="7">
        <f>+(71+100)/2</f>
        <v>85.5</v>
      </c>
      <c r="BG34" s="7">
        <f>5/7*30</f>
        <v>21.428571428571431</v>
      </c>
      <c r="BH34" s="7">
        <f t="shared" si="10"/>
        <v>3651.4285714285716</v>
      </c>
      <c r="BI34" s="12"/>
      <c r="BJ34" s="12"/>
      <c r="BK34" s="12"/>
      <c r="BL34" s="12"/>
      <c r="BM34" s="14">
        <f>+(17+25)/2+(46+65)/2*5/7</f>
        <v>60.642857142857146</v>
      </c>
      <c r="BN34" s="14">
        <v>30</v>
      </c>
      <c r="BO34" s="12"/>
      <c r="BP34" s="12"/>
      <c r="BQ34" s="14">
        <f>+(71+100)/2</f>
        <v>85.5</v>
      </c>
      <c r="BR34" s="14">
        <f>5/7*30</f>
        <v>21.428571428571431</v>
      </c>
      <c r="BS34" s="12"/>
      <c r="BT34" s="12"/>
      <c r="BU34" s="12">
        <f t="shared" si="11"/>
        <v>3651.4285714285716</v>
      </c>
      <c r="BV34" s="7"/>
      <c r="BW34" s="7"/>
      <c r="BX34" s="7"/>
      <c r="BY34" s="7"/>
      <c r="BZ34" s="7">
        <f>+(17+25)/2+(58+82)/2*5/7</f>
        <v>71</v>
      </c>
      <c r="CA34" s="7">
        <v>30</v>
      </c>
      <c r="CB34" s="7"/>
      <c r="CC34" s="7"/>
      <c r="CD34" s="7">
        <f>+(82+117)/2</f>
        <v>99.5</v>
      </c>
      <c r="CE34" s="7">
        <f>5/7*30</f>
        <v>21.428571428571431</v>
      </c>
      <c r="CF34" s="7"/>
      <c r="CG34" s="7"/>
      <c r="CH34" s="7">
        <f t="shared" si="1"/>
        <v>4262.1428571428569</v>
      </c>
      <c r="CI34" s="14"/>
      <c r="CJ34" s="14"/>
      <c r="CK34" s="14"/>
      <c r="CL34" s="14"/>
      <c r="CM34" s="14">
        <f>+(17+25)/2+(70+98)/2*5/7</f>
        <v>81</v>
      </c>
      <c r="CN34" s="14">
        <v>30</v>
      </c>
      <c r="CO34" s="14"/>
      <c r="CP34" s="14"/>
      <c r="CQ34" s="14">
        <f>+(94+134)/2</f>
        <v>114</v>
      </c>
      <c r="CR34" s="14">
        <f>5/7*30</f>
        <v>21.428571428571431</v>
      </c>
      <c r="CS34" s="14"/>
      <c r="CT34" s="14"/>
      <c r="CU34" s="12">
        <f t="shared" si="2"/>
        <v>4872.8571428571431</v>
      </c>
      <c r="CV34" s="7"/>
      <c r="CW34" s="7"/>
      <c r="CX34" s="7"/>
      <c r="CY34" s="7"/>
      <c r="CZ34" s="7">
        <f>+(57+80)/2+(70+98)/2*5/7</f>
        <v>128.5</v>
      </c>
      <c r="DA34" s="7">
        <v>30</v>
      </c>
      <c r="DB34" s="7"/>
      <c r="DC34" s="7"/>
      <c r="DD34" s="7">
        <f>+(94+134)/2</f>
        <v>114</v>
      </c>
      <c r="DE34" s="7">
        <f>5/7*30</f>
        <v>21.428571428571431</v>
      </c>
      <c r="DF34" s="7">
        <f t="shared" si="12"/>
        <v>6297.8571428571431</v>
      </c>
      <c r="DG34" s="14"/>
      <c r="DH34" s="14"/>
      <c r="DI34" s="14"/>
      <c r="DJ34" s="14"/>
      <c r="DK34" s="14">
        <f>+(57+80)/2+(58+82)/2*5/7</f>
        <v>118.5</v>
      </c>
      <c r="DL34" s="14">
        <v>30</v>
      </c>
      <c r="DM34" s="14"/>
      <c r="DN34" s="14"/>
      <c r="DO34" s="14">
        <f>+(94+134)/2</f>
        <v>114</v>
      </c>
      <c r="DP34" s="14">
        <f>5/7*30</f>
        <v>21.428571428571431</v>
      </c>
      <c r="DQ34" s="12">
        <f t="shared" si="13"/>
        <v>5997.8571428571431</v>
      </c>
      <c r="DR34" s="7"/>
      <c r="DS34" s="7"/>
      <c r="DT34" s="7"/>
      <c r="DU34" s="7"/>
      <c r="DV34" s="7">
        <f>+(17+25)/2+(81+115)/2*5/7</f>
        <v>91</v>
      </c>
      <c r="DW34" s="7">
        <v>30</v>
      </c>
      <c r="DX34" s="7"/>
      <c r="DY34" s="7"/>
      <c r="DZ34" s="7">
        <f>+(106+154)/2</f>
        <v>130</v>
      </c>
      <c r="EA34" s="7">
        <f>5/7*30</f>
        <v>21.428571428571431</v>
      </c>
      <c r="EB34" s="7"/>
      <c r="EC34" s="7"/>
      <c r="ED34" s="7">
        <f t="shared" si="3"/>
        <v>0</v>
      </c>
      <c r="EE34" s="9">
        <f t="shared" si="4"/>
        <v>35613.571428571428</v>
      </c>
    </row>
    <row r="35" spans="1:135" x14ac:dyDescent="0.3">
      <c r="A35" s="19" t="str">
        <f t="shared" si="0"/>
        <v>FRUTA ENTERA O EN JUGO</v>
      </c>
      <c r="B35" s="20">
        <f t="shared" si="5"/>
        <v>103480</v>
      </c>
      <c r="C35" s="21" t="s">
        <v>109</v>
      </c>
      <c r="E35" s="1" t="s">
        <v>13</v>
      </c>
      <c r="F35" s="7"/>
      <c r="G35" s="7"/>
      <c r="H35" s="7"/>
      <c r="I35" s="7"/>
      <c r="J35" s="8"/>
      <c r="K35" s="8"/>
      <c r="L35" s="7"/>
      <c r="M35" s="7"/>
      <c r="N35" s="7"/>
      <c r="O35" s="7"/>
      <c r="P35" s="7">
        <f t="shared" si="6"/>
        <v>0</v>
      </c>
      <c r="Q35" s="1"/>
      <c r="R35" s="1"/>
      <c r="S35" s="1"/>
      <c r="T35" s="1"/>
      <c r="U35" s="6"/>
      <c r="V35" s="6"/>
      <c r="W35" s="1"/>
      <c r="X35" s="1"/>
      <c r="Y35" s="1"/>
      <c r="Z35" s="1"/>
      <c r="AA35" s="1">
        <f t="shared" si="7"/>
        <v>0</v>
      </c>
      <c r="AB35" s="8">
        <f>+(73+155)/2</f>
        <v>114</v>
      </c>
      <c r="AC35" s="8">
        <v>30</v>
      </c>
      <c r="AD35" s="8">
        <f>+(73+155)/2</f>
        <v>114</v>
      </c>
      <c r="AE35" s="8">
        <f>3/7*30</f>
        <v>12.857142857142856</v>
      </c>
      <c r="AF35" s="8">
        <f>+(29+62)/2</f>
        <v>45.5</v>
      </c>
      <c r="AG35" s="8">
        <v>30</v>
      </c>
      <c r="AH35" s="8"/>
      <c r="AI35" s="8"/>
      <c r="AJ35" s="8">
        <f>+(29+62)/2</f>
        <v>45.5</v>
      </c>
      <c r="AK35" s="8">
        <v>30</v>
      </c>
      <c r="AL35" s="7">
        <f t="shared" si="8"/>
        <v>7615.7142857142853</v>
      </c>
      <c r="AM35" s="12">
        <f>+(84+177)/2</f>
        <v>130.5</v>
      </c>
      <c r="AN35" s="12">
        <v>30</v>
      </c>
      <c r="AO35" s="12">
        <f>+(73+155)/2</f>
        <v>114</v>
      </c>
      <c r="AP35" s="12">
        <v>30</v>
      </c>
      <c r="AQ35" s="15">
        <f>+(36+75)/2</f>
        <v>55.5</v>
      </c>
      <c r="AR35" s="14">
        <v>30</v>
      </c>
      <c r="AS35" s="12"/>
      <c r="AT35" s="12"/>
      <c r="AU35" s="12">
        <f>+(36+75)/2</f>
        <v>55.5</v>
      </c>
      <c r="AV35" s="12">
        <v>30</v>
      </c>
      <c r="AW35" s="12">
        <f t="shared" si="9"/>
        <v>10665</v>
      </c>
      <c r="AX35" s="7">
        <f>+(105+222)/2</f>
        <v>163.5</v>
      </c>
      <c r="AY35" s="7">
        <v>30</v>
      </c>
      <c r="AZ35" s="7">
        <f>+(84+177)/2</f>
        <v>130.5</v>
      </c>
      <c r="BA35" s="7">
        <v>30</v>
      </c>
      <c r="BB35" s="7">
        <f>+(38+82)/2</f>
        <v>60</v>
      </c>
      <c r="BC35" s="7">
        <v>30</v>
      </c>
      <c r="BD35" s="7"/>
      <c r="BE35" s="7"/>
      <c r="BF35" s="7"/>
      <c r="BG35" s="7"/>
      <c r="BH35" s="7">
        <f t="shared" si="10"/>
        <v>10620</v>
      </c>
      <c r="BI35" s="12">
        <f>+(105+222)/2</f>
        <v>163.5</v>
      </c>
      <c r="BJ35" s="12">
        <v>30</v>
      </c>
      <c r="BK35" s="12">
        <f>+(84+177)/2</f>
        <v>130.5</v>
      </c>
      <c r="BL35" s="12">
        <v>30</v>
      </c>
      <c r="BM35" s="14">
        <f>+(43+91)/2</f>
        <v>67</v>
      </c>
      <c r="BN35" s="14">
        <v>30</v>
      </c>
      <c r="BO35" s="12"/>
      <c r="BP35" s="12"/>
      <c r="BQ35" s="14">
        <f>+(43+91)/2</f>
        <v>67</v>
      </c>
      <c r="BR35" s="14">
        <v>30</v>
      </c>
      <c r="BS35" s="12">
        <f>+(43+91)/2</f>
        <v>67</v>
      </c>
      <c r="BT35" s="12">
        <f>4/7*30</f>
        <v>17.142857142857142</v>
      </c>
      <c r="BU35" s="12">
        <f t="shared" si="11"/>
        <v>13988.571428571428</v>
      </c>
      <c r="BV35" s="7">
        <f>+(105+222)/2</f>
        <v>163.5</v>
      </c>
      <c r="BW35" s="7">
        <v>30</v>
      </c>
      <c r="BX35" s="7">
        <f>+(84+177)/2</f>
        <v>130.5</v>
      </c>
      <c r="BY35" s="7">
        <v>30</v>
      </c>
      <c r="BZ35" s="7">
        <f>+(47+100)/2</f>
        <v>73.5</v>
      </c>
      <c r="CA35" s="7">
        <v>30</v>
      </c>
      <c r="CB35" s="7"/>
      <c r="CC35" s="7"/>
      <c r="CD35" s="7">
        <f>+(47+100)/2</f>
        <v>73.5</v>
      </c>
      <c r="CE35" s="7">
        <v>30</v>
      </c>
      <c r="CF35" s="7">
        <f>+(47+100)/2</f>
        <v>73.5</v>
      </c>
      <c r="CG35" s="7">
        <f>4/7*30</f>
        <v>17.142857142857142</v>
      </c>
      <c r="CH35" s="7">
        <f t="shared" si="1"/>
        <v>14490</v>
      </c>
      <c r="CI35" s="14">
        <f>+(126+266)/2</f>
        <v>196</v>
      </c>
      <c r="CJ35" s="14">
        <v>30</v>
      </c>
      <c r="CK35" s="14">
        <f>+(105+222)/2</f>
        <v>163.5</v>
      </c>
      <c r="CL35" s="14">
        <v>30</v>
      </c>
      <c r="CM35" s="14">
        <f>+(47+100)/2</f>
        <v>73.5</v>
      </c>
      <c r="CN35" s="14">
        <v>30</v>
      </c>
      <c r="CO35" s="14"/>
      <c r="CP35" s="14"/>
      <c r="CQ35" s="14">
        <f>+(47+100)/2</f>
        <v>73.5</v>
      </c>
      <c r="CR35" s="14">
        <v>30</v>
      </c>
      <c r="CS35" s="14">
        <f>+(47+100)/2</f>
        <v>73.5</v>
      </c>
      <c r="CT35" s="14">
        <f>4/7*30</f>
        <v>17.142857142857142</v>
      </c>
      <c r="CU35" s="12">
        <f t="shared" si="2"/>
        <v>16455</v>
      </c>
      <c r="CV35" s="7">
        <f>+(100+63+123+145+100+120+87.5)/7</f>
        <v>105.5</v>
      </c>
      <c r="CW35" s="7">
        <v>30</v>
      </c>
      <c r="CX35" s="7">
        <f>+(100+123+145+100+120+87.5)/6</f>
        <v>112.58333333333333</v>
      </c>
      <c r="CY35" s="7">
        <v>30</v>
      </c>
      <c r="CZ35" s="7">
        <f>+(80+100)/2</f>
        <v>90</v>
      </c>
      <c r="DA35" s="7">
        <v>30</v>
      </c>
      <c r="DB35" s="7">
        <f>+(100+123+145+100+120+87.5)/6</f>
        <v>112.58333333333333</v>
      </c>
      <c r="DC35" s="7">
        <v>30</v>
      </c>
      <c r="DD35" s="7">
        <f>+(80+100)/2</f>
        <v>90</v>
      </c>
      <c r="DE35" s="7">
        <v>30</v>
      </c>
      <c r="DF35" s="7">
        <f t="shared" si="12"/>
        <v>15320</v>
      </c>
      <c r="DG35" s="14">
        <f>+(100+63+123+145+100+120+87.5)/7</f>
        <v>105.5</v>
      </c>
      <c r="DH35" s="14">
        <v>30</v>
      </c>
      <c r="DI35" s="14">
        <f>+(100+92+109+80+120+75)/6</f>
        <v>96</v>
      </c>
      <c r="DJ35" s="14">
        <v>30</v>
      </c>
      <c r="DK35" s="14">
        <f>+(80+100)/2</f>
        <v>90</v>
      </c>
      <c r="DL35" s="14">
        <v>30</v>
      </c>
      <c r="DM35" s="14">
        <f>+(100+92+109+80+120+75)/6</f>
        <v>96</v>
      </c>
      <c r="DN35" s="14">
        <v>30</v>
      </c>
      <c r="DO35" s="14">
        <f>+(80+100)/2</f>
        <v>90</v>
      </c>
      <c r="DP35" s="14">
        <v>30</v>
      </c>
      <c r="DQ35" s="12">
        <f t="shared" si="13"/>
        <v>14325</v>
      </c>
      <c r="DR35" s="7">
        <f>+(126+266)/2</f>
        <v>196</v>
      </c>
      <c r="DS35" s="7">
        <v>30</v>
      </c>
      <c r="DT35" s="7">
        <f>+(105+222)/2</f>
        <v>163.5</v>
      </c>
      <c r="DU35" s="7">
        <v>30</v>
      </c>
      <c r="DV35" s="7">
        <f>+(51+109)/2</f>
        <v>80</v>
      </c>
      <c r="DW35" s="7">
        <v>30</v>
      </c>
      <c r="DX35" s="7"/>
      <c r="DY35" s="7"/>
      <c r="DZ35" s="7">
        <f>+(51+109)/2</f>
        <v>80</v>
      </c>
      <c r="EA35" s="7">
        <v>30</v>
      </c>
      <c r="EB35" s="7">
        <f>+(51+109)/2</f>
        <v>80</v>
      </c>
      <c r="EC35" s="7">
        <f>4/7*30</f>
        <v>17.142857142857142</v>
      </c>
      <c r="ED35" s="7">
        <f t="shared" si="3"/>
        <v>0</v>
      </c>
      <c r="EE35" s="9">
        <f t="shared" si="4"/>
        <v>103479.28571428571</v>
      </c>
    </row>
    <row r="36" spans="1:135" x14ac:dyDescent="0.3">
      <c r="A36" s="19" t="str">
        <f t="shared" si="0"/>
        <v>FRUTA EN COMPOTA</v>
      </c>
      <c r="B36" s="20">
        <f t="shared" si="5"/>
        <v>23970</v>
      </c>
      <c r="C36" s="21" t="s">
        <v>109</v>
      </c>
      <c r="E36" s="2" t="s">
        <v>14</v>
      </c>
      <c r="F36" s="7">
        <f>(59+120)/2</f>
        <v>89.5</v>
      </c>
      <c r="G36" s="7">
        <v>30</v>
      </c>
      <c r="H36" s="7">
        <f>+(42+89)/2</f>
        <v>65.5</v>
      </c>
      <c r="I36" s="7">
        <v>30</v>
      </c>
      <c r="J36" s="8">
        <f>+(59+120)/2</f>
        <v>89.5</v>
      </c>
      <c r="K36" s="8">
        <v>30</v>
      </c>
      <c r="L36" s="7">
        <f>+(42+89)/2</f>
        <v>65.5</v>
      </c>
      <c r="M36" s="7">
        <v>30</v>
      </c>
      <c r="N36" s="8">
        <f>+(59+120)/2</f>
        <v>89.5</v>
      </c>
      <c r="O36" s="8">
        <v>30</v>
      </c>
      <c r="P36" s="7">
        <f t="shared" si="6"/>
        <v>11985</v>
      </c>
      <c r="Q36" s="1">
        <f>+(59+120)/2</f>
        <v>89.5</v>
      </c>
      <c r="R36" s="1">
        <v>30</v>
      </c>
      <c r="S36" s="1">
        <f>+(42+89)/2</f>
        <v>65.5</v>
      </c>
      <c r="T36" s="1">
        <v>30</v>
      </c>
      <c r="U36" s="6">
        <f>+(59+120)/2</f>
        <v>89.5</v>
      </c>
      <c r="V36" s="6">
        <v>30</v>
      </c>
      <c r="W36" s="1">
        <f>+(42+89)/2</f>
        <v>65.5</v>
      </c>
      <c r="X36" s="1">
        <v>30</v>
      </c>
      <c r="Y36" s="1">
        <f>+(59+120)/2</f>
        <v>89.5</v>
      </c>
      <c r="Z36" s="1">
        <v>30</v>
      </c>
      <c r="AA36" s="1">
        <f t="shared" si="7"/>
        <v>11985</v>
      </c>
      <c r="AB36" s="8"/>
      <c r="AC36" s="8"/>
      <c r="AD36" s="8"/>
      <c r="AE36" s="8"/>
      <c r="AF36" s="8"/>
      <c r="AG36" s="8"/>
      <c r="AH36" s="8"/>
      <c r="AI36" s="8"/>
      <c r="AJ36" s="8"/>
      <c r="AK36" s="8"/>
      <c r="AL36" s="7">
        <f t="shared" si="8"/>
        <v>0</v>
      </c>
      <c r="AM36" s="12"/>
      <c r="AN36" s="12"/>
      <c r="AO36" s="12"/>
      <c r="AP36" s="12"/>
      <c r="AQ36" s="12"/>
      <c r="AR36" s="12"/>
      <c r="AS36" s="12"/>
      <c r="AT36" s="12"/>
      <c r="AU36" s="12"/>
      <c r="AV36" s="12"/>
      <c r="AW36" s="12">
        <f t="shared" si="9"/>
        <v>0</v>
      </c>
      <c r="AX36" s="7"/>
      <c r="AY36" s="7"/>
      <c r="AZ36" s="7"/>
      <c r="BA36" s="7"/>
      <c r="BB36" s="7"/>
      <c r="BC36" s="7"/>
      <c r="BD36" s="7"/>
      <c r="BE36" s="7"/>
      <c r="BF36" s="7"/>
      <c r="BG36" s="7"/>
      <c r="BH36" s="7">
        <f t="shared" si="10"/>
        <v>0</v>
      </c>
      <c r="BI36" s="12"/>
      <c r="BJ36" s="12"/>
      <c r="BK36" s="12"/>
      <c r="BL36" s="12"/>
      <c r="BM36" s="14"/>
      <c r="BN36" s="14"/>
      <c r="BO36" s="12"/>
      <c r="BP36" s="12"/>
      <c r="BQ36" s="14"/>
      <c r="BR36" s="14"/>
      <c r="BS36" s="12"/>
      <c r="BT36" s="12"/>
      <c r="BU36" s="12">
        <f t="shared" si="11"/>
        <v>0</v>
      </c>
      <c r="BV36" s="7"/>
      <c r="BW36" s="7"/>
      <c r="BX36" s="7"/>
      <c r="BY36" s="7"/>
      <c r="BZ36" s="7"/>
      <c r="CA36" s="7"/>
      <c r="CB36" s="7"/>
      <c r="CC36" s="7"/>
      <c r="CD36" s="7"/>
      <c r="CE36" s="7"/>
      <c r="CF36" s="7"/>
      <c r="CG36" s="7"/>
      <c r="CH36" s="7">
        <f t="shared" si="1"/>
        <v>0</v>
      </c>
      <c r="CI36" s="14"/>
      <c r="CJ36" s="14"/>
      <c r="CK36" s="14"/>
      <c r="CL36" s="14"/>
      <c r="CM36" s="14"/>
      <c r="CN36" s="14"/>
      <c r="CO36" s="14"/>
      <c r="CP36" s="14"/>
      <c r="CQ36" s="14"/>
      <c r="CR36" s="14"/>
      <c r="CS36" s="14"/>
      <c r="CT36" s="14"/>
      <c r="CU36" s="12">
        <f t="shared" si="2"/>
        <v>0</v>
      </c>
      <c r="CV36" s="7"/>
      <c r="CW36" s="7"/>
      <c r="CX36" s="7"/>
      <c r="CY36" s="7"/>
      <c r="CZ36" s="7"/>
      <c r="DA36" s="7"/>
      <c r="DB36" s="7"/>
      <c r="DC36" s="7"/>
      <c r="DD36" s="7"/>
      <c r="DE36" s="7"/>
      <c r="DF36" s="7">
        <f t="shared" si="12"/>
        <v>0</v>
      </c>
      <c r="DG36" s="14"/>
      <c r="DH36" s="14"/>
      <c r="DI36" s="14"/>
      <c r="DJ36" s="14"/>
      <c r="DK36" s="14"/>
      <c r="DL36" s="14"/>
      <c r="DM36" s="14"/>
      <c r="DN36" s="14"/>
      <c r="DO36" s="14"/>
      <c r="DP36" s="14"/>
      <c r="DQ36" s="12">
        <f t="shared" si="13"/>
        <v>0</v>
      </c>
      <c r="DR36" s="7"/>
      <c r="DS36" s="7"/>
      <c r="DT36" s="7"/>
      <c r="DU36" s="7"/>
      <c r="DV36" s="7"/>
      <c r="DW36" s="7"/>
      <c r="DX36" s="7"/>
      <c r="DY36" s="7"/>
      <c r="DZ36" s="7"/>
      <c r="EA36" s="7"/>
      <c r="EB36" s="7"/>
      <c r="EC36" s="7"/>
      <c r="ED36" s="7">
        <f t="shared" si="3"/>
        <v>0</v>
      </c>
      <c r="EE36" s="9">
        <f t="shared" si="4"/>
        <v>23970</v>
      </c>
    </row>
    <row r="37" spans="1:135" hidden="1" x14ac:dyDescent="0.3">
      <c r="A37" s="19" t="str">
        <f t="shared" si="0"/>
        <v>COMPOTA INDUSTRIALIZADA</v>
      </c>
      <c r="B37" s="20">
        <f t="shared" si="5"/>
        <v>0</v>
      </c>
      <c r="C37" s="21" t="s">
        <v>109</v>
      </c>
      <c r="E37" s="1" t="s">
        <v>15</v>
      </c>
      <c r="F37" s="7"/>
      <c r="G37" s="7"/>
      <c r="H37" s="7"/>
      <c r="I37" s="7"/>
      <c r="J37" s="8"/>
      <c r="K37" s="8"/>
      <c r="L37" s="7"/>
      <c r="M37" s="7"/>
      <c r="N37" s="7"/>
      <c r="O37" s="7"/>
      <c r="P37" s="7">
        <f t="shared" si="6"/>
        <v>0</v>
      </c>
      <c r="Q37" s="1"/>
      <c r="R37" s="1"/>
      <c r="S37" s="1"/>
      <c r="T37" s="1"/>
      <c r="U37" s="6"/>
      <c r="V37" s="6"/>
      <c r="W37" s="1"/>
      <c r="X37" s="1"/>
      <c r="Y37" s="1"/>
      <c r="Z37" s="1"/>
      <c r="AA37" s="1">
        <f t="shared" si="7"/>
        <v>0</v>
      </c>
      <c r="AB37" s="8"/>
      <c r="AC37" s="8"/>
      <c r="AD37" s="8"/>
      <c r="AE37" s="8"/>
      <c r="AF37" s="8"/>
      <c r="AG37" s="8"/>
      <c r="AH37" s="8"/>
      <c r="AI37" s="8"/>
      <c r="AJ37" s="8"/>
      <c r="AK37" s="8"/>
      <c r="AL37" s="7">
        <f t="shared" si="8"/>
        <v>0</v>
      </c>
      <c r="AM37" s="12"/>
      <c r="AN37" s="12"/>
      <c r="AO37" s="12"/>
      <c r="AP37" s="12"/>
      <c r="AQ37" s="12"/>
      <c r="AR37" s="12"/>
      <c r="AS37" s="12"/>
      <c r="AT37" s="12"/>
      <c r="AU37" s="12"/>
      <c r="AV37" s="12"/>
      <c r="AW37" s="12">
        <f t="shared" si="9"/>
        <v>0</v>
      </c>
      <c r="AX37" s="7"/>
      <c r="AY37" s="7"/>
      <c r="AZ37" s="7"/>
      <c r="BA37" s="7"/>
      <c r="BB37" s="7"/>
      <c r="BC37" s="7"/>
      <c r="BD37" s="7"/>
      <c r="BE37" s="7"/>
      <c r="BF37" s="7"/>
      <c r="BG37" s="7"/>
      <c r="BH37" s="7">
        <f t="shared" si="10"/>
        <v>0</v>
      </c>
      <c r="BI37" s="12"/>
      <c r="BJ37" s="12"/>
      <c r="BK37" s="12"/>
      <c r="BL37" s="12"/>
      <c r="BM37" s="14"/>
      <c r="BN37" s="14"/>
      <c r="BO37" s="12"/>
      <c r="BP37" s="12"/>
      <c r="BQ37" s="14"/>
      <c r="BR37" s="14"/>
      <c r="BS37" s="12"/>
      <c r="BT37" s="12"/>
      <c r="BU37" s="12">
        <f t="shared" si="11"/>
        <v>0</v>
      </c>
      <c r="BV37" s="7"/>
      <c r="BW37" s="7"/>
      <c r="BX37" s="7"/>
      <c r="BY37" s="7"/>
      <c r="BZ37" s="7"/>
      <c r="CA37" s="7"/>
      <c r="CB37" s="7"/>
      <c r="CC37" s="7"/>
      <c r="CD37" s="7"/>
      <c r="CE37" s="7"/>
      <c r="CF37" s="7"/>
      <c r="CG37" s="7"/>
      <c r="CH37" s="7">
        <f t="shared" si="1"/>
        <v>0</v>
      </c>
      <c r="CI37" s="14"/>
      <c r="CJ37" s="14"/>
      <c r="CK37" s="14"/>
      <c r="CL37" s="14"/>
      <c r="CM37" s="14"/>
      <c r="CN37" s="14"/>
      <c r="CO37" s="14"/>
      <c r="CP37" s="14"/>
      <c r="CQ37" s="14"/>
      <c r="CR37" s="14"/>
      <c r="CS37" s="14"/>
      <c r="CT37" s="14"/>
      <c r="CU37" s="12">
        <f t="shared" si="2"/>
        <v>0</v>
      </c>
      <c r="CV37" s="7"/>
      <c r="CW37" s="7"/>
      <c r="CX37" s="7"/>
      <c r="CY37" s="7"/>
      <c r="CZ37" s="7"/>
      <c r="DA37" s="7"/>
      <c r="DB37" s="7"/>
      <c r="DC37" s="7"/>
      <c r="DD37" s="7"/>
      <c r="DE37" s="7"/>
      <c r="DF37" s="7">
        <f t="shared" si="12"/>
        <v>0</v>
      </c>
      <c r="DG37" s="14"/>
      <c r="DH37" s="14"/>
      <c r="DI37" s="14"/>
      <c r="DJ37" s="14"/>
      <c r="DK37" s="14"/>
      <c r="DL37" s="14"/>
      <c r="DM37" s="14"/>
      <c r="DN37" s="14"/>
      <c r="DO37" s="14"/>
      <c r="DP37" s="14"/>
      <c r="DQ37" s="12">
        <f t="shared" si="13"/>
        <v>0</v>
      </c>
      <c r="DR37" s="7"/>
      <c r="DS37" s="7"/>
      <c r="DT37" s="7"/>
      <c r="DU37" s="7"/>
      <c r="DV37" s="7"/>
      <c r="DW37" s="7"/>
      <c r="DX37" s="7"/>
      <c r="DY37" s="7"/>
      <c r="DZ37" s="7"/>
      <c r="EA37" s="7"/>
      <c r="EB37" s="7"/>
      <c r="EC37" s="7"/>
      <c r="ED37" s="7">
        <f t="shared" si="3"/>
        <v>0</v>
      </c>
      <c r="EE37" s="9">
        <f t="shared" si="4"/>
        <v>0</v>
      </c>
    </row>
    <row r="38" spans="1:135" x14ac:dyDescent="0.3">
      <c r="A38" s="19" t="str">
        <f t="shared" si="0"/>
        <v>VERDURAS Y HORTALIZAS</v>
      </c>
      <c r="B38" s="20">
        <f t="shared" si="5"/>
        <v>38290</v>
      </c>
      <c r="C38" s="21" t="s">
        <v>109</v>
      </c>
      <c r="E38" s="2" t="s">
        <v>16</v>
      </c>
      <c r="F38" s="7"/>
      <c r="G38" s="7"/>
      <c r="H38" s="7"/>
      <c r="I38" s="7"/>
      <c r="J38" s="8">
        <f>+(45+70)/2</f>
        <v>57.5</v>
      </c>
      <c r="K38" s="8">
        <v>30</v>
      </c>
      <c r="L38" s="7"/>
      <c r="M38" s="7"/>
      <c r="N38" s="7"/>
      <c r="O38" s="7"/>
      <c r="P38" s="7">
        <f t="shared" si="6"/>
        <v>1725</v>
      </c>
      <c r="Q38" s="1"/>
      <c r="R38" s="1"/>
      <c r="S38" s="1"/>
      <c r="T38" s="1"/>
      <c r="U38" s="6">
        <f>+(45+70)/2</f>
        <v>57.5</v>
      </c>
      <c r="V38" s="6">
        <v>30</v>
      </c>
      <c r="W38" s="1"/>
      <c r="X38" s="1"/>
      <c r="Y38" s="1">
        <f>+(45+70)/2</f>
        <v>57.5</v>
      </c>
      <c r="Z38" s="1">
        <v>30</v>
      </c>
      <c r="AA38" s="1">
        <f t="shared" si="7"/>
        <v>3450</v>
      </c>
      <c r="AB38" s="8"/>
      <c r="AC38" s="8"/>
      <c r="AD38" s="8"/>
      <c r="AE38" s="8"/>
      <c r="AF38" s="8">
        <f>+(9+15)/2+(31+46)/2</f>
        <v>50.5</v>
      </c>
      <c r="AG38" s="8">
        <v>30</v>
      </c>
      <c r="AH38" s="8"/>
      <c r="AI38" s="8"/>
      <c r="AJ38" s="8">
        <f>+(40+60)/2</f>
        <v>50</v>
      </c>
      <c r="AK38" s="8">
        <v>30</v>
      </c>
      <c r="AL38" s="7">
        <f t="shared" si="8"/>
        <v>3015</v>
      </c>
      <c r="AM38" s="12"/>
      <c r="AN38" s="12"/>
      <c r="AO38" s="12"/>
      <c r="AP38" s="12"/>
      <c r="AQ38" s="12">
        <f>+(9+15)/2+ (36+54)/2</f>
        <v>57</v>
      </c>
      <c r="AR38" s="12">
        <v>30</v>
      </c>
      <c r="AS38" s="12"/>
      <c r="AT38" s="12"/>
      <c r="AU38" s="12">
        <f>+(46+68)/2</f>
        <v>57</v>
      </c>
      <c r="AV38" s="12">
        <v>30</v>
      </c>
      <c r="AW38" s="12">
        <f t="shared" si="9"/>
        <v>3420</v>
      </c>
      <c r="AX38" s="7"/>
      <c r="AY38" s="7"/>
      <c r="AZ38" s="7"/>
      <c r="BA38" s="7"/>
      <c r="BB38" s="7">
        <f>+(14+20)/2+(43+65)/2</f>
        <v>71</v>
      </c>
      <c r="BC38" s="7">
        <v>30</v>
      </c>
      <c r="BD38" s="7"/>
      <c r="BE38" s="7"/>
      <c r="BF38" s="7">
        <f>+(57+85)/2</f>
        <v>71</v>
      </c>
      <c r="BG38" s="7">
        <v>30</v>
      </c>
      <c r="BH38" s="7">
        <f t="shared" si="10"/>
        <v>4260</v>
      </c>
      <c r="BI38" s="12"/>
      <c r="BJ38" s="12"/>
      <c r="BK38" s="12"/>
      <c r="BL38" s="12"/>
      <c r="BM38" s="14">
        <f>+(14+20)/2+(43+65)/2</f>
        <v>71</v>
      </c>
      <c r="BN38" s="14">
        <v>30</v>
      </c>
      <c r="BO38" s="12"/>
      <c r="BP38" s="12"/>
      <c r="BQ38" s="14">
        <f>+(57+85)/2</f>
        <v>71</v>
      </c>
      <c r="BR38" s="14">
        <v>30</v>
      </c>
      <c r="BS38" s="12"/>
      <c r="BT38" s="12"/>
      <c r="BU38" s="12">
        <f t="shared" si="11"/>
        <v>4260</v>
      </c>
      <c r="BV38" s="7"/>
      <c r="BW38" s="7"/>
      <c r="BX38" s="7"/>
      <c r="BY38" s="7"/>
      <c r="BZ38" s="7">
        <f>+(14+20)/2+(55+82)/2</f>
        <v>85.5</v>
      </c>
      <c r="CA38" s="7">
        <v>30</v>
      </c>
      <c r="CB38" s="7"/>
      <c r="CC38" s="7"/>
      <c r="CD38" s="7">
        <f>+(68+103)/2</f>
        <v>85.5</v>
      </c>
      <c r="CE38" s="7">
        <v>30</v>
      </c>
      <c r="CF38" s="7"/>
      <c r="CG38" s="7"/>
      <c r="CH38" s="7">
        <f t="shared" si="1"/>
        <v>5130</v>
      </c>
      <c r="CI38" s="14"/>
      <c r="CJ38" s="14"/>
      <c r="CK38" s="14"/>
      <c r="CL38" s="14"/>
      <c r="CM38" s="14">
        <f>+(14+20)/2+(43+65)/2</f>
        <v>71</v>
      </c>
      <c r="CN38" s="14">
        <v>30</v>
      </c>
      <c r="CO38" s="14"/>
      <c r="CP38" s="14"/>
      <c r="CQ38" s="14">
        <f>+(57+85)/2</f>
        <v>71</v>
      </c>
      <c r="CR38" s="14">
        <v>30</v>
      </c>
      <c r="CS38" s="14"/>
      <c r="CT38" s="14"/>
      <c r="CU38" s="12">
        <f t="shared" si="2"/>
        <v>4260</v>
      </c>
      <c r="CV38" s="7"/>
      <c r="CW38" s="7"/>
      <c r="CX38" s="7"/>
      <c r="CY38" s="7"/>
      <c r="CZ38" s="7">
        <f>+(14+20)/2+((70+27+75+71+18+25+18+50+108)/9/((70+15+60+70+15+15+15+20+80)/9))*50</f>
        <v>81.166666666666671</v>
      </c>
      <c r="DA38" s="7">
        <v>30</v>
      </c>
      <c r="DB38" s="7"/>
      <c r="DC38" s="7"/>
      <c r="DD38" s="7">
        <f>+((70+27+75+71+18+25+18+50+108)/9/((70+15+60+70+15+15+15+20+80)/9))*50</f>
        <v>64.166666666666671</v>
      </c>
      <c r="DE38" s="7">
        <v>30</v>
      </c>
      <c r="DF38" s="7">
        <f t="shared" si="12"/>
        <v>4360</v>
      </c>
      <c r="DG38" s="14"/>
      <c r="DH38" s="14"/>
      <c r="DI38" s="14"/>
      <c r="DJ38" s="14"/>
      <c r="DK38" s="14">
        <f>+(14+20)/2+((70+27+75+71+18+80+60+50+108)/9/((70+15+60+70+15+50+50+20+80)/9))*50</f>
        <v>82</v>
      </c>
      <c r="DL38" s="14">
        <v>30</v>
      </c>
      <c r="DM38" s="14"/>
      <c r="DN38" s="14"/>
      <c r="DO38" s="14">
        <f>+((70+27+75+71+18+80+60+50+108)/9/((70+15+60+70+15+50+50+20+80)/9))*50</f>
        <v>65</v>
      </c>
      <c r="DP38" s="14">
        <v>30</v>
      </c>
      <c r="DQ38" s="12">
        <f t="shared" si="13"/>
        <v>4410</v>
      </c>
      <c r="DR38" s="7"/>
      <c r="DS38" s="7"/>
      <c r="DT38" s="7"/>
      <c r="DU38" s="7"/>
      <c r="DV38" s="7">
        <f>+(14+20)/2+(54+82)/2</f>
        <v>85</v>
      </c>
      <c r="DW38" s="7">
        <v>30</v>
      </c>
      <c r="DX38" s="7"/>
      <c r="DY38" s="7"/>
      <c r="DZ38" s="7">
        <f>+(68+103)/2</f>
        <v>85.5</v>
      </c>
      <c r="EA38" s="7">
        <v>30</v>
      </c>
      <c r="EB38" s="7"/>
      <c r="EC38" s="7"/>
      <c r="ED38" s="7">
        <f t="shared" si="3"/>
        <v>0</v>
      </c>
      <c r="EE38" s="9">
        <f t="shared" si="4"/>
        <v>38290</v>
      </c>
    </row>
    <row r="39" spans="1:135" x14ac:dyDescent="0.3">
      <c r="A39" s="19" t="str">
        <f t="shared" si="0"/>
        <v>LEGUMINOSAS FRESCAS O SECAS</v>
      </c>
      <c r="B39" s="20">
        <f t="shared" si="5"/>
        <v>2155</v>
      </c>
      <c r="C39" s="21" t="s">
        <v>109</v>
      </c>
      <c r="E39" s="2" t="s">
        <v>17</v>
      </c>
      <c r="F39" s="7"/>
      <c r="G39" s="7"/>
      <c r="H39" s="7"/>
      <c r="I39" s="7"/>
      <c r="J39" s="8"/>
      <c r="K39" s="8"/>
      <c r="L39" s="7"/>
      <c r="M39" s="7"/>
      <c r="N39" s="7"/>
      <c r="O39" s="7"/>
      <c r="P39" s="7">
        <f t="shared" si="6"/>
        <v>0</v>
      </c>
      <c r="Q39" s="1"/>
      <c r="R39" s="1"/>
      <c r="S39" s="1"/>
      <c r="T39" s="1"/>
      <c r="U39" s="6"/>
      <c r="V39" s="6"/>
      <c r="W39" s="1"/>
      <c r="X39" s="1"/>
      <c r="Y39" s="1"/>
      <c r="Z39" s="1"/>
      <c r="AA39" s="1">
        <f t="shared" si="7"/>
        <v>0</v>
      </c>
      <c r="AB39" s="8"/>
      <c r="AC39" s="8"/>
      <c r="AD39" s="8"/>
      <c r="AE39" s="8"/>
      <c r="AF39" s="8">
        <f>2+10*2/(7*30)</f>
        <v>2.0952380952380953</v>
      </c>
      <c r="AG39" s="8">
        <v>30</v>
      </c>
      <c r="AH39" s="8"/>
      <c r="AI39" s="8"/>
      <c r="AJ39" s="8"/>
      <c r="AK39" s="8"/>
      <c r="AL39" s="7">
        <f t="shared" si="8"/>
        <v>62.857142857142861</v>
      </c>
      <c r="AM39" s="12"/>
      <c r="AN39" s="12"/>
      <c r="AO39" s="12"/>
      <c r="AP39" s="12"/>
      <c r="AQ39" s="12">
        <f>2+15*2/7</f>
        <v>6.2857142857142856</v>
      </c>
      <c r="AR39" s="12">
        <v>30</v>
      </c>
      <c r="AS39" s="12"/>
      <c r="AT39" s="12"/>
      <c r="AU39" s="12"/>
      <c r="AV39" s="12"/>
      <c r="AW39" s="12">
        <f t="shared" si="9"/>
        <v>188.57142857142856</v>
      </c>
      <c r="AX39" s="7"/>
      <c r="AY39" s="7"/>
      <c r="AZ39" s="7"/>
      <c r="BA39" s="7"/>
      <c r="BB39" s="7">
        <f>2+15*2/7</f>
        <v>6.2857142857142856</v>
      </c>
      <c r="BC39" s="7">
        <v>30</v>
      </c>
      <c r="BD39" s="7"/>
      <c r="BE39" s="7"/>
      <c r="BF39" s="7"/>
      <c r="BG39" s="7"/>
      <c r="BH39" s="7">
        <f t="shared" si="10"/>
        <v>188.57142857142856</v>
      </c>
      <c r="BI39" s="12"/>
      <c r="BJ39" s="12"/>
      <c r="BK39" s="12"/>
      <c r="BL39" s="12"/>
      <c r="BM39" s="14">
        <f>2+15*2/7</f>
        <v>6.2857142857142856</v>
      </c>
      <c r="BN39" s="14">
        <v>30</v>
      </c>
      <c r="BO39" s="12"/>
      <c r="BP39" s="12"/>
      <c r="BQ39" s="14"/>
      <c r="BR39" s="14"/>
      <c r="BS39" s="12"/>
      <c r="BT39" s="12"/>
      <c r="BU39" s="12">
        <f t="shared" si="11"/>
        <v>188.57142857142856</v>
      </c>
      <c r="BV39" s="7"/>
      <c r="BW39" s="7"/>
      <c r="BX39" s="7"/>
      <c r="BY39" s="7"/>
      <c r="BZ39" s="7">
        <f>2+15*2/7</f>
        <v>6.2857142857142856</v>
      </c>
      <c r="CA39" s="7">
        <v>30</v>
      </c>
      <c r="CB39" s="7"/>
      <c r="CC39" s="7"/>
      <c r="CD39" s="7"/>
      <c r="CE39" s="7"/>
      <c r="CF39" s="7"/>
      <c r="CG39" s="7"/>
      <c r="CH39" s="7">
        <f t="shared" si="1"/>
        <v>188.57142857142856</v>
      </c>
      <c r="CI39" s="14"/>
      <c r="CJ39" s="14"/>
      <c r="CK39" s="14"/>
      <c r="CL39" s="14"/>
      <c r="CM39" s="14">
        <f>2+15*2/7</f>
        <v>6.2857142857142856</v>
      </c>
      <c r="CN39" s="14">
        <v>30</v>
      </c>
      <c r="CO39" s="14"/>
      <c r="CP39" s="14"/>
      <c r="CQ39" s="14"/>
      <c r="CR39" s="14"/>
      <c r="CS39" s="14"/>
      <c r="CT39" s="14"/>
      <c r="CU39" s="12">
        <f t="shared" si="2"/>
        <v>188.57142857142856</v>
      </c>
      <c r="CV39" s="7"/>
      <c r="CW39" s="7"/>
      <c r="CX39" s="7"/>
      <c r="CY39" s="7"/>
      <c r="CZ39" s="7">
        <f>2+30*2/7</f>
        <v>10.571428571428571</v>
      </c>
      <c r="DA39" s="7">
        <v>30</v>
      </c>
      <c r="DB39" s="7"/>
      <c r="DC39" s="7"/>
      <c r="DD39" s="7">
        <v>30</v>
      </c>
      <c r="DE39" s="7">
        <f>2/7*30</f>
        <v>8.5714285714285712</v>
      </c>
      <c r="DF39" s="7">
        <f t="shared" si="12"/>
        <v>574.28571428571422</v>
      </c>
      <c r="DG39" s="14"/>
      <c r="DH39" s="14"/>
      <c r="DI39" s="14"/>
      <c r="DJ39" s="14"/>
      <c r="DK39" s="14">
        <f>2+30*2/7</f>
        <v>10.571428571428571</v>
      </c>
      <c r="DL39" s="14">
        <v>30</v>
      </c>
      <c r="DM39" s="14"/>
      <c r="DN39" s="14"/>
      <c r="DO39" s="14">
        <v>30</v>
      </c>
      <c r="DP39" s="14">
        <f>2/7*30</f>
        <v>8.5714285714285712</v>
      </c>
      <c r="DQ39" s="14">
        <f t="shared" si="13"/>
        <v>574.28571428571422</v>
      </c>
      <c r="DR39" s="7"/>
      <c r="DS39" s="7"/>
      <c r="DT39" s="7"/>
      <c r="DU39" s="7"/>
      <c r="DV39" s="7">
        <f>2+20*2/7</f>
        <v>7.7142857142857144</v>
      </c>
      <c r="DW39" s="7">
        <v>30</v>
      </c>
      <c r="DX39" s="7"/>
      <c r="DY39" s="7"/>
      <c r="DZ39" s="7"/>
      <c r="EA39" s="7"/>
      <c r="EB39" s="7"/>
      <c r="EC39" s="7"/>
      <c r="ED39" s="7">
        <f t="shared" si="3"/>
        <v>0</v>
      </c>
      <c r="EE39" s="9">
        <f t="shared" si="4"/>
        <v>2154.2857142857138</v>
      </c>
    </row>
    <row r="40" spans="1:135" hidden="1" x14ac:dyDescent="0.3">
      <c r="A40" s="19" t="str">
        <f t="shared" si="0"/>
        <v>FRIJOL EMPACADO</v>
      </c>
      <c r="B40" s="20">
        <f t="shared" si="5"/>
        <v>0</v>
      </c>
      <c r="C40" s="21" t="s">
        <v>109</v>
      </c>
      <c r="E40" s="2" t="s">
        <v>30</v>
      </c>
      <c r="F40" s="7"/>
      <c r="G40" s="7"/>
      <c r="H40" s="7"/>
      <c r="I40" s="7"/>
      <c r="J40" s="8"/>
      <c r="K40" s="8"/>
      <c r="L40" s="7"/>
      <c r="M40" s="7"/>
      <c r="N40" s="7"/>
      <c r="O40" s="7"/>
      <c r="P40" s="7">
        <f t="shared" si="6"/>
        <v>0</v>
      </c>
      <c r="Q40" s="1"/>
      <c r="R40" s="1"/>
      <c r="S40" s="1"/>
      <c r="T40" s="1"/>
      <c r="U40" s="6"/>
      <c r="V40" s="6"/>
      <c r="W40" s="1"/>
      <c r="X40" s="1"/>
      <c r="Y40" s="1"/>
      <c r="Z40" s="1"/>
      <c r="AA40" s="1">
        <f t="shared" si="7"/>
        <v>0</v>
      </c>
      <c r="AB40" s="8"/>
      <c r="AC40" s="8"/>
      <c r="AD40" s="8"/>
      <c r="AE40" s="8"/>
      <c r="AF40" s="8"/>
      <c r="AG40" s="8"/>
      <c r="AH40" s="8"/>
      <c r="AI40" s="8"/>
      <c r="AJ40" s="8"/>
      <c r="AK40" s="8"/>
      <c r="AL40" s="7">
        <f t="shared" si="8"/>
        <v>0</v>
      </c>
      <c r="AM40" s="12"/>
      <c r="AN40" s="12"/>
      <c r="AO40" s="12"/>
      <c r="AP40" s="12"/>
      <c r="AQ40" s="12"/>
      <c r="AR40" s="12"/>
      <c r="AS40" s="12"/>
      <c r="AT40" s="12"/>
      <c r="AU40" s="12"/>
      <c r="AV40" s="12"/>
      <c r="AW40" s="12">
        <f t="shared" si="9"/>
        <v>0</v>
      </c>
      <c r="AX40" s="7"/>
      <c r="AY40" s="7"/>
      <c r="AZ40" s="7"/>
      <c r="BA40" s="7"/>
      <c r="BB40" s="7"/>
      <c r="BC40" s="7"/>
      <c r="BD40" s="7"/>
      <c r="BE40" s="7"/>
      <c r="BF40" s="7"/>
      <c r="BG40" s="7"/>
      <c r="BH40" s="7">
        <f t="shared" si="10"/>
        <v>0</v>
      </c>
      <c r="BI40" s="12"/>
      <c r="BJ40" s="12"/>
      <c r="BK40" s="12"/>
      <c r="BL40" s="12"/>
      <c r="BM40" s="14"/>
      <c r="BN40" s="14"/>
      <c r="BO40" s="12"/>
      <c r="BP40" s="12"/>
      <c r="BQ40" s="14"/>
      <c r="BR40" s="14"/>
      <c r="BS40" s="12"/>
      <c r="BT40" s="12"/>
      <c r="BU40" s="12">
        <f t="shared" si="11"/>
        <v>0</v>
      </c>
      <c r="BV40" s="7"/>
      <c r="BW40" s="7"/>
      <c r="BX40" s="7"/>
      <c r="BY40" s="7"/>
      <c r="BZ40" s="7"/>
      <c r="CA40" s="7"/>
      <c r="CB40" s="7"/>
      <c r="CC40" s="7"/>
      <c r="CD40" s="7"/>
      <c r="CE40" s="7"/>
      <c r="CF40" s="7"/>
      <c r="CG40" s="7"/>
      <c r="CH40" s="7">
        <f t="shared" si="1"/>
        <v>0</v>
      </c>
      <c r="CI40" s="14"/>
      <c r="CJ40" s="14"/>
      <c r="CK40" s="14"/>
      <c r="CL40" s="14"/>
      <c r="CM40" s="14"/>
      <c r="CN40" s="14"/>
      <c r="CO40" s="14"/>
      <c r="CP40" s="14"/>
      <c r="CQ40" s="14"/>
      <c r="CR40" s="14"/>
      <c r="CS40" s="14"/>
      <c r="CT40" s="14"/>
      <c r="CU40" s="12">
        <f t="shared" si="2"/>
        <v>0</v>
      </c>
      <c r="CV40" s="7"/>
      <c r="CW40" s="7"/>
      <c r="CX40" s="7"/>
      <c r="CY40" s="7"/>
      <c r="CZ40" s="7"/>
      <c r="DA40" s="7"/>
      <c r="DB40" s="7"/>
      <c r="DC40" s="7"/>
      <c r="DD40" s="7"/>
      <c r="DE40" s="7"/>
      <c r="DF40" s="7">
        <f t="shared" si="12"/>
        <v>0</v>
      </c>
      <c r="DG40" s="14"/>
      <c r="DH40" s="14"/>
      <c r="DI40" s="14"/>
      <c r="DJ40" s="14"/>
      <c r="DK40" s="14"/>
      <c r="DL40" s="14"/>
      <c r="DM40" s="14"/>
      <c r="DN40" s="14"/>
      <c r="DO40" s="14"/>
      <c r="DP40" s="14"/>
      <c r="DQ40" s="14">
        <f t="shared" si="13"/>
        <v>0</v>
      </c>
      <c r="DR40" s="7"/>
      <c r="DS40" s="7"/>
      <c r="DT40" s="7"/>
      <c r="DU40" s="7"/>
      <c r="DV40" s="7"/>
      <c r="DW40" s="7"/>
      <c r="DX40" s="7"/>
      <c r="DY40" s="7"/>
      <c r="DZ40" s="7"/>
      <c r="EA40" s="7"/>
      <c r="EB40" s="7"/>
      <c r="EC40" s="7"/>
      <c r="ED40" s="7">
        <f t="shared" si="3"/>
        <v>0</v>
      </c>
      <c r="EE40" s="9">
        <f t="shared" si="4"/>
        <v>0</v>
      </c>
    </row>
    <row r="41" spans="1:135" hidden="1" x14ac:dyDescent="0.3">
      <c r="A41" s="19" t="str">
        <f t="shared" si="0"/>
        <v>LENTEJA EMPACADA</v>
      </c>
      <c r="B41" s="20">
        <f t="shared" si="5"/>
        <v>0</v>
      </c>
      <c r="C41" s="21" t="s">
        <v>109</v>
      </c>
      <c r="E41" s="1" t="s">
        <v>31</v>
      </c>
      <c r="F41" s="7"/>
      <c r="G41" s="7"/>
      <c r="H41" s="7"/>
      <c r="I41" s="7"/>
      <c r="J41" s="8"/>
      <c r="K41" s="8"/>
      <c r="L41" s="7"/>
      <c r="M41" s="7"/>
      <c r="N41" s="7"/>
      <c r="O41" s="7"/>
      <c r="P41" s="7">
        <f t="shared" si="6"/>
        <v>0</v>
      </c>
      <c r="Q41" s="1"/>
      <c r="R41" s="1"/>
      <c r="S41" s="1"/>
      <c r="T41" s="1"/>
      <c r="U41" s="6"/>
      <c r="V41" s="6"/>
      <c r="W41" s="1"/>
      <c r="X41" s="1"/>
      <c r="Y41" s="1"/>
      <c r="Z41" s="1"/>
      <c r="AA41" s="1">
        <f t="shared" si="7"/>
        <v>0</v>
      </c>
      <c r="AB41" s="8"/>
      <c r="AC41" s="8"/>
      <c r="AD41" s="8"/>
      <c r="AE41" s="8"/>
      <c r="AF41" s="8"/>
      <c r="AG41" s="8"/>
      <c r="AH41" s="8"/>
      <c r="AI41" s="8"/>
      <c r="AJ41" s="8"/>
      <c r="AK41" s="8"/>
      <c r="AL41" s="7">
        <f t="shared" si="8"/>
        <v>0</v>
      </c>
      <c r="AM41" s="12"/>
      <c r="AN41" s="12"/>
      <c r="AO41" s="12"/>
      <c r="AP41" s="12"/>
      <c r="AQ41" s="12"/>
      <c r="AR41" s="12"/>
      <c r="AS41" s="12"/>
      <c r="AT41" s="12"/>
      <c r="AU41" s="12"/>
      <c r="AV41" s="12"/>
      <c r="AW41" s="12">
        <f t="shared" si="9"/>
        <v>0</v>
      </c>
      <c r="AX41" s="7"/>
      <c r="AY41" s="7"/>
      <c r="AZ41" s="7"/>
      <c r="BA41" s="7"/>
      <c r="BB41" s="7"/>
      <c r="BC41" s="7"/>
      <c r="BD41" s="7"/>
      <c r="BE41" s="7"/>
      <c r="BF41" s="7"/>
      <c r="BG41" s="7"/>
      <c r="BH41" s="7">
        <f t="shared" si="10"/>
        <v>0</v>
      </c>
      <c r="BI41" s="12"/>
      <c r="BJ41" s="12"/>
      <c r="BK41" s="12"/>
      <c r="BL41" s="12"/>
      <c r="BM41" s="14"/>
      <c r="BN41" s="14"/>
      <c r="BO41" s="12"/>
      <c r="BP41" s="12"/>
      <c r="BQ41" s="14"/>
      <c r="BR41" s="14"/>
      <c r="BS41" s="12"/>
      <c r="BT41" s="12"/>
      <c r="BU41" s="12">
        <f t="shared" si="11"/>
        <v>0</v>
      </c>
      <c r="BV41" s="7"/>
      <c r="BW41" s="7"/>
      <c r="BX41" s="7"/>
      <c r="BY41" s="7"/>
      <c r="BZ41" s="7"/>
      <c r="CA41" s="7"/>
      <c r="CB41" s="7"/>
      <c r="CC41" s="7"/>
      <c r="CD41" s="7"/>
      <c r="CE41" s="7"/>
      <c r="CF41" s="7"/>
      <c r="CG41" s="7"/>
      <c r="CH41" s="7">
        <f t="shared" si="1"/>
        <v>0</v>
      </c>
      <c r="CI41" s="14"/>
      <c r="CJ41" s="14"/>
      <c r="CK41" s="14"/>
      <c r="CL41" s="14"/>
      <c r="CM41" s="14"/>
      <c r="CN41" s="14"/>
      <c r="CO41" s="14"/>
      <c r="CP41" s="14"/>
      <c r="CQ41" s="14"/>
      <c r="CR41" s="14"/>
      <c r="CS41" s="14"/>
      <c r="CT41" s="14"/>
      <c r="CU41" s="12">
        <f t="shared" si="2"/>
        <v>0</v>
      </c>
      <c r="CV41" s="7"/>
      <c r="CW41" s="7"/>
      <c r="CX41" s="7"/>
      <c r="CY41" s="7"/>
      <c r="CZ41" s="7"/>
      <c r="DA41" s="7"/>
      <c r="DB41" s="7"/>
      <c r="DC41" s="7"/>
      <c r="DD41" s="7"/>
      <c r="DE41" s="7"/>
      <c r="DF41" s="7">
        <f t="shared" si="12"/>
        <v>0</v>
      </c>
      <c r="DG41" s="14"/>
      <c r="DH41" s="14"/>
      <c r="DI41" s="14"/>
      <c r="DJ41" s="14"/>
      <c r="DK41" s="14"/>
      <c r="DL41" s="14"/>
      <c r="DM41" s="14"/>
      <c r="DN41" s="14"/>
      <c r="DO41" s="14"/>
      <c r="DP41" s="14"/>
      <c r="DQ41" s="14">
        <f t="shared" si="13"/>
        <v>0</v>
      </c>
      <c r="DR41" s="7"/>
      <c r="DS41" s="7"/>
      <c r="DT41" s="7"/>
      <c r="DU41" s="7"/>
      <c r="DV41" s="7"/>
      <c r="DW41" s="7"/>
      <c r="DX41" s="7"/>
      <c r="DY41" s="7"/>
      <c r="DZ41" s="7"/>
      <c r="EA41" s="7"/>
      <c r="EB41" s="7"/>
      <c r="EC41" s="7"/>
      <c r="ED41" s="7">
        <f t="shared" si="3"/>
        <v>0</v>
      </c>
      <c r="EE41" s="9">
        <f t="shared" si="4"/>
        <v>0</v>
      </c>
    </row>
    <row r="42" spans="1:135" x14ac:dyDescent="0.3">
      <c r="A42" s="19" t="str">
        <f t="shared" si="0"/>
        <v>CARNES ROJAS</v>
      </c>
      <c r="B42" s="20">
        <f t="shared" si="5"/>
        <v>17358</v>
      </c>
      <c r="C42" s="21" t="s">
        <v>109</v>
      </c>
      <c r="E42" s="2" t="s">
        <v>18</v>
      </c>
      <c r="F42" s="7"/>
      <c r="G42" s="7"/>
      <c r="H42" s="7"/>
      <c r="I42" s="7"/>
      <c r="J42" s="8">
        <v>30</v>
      </c>
      <c r="K42" s="8">
        <v>10</v>
      </c>
      <c r="L42" s="7"/>
      <c r="M42" s="7"/>
      <c r="N42" s="8">
        <v>30</v>
      </c>
      <c r="O42" s="8">
        <v>20</v>
      </c>
      <c r="P42" s="7">
        <f t="shared" si="6"/>
        <v>900</v>
      </c>
      <c r="Q42" s="1">
        <v>15</v>
      </c>
      <c r="R42" s="1">
        <v>12</v>
      </c>
      <c r="S42" s="1"/>
      <c r="T42" s="1"/>
      <c r="U42" s="6">
        <v>35</v>
      </c>
      <c r="V42" s="6">
        <v>12</v>
      </c>
      <c r="W42" s="1"/>
      <c r="X42" s="1"/>
      <c r="Y42" s="1">
        <v>30</v>
      </c>
      <c r="Z42" s="1">
        <v>10</v>
      </c>
      <c r="AA42" s="1">
        <f t="shared" si="7"/>
        <v>900</v>
      </c>
      <c r="AB42" s="8"/>
      <c r="AC42" s="8"/>
      <c r="AD42" s="8"/>
      <c r="AE42" s="8"/>
      <c r="AF42" s="8">
        <v>40</v>
      </c>
      <c r="AG42" s="8">
        <f>3/7*30</f>
        <v>12.857142857142856</v>
      </c>
      <c r="AH42" s="8"/>
      <c r="AI42" s="8"/>
      <c r="AJ42" s="8">
        <v>40</v>
      </c>
      <c r="AK42" s="8">
        <f>3/7*30</f>
        <v>12.857142857142856</v>
      </c>
      <c r="AL42" s="7">
        <f t="shared" si="8"/>
        <v>1028.5714285714284</v>
      </c>
      <c r="AM42" s="12"/>
      <c r="AN42" s="12"/>
      <c r="AO42" s="12"/>
      <c r="AP42" s="12"/>
      <c r="AQ42" s="12">
        <v>55</v>
      </c>
      <c r="AR42" s="12">
        <f>3/7*30</f>
        <v>12.857142857142856</v>
      </c>
      <c r="AS42" s="12"/>
      <c r="AT42" s="12"/>
      <c r="AU42" s="12">
        <v>55</v>
      </c>
      <c r="AV42" s="12">
        <f>3/7*30</f>
        <v>12.857142857142856</v>
      </c>
      <c r="AW42" s="12">
        <f t="shared" si="9"/>
        <v>1414.2857142857142</v>
      </c>
      <c r="AX42" s="7"/>
      <c r="AY42" s="7"/>
      <c r="AZ42" s="7"/>
      <c r="BA42" s="7"/>
      <c r="BB42" s="7">
        <v>70</v>
      </c>
      <c r="BC42" s="7">
        <f>3/7*30</f>
        <v>12.857142857142856</v>
      </c>
      <c r="BD42" s="7"/>
      <c r="BE42" s="7"/>
      <c r="BF42" s="7">
        <v>70</v>
      </c>
      <c r="BG42" s="7">
        <f>3/7*30</f>
        <v>12.857142857142856</v>
      </c>
      <c r="BH42" s="7">
        <f t="shared" si="10"/>
        <v>1799.9999999999998</v>
      </c>
      <c r="BI42" s="12"/>
      <c r="BJ42" s="12"/>
      <c r="BK42" s="12"/>
      <c r="BL42" s="12"/>
      <c r="BM42" s="14">
        <v>90</v>
      </c>
      <c r="BN42" s="14">
        <f>3/7*30</f>
        <v>12.857142857142856</v>
      </c>
      <c r="BO42" s="12"/>
      <c r="BP42" s="12"/>
      <c r="BQ42" s="14">
        <v>90</v>
      </c>
      <c r="BR42" s="14">
        <f>3/7*30</f>
        <v>12.857142857142856</v>
      </c>
      <c r="BS42" s="12"/>
      <c r="BT42" s="12"/>
      <c r="BU42" s="12">
        <f t="shared" si="11"/>
        <v>2314.2857142857142</v>
      </c>
      <c r="BV42" s="7"/>
      <c r="BW42" s="7"/>
      <c r="BX42" s="7"/>
      <c r="BY42" s="7"/>
      <c r="BZ42" s="7">
        <v>90</v>
      </c>
      <c r="CA42" s="7">
        <f>3/7*30</f>
        <v>12.857142857142856</v>
      </c>
      <c r="CB42" s="7"/>
      <c r="CC42" s="7"/>
      <c r="CD42" s="7">
        <v>90</v>
      </c>
      <c r="CE42" s="7">
        <f>3/7*30</f>
        <v>12.857142857142856</v>
      </c>
      <c r="CF42" s="7"/>
      <c r="CG42" s="7"/>
      <c r="CH42" s="7">
        <f t="shared" si="1"/>
        <v>2314.2857142857142</v>
      </c>
      <c r="CI42" s="14"/>
      <c r="CJ42" s="14"/>
      <c r="CK42" s="14"/>
      <c r="CL42" s="14"/>
      <c r="CM42" s="14">
        <v>100</v>
      </c>
      <c r="CN42" s="14">
        <f>3/7*30</f>
        <v>12.857142857142856</v>
      </c>
      <c r="CO42" s="14"/>
      <c r="CP42" s="14"/>
      <c r="CQ42" s="14">
        <v>100</v>
      </c>
      <c r="CR42" s="14">
        <f>3/7*30</f>
        <v>12.857142857142856</v>
      </c>
      <c r="CS42" s="14"/>
      <c r="CT42" s="14"/>
      <c r="CU42" s="12">
        <f t="shared" si="2"/>
        <v>2571.4285714285711</v>
      </c>
      <c r="CV42" s="7"/>
      <c r="CW42" s="7"/>
      <c r="CX42" s="7"/>
      <c r="CY42" s="7"/>
      <c r="CZ42" s="7">
        <v>90</v>
      </c>
      <c r="DA42" s="7">
        <f>3/7*30</f>
        <v>12.857142857142856</v>
      </c>
      <c r="DB42" s="7"/>
      <c r="DC42" s="7"/>
      <c r="DD42" s="7">
        <v>90</v>
      </c>
      <c r="DE42" s="7">
        <f>3/7*30</f>
        <v>12.857142857142856</v>
      </c>
      <c r="DF42" s="7">
        <f t="shared" si="12"/>
        <v>2314.2857142857142</v>
      </c>
      <c r="DG42" s="14"/>
      <c r="DH42" s="14"/>
      <c r="DI42" s="14"/>
      <c r="DJ42" s="14"/>
      <c r="DK42" s="14">
        <v>70</v>
      </c>
      <c r="DL42" s="14">
        <f>3/7*30</f>
        <v>12.857142857142856</v>
      </c>
      <c r="DM42" s="14"/>
      <c r="DN42" s="14"/>
      <c r="DO42" s="14">
        <v>70</v>
      </c>
      <c r="DP42" s="14">
        <f>3/7*30</f>
        <v>12.857142857142856</v>
      </c>
      <c r="DQ42" s="14">
        <f t="shared" si="13"/>
        <v>1799.9999999999998</v>
      </c>
      <c r="DR42" s="7"/>
      <c r="DS42" s="7"/>
      <c r="DT42" s="7"/>
      <c r="DU42" s="7"/>
      <c r="DV42" s="7">
        <v>110</v>
      </c>
      <c r="DW42" s="7">
        <f>3/7*30</f>
        <v>12.857142857142856</v>
      </c>
      <c r="DX42" s="7"/>
      <c r="DY42" s="7"/>
      <c r="DZ42" s="7">
        <v>110</v>
      </c>
      <c r="EA42" s="7">
        <f>3/7*30</f>
        <v>12.857142857142856</v>
      </c>
      <c r="EB42" s="7"/>
      <c r="EC42" s="7"/>
      <c r="ED42" s="7">
        <f t="shared" si="3"/>
        <v>0</v>
      </c>
      <c r="EE42" s="9">
        <f t="shared" si="4"/>
        <v>17357.142857142855</v>
      </c>
    </row>
    <row r="43" spans="1:135" x14ac:dyDescent="0.3">
      <c r="A43" s="19" t="str">
        <f t="shared" si="0"/>
        <v>POLLO</v>
      </c>
      <c r="B43" s="20">
        <f t="shared" si="5"/>
        <v>22063</v>
      </c>
      <c r="C43" s="21" t="s">
        <v>109</v>
      </c>
      <c r="E43" s="1" t="s">
        <v>19</v>
      </c>
      <c r="F43" s="7"/>
      <c r="G43" s="7"/>
      <c r="H43" s="7"/>
      <c r="I43" s="7"/>
      <c r="J43" s="8">
        <v>40</v>
      </c>
      <c r="K43" s="8">
        <v>20</v>
      </c>
      <c r="L43" s="7"/>
      <c r="M43" s="7"/>
      <c r="N43" s="8">
        <v>40</v>
      </c>
      <c r="O43" s="8">
        <v>10</v>
      </c>
      <c r="P43" s="7">
        <f t="shared" si="6"/>
        <v>1200</v>
      </c>
      <c r="Q43" s="1">
        <v>17</v>
      </c>
      <c r="R43" s="1">
        <v>12</v>
      </c>
      <c r="S43" s="1"/>
      <c r="T43" s="1"/>
      <c r="U43" s="6">
        <v>47</v>
      </c>
      <c r="V43" s="6">
        <v>12</v>
      </c>
      <c r="W43" s="1"/>
      <c r="X43" s="1"/>
      <c r="Y43" s="1">
        <v>40</v>
      </c>
      <c r="Z43" s="1">
        <v>20</v>
      </c>
      <c r="AA43" s="1">
        <f t="shared" si="7"/>
        <v>1568</v>
      </c>
      <c r="AB43" s="8"/>
      <c r="AC43" s="8"/>
      <c r="AD43" s="8"/>
      <c r="AE43" s="8"/>
      <c r="AF43" s="8">
        <f>+(54+57+60)/3</f>
        <v>57</v>
      </c>
      <c r="AG43" s="8">
        <f>2.5/7*30</f>
        <v>10.714285714285715</v>
      </c>
      <c r="AH43" s="8"/>
      <c r="AI43" s="8"/>
      <c r="AJ43" s="8">
        <f>+(54+57+60)/3</f>
        <v>57</v>
      </c>
      <c r="AK43" s="8">
        <f>2.5/7*30</f>
        <v>10.714285714285715</v>
      </c>
      <c r="AL43" s="7">
        <f t="shared" si="8"/>
        <v>1221.4285714285716</v>
      </c>
      <c r="AM43" s="12"/>
      <c r="AN43" s="12"/>
      <c r="AO43" s="12"/>
      <c r="AP43" s="12"/>
      <c r="AQ43" s="12">
        <f>+(75+79+82)/3</f>
        <v>78.666666666666671</v>
      </c>
      <c r="AR43" s="12">
        <f>2.5/7*30</f>
        <v>10.714285714285715</v>
      </c>
      <c r="AS43" s="12"/>
      <c r="AT43" s="12"/>
      <c r="AU43" s="12">
        <f>+(75+79+82)/3</f>
        <v>78.666666666666671</v>
      </c>
      <c r="AV43" s="12">
        <f>2.5/7*30</f>
        <v>10.714285714285715</v>
      </c>
      <c r="AW43" s="12">
        <f t="shared" si="9"/>
        <v>1685.714285714286</v>
      </c>
      <c r="AX43" s="7"/>
      <c r="AY43" s="7"/>
      <c r="AZ43" s="7"/>
      <c r="BA43" s="7"/>
      <c r="BB43" s="7">
        <f>+(95+100+105)/3</f>
        <v>100</v>
      </c>
      <c r="BC43" s="7">
        <f>2.5/7*30</f>
        <v>10.714285714285715</v>
      </c>
      <c r="BD43" s="7"/>
      <c r="BE43" s="7"/>
      <c r="BF43" s="7">
        <f>+(95+100+105)/3</f>
        <v>100</v>
      </c>
      <c r="BG43" s="7">
        <f>3/7*30</f>
        <v>12.857142857142856</v>
      </c>
      <c r="BH43" s="7">
        <f t="shared" si="10"/>
        <v>2357.1428571428569</v>
      </c>
      <c r="BI43" s="12"/>
      <c r="BJ43" s="12"/>
      <c r="BK43" s="12"/>
      <c r="BL43" s="12"/>
      <c r="BM43" s="14">
        <f>+(122+129+135)/3</f>
        <v>128.66666666666666</v>
      </c>
      <c r="BN43" s="14">
        <f>2.5/7*30</f>
        <v>10.714285714285715</v>
      </c>
      <c r="BO43" s="12"/>
      <c r="BP43" s="12"/>
      <c r="BQ43" s="14">
        <f>+(122+129+135)/3</f>
        <v>128.66666666666666</v>
      </c>
      <c r="BR43" s="14">
        <f>3/7*30</f>
        <v>12.857142857142856</v>
      </c>
      <c r="BS43" s="12"/>
      <c r="BT43" s="12"/>
      <c r="BU43" s="12">
        <f t="shared" si="11"/>
        <v>3032.8571428571427</v>
      </c>
      <c r="BV43" s="7"/>
      <c r="BW43" s="7"/>
      <c r="BX43" s="7"/>
      <c r="BY43" s="7"/>
      <c r="BZ43" s="7">
        <f>+(122+129+135)/3</f>
        <v>128.66666666666666</v>
      </c>
      <c r="CA43" s="7">
        <f>2.5/7*30</f>
        <v>10.714285714285715</v>
      </c>
      <c r="CB43" s="7"/>
      <c r="CC43" s="7"/>
      <c r="CD43" s="7">
        <f>+(122+129+135)/3</f>
        <v>128.66666666666666</v>
      </c>
      <c r="CE43" s="7">
        <f>3/7*30</f>
        <v>12.857142857142856</v>
      </c>
      <c r="CF43" s="7"/>
      <c r="CG43" s="7"/>
      <c r="CH43" s="7">
        <f t="shared" si="1"/>
        <v>3032.8571428571427</v>
      </c>
      <c r="CI43" s="14"/>
      <c r="CJ43" s="14"/>
      <c r="CK43" s="14"/>
      <c r="CL43" s="14"/>
      <c r="CM43" s="14">
        <f>+(136+143+150)/3</f>
        <v>143</v>
      </c>
      <c r="CN43" s="14">
        <f>2.5/7*30</f>
        <v>10.714285714285715</v>
      </c>
      <c r="CO43" s="14"/>
      <c r="CP43" s="14"/>
      <c r="CQ43" s="14">
        <f>+(136+143+150)/3</f>
        <v>143</v>
      </c>
      <c r="CR43" s="14">
        <f>2.5/7*30</f>
        <v>10.714285714285715</v>
      </c>
      <c r="CS43" s="14"/>
      <c r="CT43" s="14"/>
      <c r="CU43" s="12">
        <f t="shared" si="2"/>
        <v>3064.2857142857147</v>
      </c>
      <c r="CV43" s="7"/>
      <c r="CW43" s="7"/>
      <c r="CX43" s="7"/>
      <c r="CY43" s="7"/>
      <c r="CZ43" s="7">
        <f>+(122+129+135)/3</f>
        <v>128.66666666666666</v>
      </c>
      <c r="DA43" s="7">
        <f>2.5/7*30</f>
        <v>10.714285714285715</v>
      </c>
      <c r="DB43" s="7"/>
      <c r="DC43" s="7"/>
      <c r="DD43" s="7">
        <f>+(122+129+135)/3</f>
        <v>128.66666666666666</v>
      </c>
      <c r="DE43" s="7">
        <f>2.5/7*30</f>
        <v>10.714285714285715</v>
      </c>
      <c r="DF43" s="7">
        <f t="shared" si="12"/>
        <v>2757.1428571428573</v>
      </c>
      <c r="DG43" s="14"/>
      <c r="DH43" s="14"/>
      <c r="DI43" s="14"/>
      <c r="DJ43" s="14"/>
      <c r="DK43" s="14">
        <f>+(95+100+105)/3</f>
        <v>100</v>
      </c>
      <c r="DL43" s="14">
        <f>2.5/7*30</f>
        <v>10.714285714285715</v>
      </c>
      <c r="DM43" s="14"/>
      <c r="DN43" s="14"/>
      <c r="DO43" s="14">
        <f>+(95+100+105)/3</f>
        <v>100</v>
      </c>
      <c r="DP43" s="14">
        <f>2.5/7*30</f>
        <v>10.714285714285715</v>
      </c>
      <c r="DQ43" s="14">
        <f t="shared" si="13"/>
        <v>2142.8571428571431</v>
      </c>
      <c r="DR43" s="7"/>
      <c r="DS43" s="7"/>
      <c r="DT43" s="7"/>
      <c r="DU43" s="7"/>
      <c r="DV43" s="7">
        <f>+(150+157+165)/3</f>
        <v>157.33333333333334</v>
      </c>
      <c r="DW43" s="7">
        <f>2.5/7*30</f>
        <v>10.714285714285715</v>
      </c>
      <c r="DX43" s="7"/>
      <c r="DY43" s="7"/>
      <c r="DZ43" s="7">
        <f>+(150+157+165)/3</f>
        <v>157.33333333333334</v>
      </c>
      <c r="EA43" s="7">
        <f>2.5/7*30</f>
        <v>10.714285714285715</v>
      </c>
      <c r="EB43" s="7"/>
      <c r="EC43" s="7"/>
      <c r="ED43" s="7">
        <f t="shared" si="3"/>
        <v>0</v>
      </c>
      <c r="EE43" s="9">
        <f t="shared" si="4"/>
        <v>22062.285714285714</v>
      </c>
    </row>
    <row r="44" spans="1:135" x14ac:dyDescent="0.3">
      <c r="A44" s="19" t="str">
        <f t="shared" si="0"/>
        <v xml:space="preserve">HUEVO </v>
      </c>
      <c r="B44" s="20">
        <f t="shared" si="5"/>
        <v>241</v>
      </c>
      <c r="C44" s="21" t="s">
        <v>111</v>
      </c>
      <c r="E44" s="2" t="s">
        <v>20</v>
      </c>
      <c r="F44" s="7"/>
      <c r="G44" s="7"/>
      <c r="H44" s="7"/>
      <c r="I44" s="7"/>
      <c r="J44" s="8"/>
      <c r="K44" s="8"/>
      <c r="L44" s="7"/>
      <c r="M44" s="7"/>
      <c r="N44" s="7"/>
      <c r="O44" s="7"/>
      <c r="P44" s="7">
        <f t="shared" si="6"/>
        <v>0</v>
      </c>
      <c r="Q44" s="1">
        <v>1</v>
      </c>
      <c r="R44" s="1">
        <v>6</v>
      </c>
      <c r="S44" s="1"/>
      <c r="T44" s="1"/>
      <c r="U44" s="6">
        <v>1</v>
      </c>
      <c r="V44" s="6">
        <v>6</v>
      </c>
      <c r="W44" s="1"/>
      <c r="X44" s="1"/>
      <c r="Y44" s="1"/>
      <c r="Z44" s="1"/>
      <c r="AA44" s="1">
        <f t="shared" si="7"/>
        <v>12</v>
      </c>
      <c r="AB44" s="8">
        <v>1</v>
      </c>
      <c r="AC44" s="8">
        <v>20</v>
      </c>
      <c r="AD44" s="8"/>
      <c r="AE44" s="8"/>
      <c r="AF44" s="8">
        <v>1</v>
      </c>
      <c r="AG44" s="8">
        <f>1/7*30</f>
        <v>4.2857142857142856</v>
      </c>
      <c r="AH44" s="8"/>
      <c r="AI44" s="8"/>
      <c r="AJ44" s="8">
        <v>1</v>
      </c>
      <c r="AK44" s="8">
        <f>1/7*30</f>
        <v>4.2857142857142856</v>
      </c>
      <c r="AL44" s="7">
        <f t="shared" si="8"/>
        <v>28.571428571428569</v>
      </c>
      <c r="AM44" s="12">
        <v>1</v>
      </c>
      <c r="AN44" s="12">
        <v>20</v>
      </c>
      <c r="AO44" s="12"/>
      <c r="AP44" s="12"/>
      <c r="AQ44" s="12">
        <v>1</v>
      </c>
      <c r="AR44" s="12">
        <f>1/7*30</f>
        <v>4.2857142857142856</v>
      </c>
      <c r="AS44" s="12"/>
      <c r="AT44" s="12"/>
      <c r="AU44" s="12">
        <v>1</v>
      </c>
      <c r="AV44" s="12">
        <f>1/7*30</f>
        <v>4.2857142857142856</v>
      </c>
      <c r="AW44" s="12">
        <f t="shared" si="9"/>
        <v>28.571428571428569</v>
      </c>
      <c r="AX44" s="7">
        <v>1</v>
      </c>
      <c r="AY44" s="7">
        <v>20</v>
      </c>
      <c r="AZ44" s="7"/>
      <c r="BA44" s="7"/>
      <c r="BB44" s="7">
        <v>1</v>
      </c>
      <c r="BC44" s="7">
        <f>1/7*30</f>
        <v>4.2857142857142856</v>
      </c>
      <c r="BD44" s="7"/>
      <c r="BE44" s="7"/>
      <c r="BF44" s="7">
        <v>1</v>
      </c>
      <c r="BG44" s="7">
        <f>1/7*30</f>
        <v>4.2857142857142856</v>
      </c>
      <c r="BH44" s="7">
        <f t="shared" si="10"/>
        <v>28.571428571428569</v>
      </c>
      <c r="BI44" s="12">
        <v>1</v>
      </c>
      <c r="BJ44" s="12">
        <v>20</v>
      </c>
      <c r="BK44" s="12"/>
      <c r="BL44" s="12"/>
      <c r="BM44" s="14">
        <v>1</v>
      </c>
      <c r="BN44" s="14">
        <f>1/7*30</f>
        <v>4.2857142857142856</v>
      </c>
      <c r="BO44" s="12"/>
      <c r="BP44" s="12"/>
      <c r="BQ44" s="14">
        <v>1</v>
      </c>
      <c r="BR44" s="14">
        <f>1/7*30</f>
        <v>4.2857142857142856</v>
      </c>
      <c r="BS44" s="12"/>
      <c r="BT44" s="12"/>
      <c r="BU44" s="12">
        <f t="shared" si="11"/>
        <v>28.571428571428569</v>
      </c>
      <c r="BV44" s="7">
        <v>1</v>
      </c>
      <c r="BW44" s="7">
        <v>20</v>
      </c>
      <c r="BX44" s="7"/>
      <c r="BY44" s="7"/>
      <c r="BZ44" s="7">
        <v>1</v>
      </c>
      <c r="CA44" s="7">
        <f>1/7*30</f>
        <v>4.2857142857142856</v>
      </c>
      <c r="CB44" s="7"/>
      <c r="CC44" s="7"/>
      <c r="CD44" s="7">
        <v>1</v>
      </c>
      <c r="CE44" s="7">
        <f>1/7*30</f>
        <v>4.2857142857142856</v>
      </c>
      <c r="CF44" s="7"/>
      <c r="CG44" s="7"/>
      <c r="CH44" s="7">
        <f t="shared" si="1"/>
        <v>28.571428571428569</v>
      </c>
      <c r="CI44" s="14">
        <v>1</v>
      </c>
      <c r="CJ44" s="14">
        <v>20</v>
      </c>
      <c r="CK44" s="14"/>
      <c r="CL44" s="14"/>
      <c r="CM44" s="14">
        <v>1</v>
      </c>
      <c r="CN44" s="14">
        <f>1/7*30</f>
        <v>4.2857142857142856</v>
      </c>
      <c r="CO44" s="14"/>
      <c r="CP44" s="14"/>
      <c r="CQ44" s="14">
        <v>1</v>
      </c>
      <c r="CR44" s="14">
        <f>1/7*30</f>
        <v>4.2857142857142856</v>
      </c>
      <c r="CS44" s="14"/>
      <c r="CT44" s="14"/>
      <c r="CU44" s="12">
        <f t="shared" si="2"/>
        <v>28.571428571428569</v>
      </c>
      <c r="CV44" s="7">
        <v>1</v>
      </c>
      <c r="CW44" s="7">
        <v>20</v>
      </c>
      <c r="CX44" s="7"/>
      <c r="CY44" s="7"/>
      <c r="CZ44" s="7">
        <v>1</v>
      </c>
      <c r="DA44" s="7">
        <f>1/7*30</f>
        <v>4.2857142857142856</v>
      </c>
      <c r="DB44" s="7"/>
      <c r="DC44" s="7"/>
      <c r="DD44" s="7">
        <v>1</v>
      </c>
      <c r="DE44" s="7">
        <f>1/7*30</f>
        <v>4.2857142857142856</v>
      </c>
      <c r="DF44" s="7">
        <f t="shared" si="12"/>
        <v>28.571428571428569</v>
      </c>
      <c r="DG44" s="14">
        <v>1</v>
      </c>
      <c r="DH44" s="14">
        <v>20</v>
      </c>
      <c r="DI44" s="14"/>
      <c r="DJ44" s="14"/>
      <c r="DK44" s="14">
        <v>1</v>
      </c>
      <c r="DL44" s="14">
        <f>1/7*30</f>
        <v>4.2857142857142856</v>
      </c>
      <c r="DM44" s="14"/>
      <c r="DN44" s="14"/>
      <c r="DO44" s="14">
        <v>1</v>
      </c>
      <c r="DP44" s="14">
        <f>1/7*30</f>
        <v>4.2857142857142856</v>
      </c>
      <c r="DQ44" s="14">
        <f t="shared" si="13"/>
        <v>28.571428571428569</v>
      </c>
      <c r="DR44" s="7">
        <v>1</v>
      </c>
      <c r="DS44" s="7">
        <v>20</v>
      </c>
      <c r="DT44" s="7"/>
      <c r="DU44" s="7"/>
      <c r="DV44" s="7">
        <v>1</v>
      </c>
      <c r="DW44" s="7">
        <f>1/7*30</f>
        <v>4.2857142857142856</v>
      </c>
      <c r="DX44" s="7"/>
      <c r="DY44" s="7"/>
      <c r="DZ44" s="7">
        <v>1</v>
      </c>
      <c r="EA44" s="7">
        <f>1/7*30</f>
        <v>4.2857142857142856</v>
      </c>
      <c r="EB44" s="7"/>
      <c r="EC44" s="7"/>
      <c r="ED44" s="7">
        <f t="shared" si="3"/>
        <v>0</v>
      </c>
      <c r="EE44" s="9">
        <f t="shared" si="4"/>
        <v>240.5714285714285</v>
      </c>
    </row>
    <row r="45" spans="1:135" x14ac:dyDescent="0.3">
      <c r="A45" s="19" t="str">
        <f t="shared" si="0"/>
        <v>ATUN EN ACEITE</v>
      </c>
      <c r="B45" s="20">
        <f t="shared" si="5"/>
        <v>2100</v>
      </c>
      <c r="C45" s="21" t="s">
        <v>109</v>
      </c>
      <c r="E45" s="1" t="s">
        <v>21</v>
      </c>
      <c r="F45" s="7"/>
      <c r="G45" s="7"/>
      <c r="H45" s="7"/>
      <c r="I45" s="7"/>
      <c r="J45" s="8"/>
      <c r="K45" s="8"/>
      <c r="L45" s="7"/>
      <c r="M45" s="7"/>
      <c r="N45" s="7"/>
      <c r="O45" s="7"/>
      <c r="P45" s="7">
        <f t="shared" si="6"/>
        <v>0</v>
      </c>
      <c r="Q45" s="1"/>
      <c r="R45" s="1"/>
      <c r="S45" s="1"/>
      <c r="T45" s="1"/>
      <c r="U45" s="6"/>
      <c r="V45" s="6"/>
      <c r="W45" s="1"/>
      <c r="X45" s="1"/>
      <c r="Y45" s="1"/>
      <c r="Z45" s="1"/>
      <c r="AA45" s="1">
        <f t="shared" si="7"/>
        <v>0</v>
      </c>
      <c r="AB45" s="8"/>
      <c r="AC45" s="8"/>
      <c r="AD45" s="8"/>
      <c r="AE45" s="8"/>
      <c r="AF45" s="8">
        <v>50</v>
      </c>
      <c r="AG45" s="8">
        <f>0.5/7*30</f>
        <v>2.1428571428571428</v>
      </c>
      <c r="AH45" s="8"/>
      <c r="AI45" s="8"/>
      <c r="AJ45" s="8">
        <v>50</v>
      </c>
      <c r="AK45" s="8">
        <f>0.5/7*30</f>
        <v>2.1428571428571428</v>
      </c>
      <c r="AL45" s="7">
        <f t="shared" si="8"/>
        <v>214.28571428571428</v>
      </c>
      <c r="AM45" s="12"/>
      <c r="AN45" s="12"/>
      <c r="AO45" s="12"/>
      <c r="AP45" s="12"/>
      <c r="AQ45" s="12">
        <v>55</v>
      </c>
      <c r="AR45" s="12">
        <f>0.5/7*30</f>
        <v>2.1428571428571428</v>
      </c>
      <c r="AS45" s="12"/>
      <c r="AT45" s="12"/>
      <c r="AU45" s="12">
        <v>55</v>
      </c>
      <c r="AV45" s="12">
        <f>0.5/7*30</f>
        <v>2.1428571428571428</v>
      </c>
      <c r="AW45" s="12">
        <f t="shared" si="9"/>
        <v>235.71428571428569</v>
      </c>
      <c r="AX45" s="7"/>
      <c r="AY45" s="7"/>
      <c r="AZ45" s="7"/>
      <c r="BA45" s="7"/>
      <c r="BB45" s="7">
        <v>70</v>
      </c>
      <c r="BC45" s="7">
        <f>0.5/7*30</f>
        <v>2.1428571428571428</v>
      </c>
      <c r="BD45" s="7"/>
      <c r="BE45" s="7"/>
      <c r="BF45" s="7"/>
      <c r="BG45" s="7"/>
      <c r="BH45" s="7">
        <f t="shared" si="10"/>
        <v>150</v>
      </c>
      <c r="BI45" s="12"/>
      <c r="BJ45" s="12"/>
      <c r="BK45" s="12"/>
      <c r="BL45" s="12"/>
      <c r="BM45" s="14">
        <v>90</v>
      </c>
      <c r="BN45" s="14">
        <f>0.5/7*30</f>
        <v>2.1428571428571428</v>
      </c>
      <c r="BO45" s="12"/>
      <c r="BP45" s="12"/>
      <c r="BQ45" s="14"/>
      <c r="BR45" s="14"/>
      <c r="BS45" s="12"/>
      <c r="BT45" s="12"/>
      <c r="BU45" s="12">
        <f t="shared" si="11"/>
        <v>192.85714285714286</v>
      </c>
      <c r="BV45" s="7"/>
      <c r="BW45" s="7"/>
      <c r="BX45" s="7"/>
      <c r="BY45" s="7"/>
      <c r="BZ45" s="7">
        <v>90</v>
      </c>
      <c r="CA45" s="7">
        <f>0.5/7*30</f>
        <v>2.1428571428571428</v>
      </c>
      <c r="CB45" s="7"/>
      <c r="CC45" s="7"/>
      <c r="CD45" s="7"/>
      <c r="CE45" s="7"/>
      <c r="CF45" s="7"/>
      <c r="CG45" s="7"/>
      <c r="CH45" s="7">
        <f t="shared" si="1"/>
        <v>192.85714285714286</v>
      </c>
      <c r="CI45" s="14"/>
      <c r="CJ45" s="14"/>
      <c r="CK45" s="14"/>
      <c r="CL45" s="14"/>
      <c r="CM45" s="14">
        <v>100</v>
      </c>
      <c r="CN45" s="14">
        <f>0.5/7*30</f>
        <v>2.1428571428571428</v>
      </c>
      <c r="CO45" s="14"/>
      <c r="CP45" s="14"/>
      <c r="CQ45" s="14">
        <v>100</v>
      </c>
      <c r="CR45" s="14">
        <f>0.5/7*30</f>
        <v>2.1428571428571428</v>
      </c>
      <c r="CS45" s="14"/>
      <c r="CT45" s="14"/>
      <c r="CU45" s="12">
        <f t="shared" si="2"/>
        <v>428.57142857142856</v>
      </c>
      <c r="CV45" s="7"/>
      <c r="CW45" s="7"/>
      <c r="CX45" s="7"/>
      <c r="CY45" s="7"/>
      <c r="CZ45" s="7">
        <v>90</v>
      </c>
      <c r="DA45" s="7">
        <f>0.5/7*30</f>
        <v>2.1428571428571428</v>
      </c>
      <c r="DB45" s="7"/>
      <c r="DC45" s="7"/>
      <c r="DD45" s="7">
        <v>90</v>
      </c>
      <c r="DE45" s="7">
        <f>0.5/7*30</f>
        <v>2.1428571428571428</v>
      </c>
      <c r="DF45" s="7">
        <f t="shared" si="12"/>
        <v>385.71428571428572</v>
      </c>
      <c r="DG45" s="14"/>
      <c r="DH45" s="14"/>
      <c r="DI45" s="14"/>
      <c r="DJ45" s="14"/>
      <c r="DK45" s="14">
        <v>70</v>
      </c>
      <c r="DL45" s="14">
        <f>0.5/7*30</f>
        <v>2.1428571428571428</v>
      </c>
      <c r="DM45" s="14"/>
      <c r="DN45" s="14"/>
      <c r="DO45" s="14">
        <v>70</v>
      </c>
      <c r="DP45" s="14">
        <f>0.5/7*30</f>
        <v>2.1428571428571428</v>
      </c>
      <c r="DQ45" s="14">
        <f t="shared" si="13"/>
        <v>300</v>
      </c>
      <c r="DR45" s="7"/>
      <c r="DS45" s="7"/>
      <c r="DT45" s="7"/>
      <c r="DU45" s="7"/>
      <c r="DV45" s="7">
        <v>110</v>
      </c>
      <c r="DW45" s="7">
        <f>0.5/7*30</f>
        <v>2.1428571428571428</v>
      </c>
      <c r="DX45" s="7"/>
      <c r="DY45" s="7"/>
      <c r="DZ45" s="7">
        <v>110</v>
      </c>
      <c r="EA45" s="7">
        <f>0.5/7*30</f>
        <v>2.1428571428571428</v>
      </c>
      <c r="EB45" s="7"/>
      <c r="EC45" s="7"/>
      <c r="ED45" s="7">
        <f t="shared" si="3"/>
        <v>0</v>
      </c>
      <c r="EE45" s="9">
        <f t="shared" si="4"/>
        <v>2100</v>
      </c>
    </row>
    <row r="46" spans="1:135" hidden="1" x14ac:dyDescent="0.3">
      <c r="A46" s="19" t="str">
        <f t="shared" si="0"/>
        <v>ATUN EN AGUA</v>
      </c>
      <c r="B46" s="20">
        <f t="shared" si="5"/>
        <v>0</v>
      </c>
      <c r="C46" s="21" t="s">
        <v>109</v>
      </c>
      <c r="E46" s="2" t="s">
        <v>22</v>
      </c>
      <c r="F46" s="7"/>
      <c r="G46" s="7"/>
      <c r="H46" s="7"/>
      <c r="I46" s="7"/>
      <c r="J46" s="8"/>
      <c r="K46" s="8"/>
      <c r="L46" s="7"/>
      <c r="M46" s="7"/>
      <c r="N46" s="7"/>
      <c r="O46" s="7"/>
      <c r="P46" s="7">
        <f t="shared" si="6"/>
        <v>0</v>
      </c>
      <c r="Q46" s="1"/>
      <c r="R46" s="1"/>
      <c r="S46" s="1"/>
      <c r="T46" s="1"/>
      <c r="U46" s="6"/>
      <c r="V46" s="6"/>
      <c r="W46" s="1"/>
      <c r="X46" s="1"/>
      <c r="Y46" s="1"/>
      <c r="Z46" s="1"/>
      <c r="AA46" s="1">
        <f t="shared" si="7"/>
        <v>0</v>
      </c>
      <c r="AB46" s="8"/>
      <c r="AC46" s="8"/>
      <c r="AD46" s="8"/>
      <c r="AE46" s="8"/>
      <c r="AF46" s="8"/>
      <c r="AG46" s="8"/>
      <c r="AH46" s="8"/>
      <c r="AI46" s="8"/>
      <c r="AJ46" s="8"/>
      <c r="AK46" s="8"/>
      <c r="AL46" s="7">
        <f t="shared" si="8"/>
        <v>0</v>
      </c>
      <c r="AM46" s="12"/>
      <c r="AN46" s="12"/>
      <c r="AO46" s="12"/>
      <c r="AP46" s="12"/>
      <c r="AQ46" s="12"/>
      <c r="AR46" s="12"/>
      <c r="AS46" s="12"/>
      <c r="AT46" s="12"/>
      <c r="AU46" s="12"/>
      <c r="AV46" s="12"/>
      <c r="AW46" s="12">
        <f t="shared" si="9"/>
        <v>0</v>
      </c>
      <c r="AX46" s="7"/>
      <c r="AY46" s="7"/>
      <c r="AZ46" s="7"/>
      <c r="BA46" s="7"/>
      <c r="BB46" s="7"/>
      <c r="BC46" s="7"/>
      <c r="BD46" s="7"/>
      <c r="BE46" s="7"/>
      <c r="BF46" s="7"/>
      <c r="BG46" s="7"/>
      <c r="BH46" s="7">
        <f t="shared" si="10"/>
        <v>0</v>
      </c>
      <c r="BI46" s="12"/>
      <c r="BJ46" s="12"/>
      <c r="BK46" s="12"/>
      <c r="BL46" s="12"/>
      <c r="BM46" s="14"/>
      <c r="BN46" s="14"/>
      <c r="BO46" s="12"/>
      <c r="BP46" s="12"/>
      <c r="BQ46" s="14"/>
      <c r="BR46" s="14"/>
      <c r="BS46" s="12"/>
      <c r="BT46" s="12"/>
      <c r="BU46" s="12">
        <f t="shared" si="11"/>
        <v>0</v>
      </c>
      <c r="BV46" s="7"/>
      <c r="BW46" s="7"/>
      <c r="BX46" s="7"/>
      <c r="BY46" s="7"/>
      <c r="BZ46" s="7"/>
      <c r="CA46" s="7"/>
      <c r="CB46" s="7"/>
      <c r="CC46" s="7"/>
      <c r="CD46" s="7"/>
      <c r="CE46" s="7"/>
      <c r="CF46" s="7"/>
      <c r="CG46" s="7"/>
      <c r="CH46" s="7">
        <f t="shared" si="1"/>
        <v>0</v>
      </c>
      <c r="CI46" s="14"/>
      <c r="CJ46" s="14"/>
      <c r="CK46" s="14"/>
      <c r="CL46" s="14"/>
      <c r="CM46" s="14"/>
      <c r="CN46" s="14"/>
      <c r="CO46" s="14"/>
      <c r="CP46" s="14"/>
      <c r="CQ46" s="14"/>
      <c r="CR46" s="14"/>
      <c r="CS46" s="14"/>
      <c r="CT46" s="14"/>
      <c r="CU46" s="12">
        <f t="shared" si="2"/>
        <v>0</v>
      </c>
      <c r="CV46" s="7"/>
      <c r="CW46" s="7"/>
      <c r="CX46" s="7"/>
      <c r="CY46" s="7"/>
      <c r="CZ46" s="7"/>
      <c r="DA46" s="7"/>
      <c r="DB46" s="7"/>
      <c r="DC46" s="7"/>
      <c r="DD46" s="7"/>
      <c r="DE46" s="7"/>
      <c r="DF46" s="7">
        <f t="shared" si="12"/>
        <v>0</v>
      </c>
      <c r="DG46" s="14"/>
      <c r="DH46" s="14"/>
      <c r="DI46" s="14"/>
      <c r="DJ46" s="14"/>
      <c r="DK46" s="14"/>
      <c r="DL46" s="14"/>
      <c r="DM46" s="14"/>
      <c r="DN46" s="14"/>
      <c r="DO46" s="14"/>
      <c r="DP46" s="14"/>
      <c r="DQ46" s="14">
        <f t="shared" si="13"/>
        <v>0</v>
      </c>
      <c r="DR46" s="7"/>
      <c r="DS46" s="7"/>
      <c r="DT46" s="7"/>
      <c r="DU46" s="7"/>
      <c r="DV46" s="7"/>
      <c r="DW46" s="7"/>
      <c r="DX46" s="7"/>
      <c r="DY46" s="7"/>
      <c r="DZ46" s="7"/>
      <c r="EA46" s="7"/>
      <c r="EB46" s="7"/>
      <c r="EC46" s="7"/>
      <c r="ED46" s="7">
        <f t="shared" si="3"/>
        <v>0</v>
      </c>
      <c r="EE46" s="9">
        <f t="shared" si="4"/>
        <v>0</v>
      </c>
    </row>
    <row r="47" spans="1:135" x14ac:dyDescent="0.3">
      <c r="A47" s="19" t="str">
        <f t="shared" si="0"/>
        <v>ACEITES Y GRASAS</v>
      </c>
      <c r="B47" s="20">
        <f t="shared" si="5"/>
        <v>7560</v>
      </c>
      <c r="C47" s="21" t="s">
        <v>110</v>
      </c>
      <c r="E47" s="1" t="s">
        <v>23</v>
      </c>
      <c r="F47" s="7">
        <v>2</v>
      </c>
      <c r="G47" s="7">
        <v>30</v>
      </c>
      <c r="H47" s="7"/>
      <c r="I47" s="7"/>
      <c r="J47" s="8">
        <v>4</v>
      </c>
      <c r="K47" s="8">
        <v>30</v>
      </c>
      <c r="L47" s="7"/>
      <c r="M47" s="7"/>
      <c r="N47" s="8">
        <v>4</v>
      </c>
      <c r="O47" s="8">
        <v>30</v>
      </c>
      <c r="P47" s="7">
        <f t="shared" si="6"/>
        <v>300</v>
      </c>
      <c r="Q47" s="1">
        <v>2</v>
      </c>
      <c r="R47" s="1">
        <v>30</v>
      </c>
      <c r="S47" s="1"/>
      <c r="T47" s="1"/>
      <c r="U47" s="6">
        <v>5</v>
      </c>
      <c r="V47" s="6">
        <v>30</v>
      </c>
      <c r="W47" s="1"/>
      <c r="X47" s="1"/>
      <c r="Y47" s="1">
        <v>5</v>
      </c>
      <c r="Z47" s="1">
        <v>30</v>
      </c>
      <c r="AA47" s="1">
        <f t="shared" si="7"/>
        <v>360</v>
      </c>
      <c r="AB47" s="8">
        <v>4</v>
      </c>
      <c r="AC47" s="8">
        <v>30</v>
      </c>
      <c r="AD47" s="8"/>
      <c r="AE47" s="8"/>
      <c r="AF47" s="8">
        <v>8</v>
      </c>
      <c r="AG47" s="8">
        <v>30</v>
      </c>
      <c r="AH47" s="8"/>
      <c r="AI47" s="8"/>
      <c r="AJ47" s="8">
        <v>8</v>
      </c>
      <c r="AK47" s="8">
        <v>30</v>
      </c>
      <c r="AL47" s="7">
        <f t="shared" si="8"/>
        <v>600</v>
      </c>
      <c r="AM47" s="12">
        <v>4</v>
      </c>
      <c r="AN47" s="12">
        <v>30</v>
      </c>
      <c r="AO47" s="12"/>
      <c r="AP47" s="12"/>
      <c r="AQ47" s="12">
        <v>12</v>
      </c>
      <c r="AR47" s="12">
        <v>30</v>
      </c>
      <c r="AS47" s="12"/>
      <c r="AT47" s="12"/>
      <c r="AU47" s="12">
        <v>11</v>
      </c>
      <c r="AV47" s="12">
        <v>30</v>
      </c>
      <c r="AW47" s="12">
        <f t="shared" si="9"/>
        <v>810</v>
      </c>
      <c r="AX47" s="7">
        <v>5</v>
      </c>
      <c r="AY47" s="7">
        <v>30</v>
      </c>
      <c r="AZ47" s="7"/>
      <c r="BA47" s="7"/>
      <c r="BB47" s="7">
        <v>12</v>
      </c>
      <c r="BC47" s="7">
        <v>30</v>
      </c>
      <c r="BD47" s="7"/>
      <c r="BE47" s="7"/>
      <c r="BF47" s="7">
        <v>12</v>
      </c>
      <c r="BG47" s="7">
        <v>30</v>
      </c>
      <c r="BH47" s="7">
        <f t="shared" si="10"/>
        <v>870</v>
      </c>
      <c r="BI47" s="12">
        <v>5</v>
      </c>
      <c r="BJ47" s="12">
        <v>30</v>
      </c>
      <c r="BK47" s="12"/>
      <c r="BL47" s="12"/>
      <c r="BM47" s="14">
        <v>14</v>
      </c>
      <c r="BN47" s="14">
        <v>30</v>
      </c>
      <c r="BO47" s="12"/>
      <c r="BP47" s="12"/>
      <c r="BQ47" s="14">
        <v>13</v>
      </c>
      <c r="BR47" s="14">
        <v>30</v>
      </c>
      <c r="BS47" s="12"/>
      <c r="BT47" s="12"/>
      <c r="BU47" s="12">
        <f t="shared" si="11"/>
        <v>960</v>
      </c>
      <c r="BV47" s="7">
        <v>5</v>
      </c>
      <c r="BW47" s="7">
        <v>30</v>
      </c>
      <c r="BX47" s="7"/>
      <c r="BY47" s="7"/>
      <c r="BZ47" s="7">
        <v>16</v>
      </c>
      <c r="CA47" s="7">
        <v>30</v>
      </c>
      <c r="CB47" s="7"/>
      <c r="CC47" s="7"/>
      <c r="CD47" s="7">
        <v>14</v>
      </c>
      <c r="CE47" s="7">
        <v>30</v>
      </c>
      <c r="CF47" s="7"/>
      <c r="CG47" s="7"/>
      <c r="CH47" s="7">
        <f t="shared" si="1"/>
        <v>1050</v>
      </c>
      <c r="CI47" s="14">
        <v>6</v>
      </c>
      <c r="CJ47" s="14">
        <v>30</v>
      </c>
      <c r="CK47" s="14"/>
      <c r="CL47" s="14"/>
      <c r="CM47" s="14">
        <v>19</v>
      </c>
      <c r="CN47" s="14">
        <v>30</v>
      </c>
      <c r="CO47" s="14"/>
      <c r="CP47" s="14"/>
      <c r="CQ47" s="14">
        <v>18</v>
      </c>
      <c r="CR47" s="14">
        <v>30</v>
      </c>
      <c r="CS47" s="14"/>
      <c r="CT47" s="14"/>
      <c r="CU47" s="12">
        <f t="shared" si="2"/>
        <v>1290</v>
      </c>
      <c r="CV47" s="7"/>
      <c r="CW47" s="7"/>
      <c r="CX47" s="7"/>
      <c r="CY47" s="7"/>
      <c r="CZ47" s="7">
        <v>12</v>
      </c>
      <c r="DA47" s="7">
        <v>30</v>
      </c>
      <c r="DB47" s="7"/>
      <c r="DC47" s="7"/>
      <c r="DD47" s="7">
        <v>12</v>
      </c>
      <c r="DE47" s="7">
        <v>30</v>
      </c>
      <c r="DF47" s="7">
        <f t="shared" si="12"/>
        <v>720</v>
      </c>
      <c r="DG47" s="14"/>
      <c r="DH47" s="14"/>
      <c r="DI47" s="14"/>
      <c r="DJ47" s="14"/>
      <c r="DK47" s="14">
        <v>10</v>
      </c>
      <c r="DL47" s="14">
        <v>30</v>
      </c>
      <c r="DM47" s="14"/>
      <c r="DN47" s="14"/>
      <c r="DO47" s="14">
        <v>10</v>
      </c>
      <c r="DP47" s="14">
        <v>30</v>
      </c>
      <c r="DQ47" s="14">
        <f t="shared" si="13"/>
        <v>600</v>
      </c>
      <c r="DR47" s="7">
        <v>7</v>
      </c>
      <c r="DS47" s="7">
        <v>30</v>
      </c>
      <c r="DT47" s="7"/>
      <c r="DU47" s="7"/>
      <c r="DV47" s="7">
        <v>18</v>
      </c>
      <c r="DW47" s="7">
        <v>30</v>
      </c>
      <c r="DX47" s="7"/>
      <c r="DY47" s="7"/>
      <c r="DZ47" s="7">
        <v>19</v>
      </c>
      <c r="EA47" s="7">
        <v>30</v>
      </c>
      <c r="EB47" s="7"/>
      <c r="EC47" s="7"/>
      <c r="ED47" s="7">
        <f t="shared" si="3"/>
        <v>0</v>
      </c>
      <c r="EE47" s="9">
        <f t="shared" si="4"/>
        <v>7560</v>
      </c>
    </row>
    <row r="48" spans="1:135" x14ac:dyDescent="0.3">
      <c r="A48" s="19" t="str">
        <f t="shared" si="0"/>
        <v xml:space="preserve">AZUCAR </v>
      </c>
      <c r="B48" s="20">
        <f t="shared" si="5"/>
        <v>10640</v>
      </c>
      <c r="C48" s="21" t="s">
        <v>109</v>
      </c>
      <c r="E48" s="2" t="s">
        <v>24</v>
      </c>
      <c r="F48" s="7"/>
      <c r="G48" s="7"/>
      <c r="H48" s="7"/>
      <c r="I48" s="7"/>
      <c r="J48" s="8"/>
      <c r="K48" s="8"/>
      <c r="L48" s="7"/>
      <c r="M48" s="7"/>
      <c r="N48" s="7"/>
      <c r="O48" s="7"/>
      <c r="P48" s="7">
        <f t="shared" si="6"/>
        <v>0</v>
      </c>
      <c r="Q48" s="1"/>
      <c r="R48" s="1"/>
      <c r="S48" s="1"/>
      <c r="T48" s="1"/>
      <c r="U48" s="6"/>
      <c r="V48" s="6"/>
      <c r="W48" s="1"/>
      <c r="X48" s="1"/>
      <c r="Y48" s="1"/>
      <c r="Z48" s="1"/>
      <c r="AA48" s="1">
        <f t="shared" si="7"/>
        <v>0</v>
      </c>
      <c r="AB48" s="8">
        <v>10</v>
      </c>
      <c r="AC48" s="8">
        <v>20</v>
      </c>
      <c r="AD48" s="8">
        <v>10</v>
      </c>
      <c r="AE48" s="8">
        <v>20</v>
      </c>
      <c r="AF48" s="8">
        <v>10</v>
      </c>
      <c r="AG48" s="8">
        <v>30</v>
      </c>
      <c r="AH48" s="8"/>
      <c r="AI48" s="8"/>
      <c r="AJ48" s="8">
        <v>10</v>
      </c>
      <c r="AK48" s="8">
        <v>20</v>
      </c>
      <c r="AL48" s="7">
        <f t="shared" si="8"/>
        <v>900</v>
      </c>
      <c r="AM48" s="12">
        <v>12</v>
      </c>
      <c r="AN48" s="12">
        <v>20</v>
      </c>
      <c r="AO48" s="12">
        <v>12</v>
      </c>
      <c r="AP48" s="12">
        <v>20</v>
      </c>
      <c r="AQ48" s="12">
        <v>12</v>
      </c>
      <c r="AR48" s="12">
        <v>30</v>
      </c>
      <c r="AS48" s="12"/>
      <c r="AT48" s="12"/>
      <c r="AU48" s="12">
        <v>12</v>
      </c>
      <c r="AV48" s="12">
        <v>20</v>
      </c>
      <c r="AW48" s="12">
        <f t="shared" si="9"/>
        <v>1080</v>
      </c>
      <c r="AX48" s="7">
        <v>13</v>
      </c>
      <c r="AY48" s="7">
        <v>20</v>
      </c>
      <c r="AZ48" s="7">
        <v>13</v>
      </c>
      <c r="BA48" s="7">
        <v>30</v>
      </c>
      <c r="BB48" s="7">
        <v>13</v>
      </c>
      <c r="BC48" s="7">
        <v>30</v>
      </c>
      <c r="BD48" s="7"/>
      <c r="BE48" s="7"/>
      <c r="BF48" s="7">
        <v>13</v>
      </c>
      <c r="BG48" s="7">
        <v>20</v>
      </c>
      <c r="BH48" s="7">
        <f t="shared" si="10"/>
        <v>1300</v>
      </c>
      <c r="BI48" s="12">
        <v>15</v>
      </c>
      <c r="BJ48" s="12">
        <v>20</v>
      </c>
      <c r="BK48" s="12">
        <v>15</v>
      </c>
      <c r="BL48" s="12">
        <v>30</v>
      </c>
      <c r="BM48" s="14">
        <v>15</v>
      </c>
      <c r="BN48" s="14">
        <v>30</v>
      </c>
      <c r="BO48" s="12"/>
      <c r="BP48" s="12"/>
      <c r="BQ48" s="14">
        <v>15</v>
      </c>
      <c r="BR48" s="14">
        <v>20</v>
      </c>
      <c r="BS48" s="12">
        <v>13</v>
      </c>
      <c r="BT48" s="12">
        <v>20</v>
      </c>
      <c r="BU48" s="12">
        <f t="shared" si="11"/>
        <v>1760</v>
      </c>
      <c r="BV48" s="7">
        <v>16</v>
      </c>
      <c r="BW48" s="7">
        <v>20</v>
      </c>
      <c r="BX48" s="7">
        <v>16</v>
      </c>
      <c r="BY48" s="7">
        <v>30</v>
      </c>
      <c r="BZ48" s="7">
        <v>16</v>
      </c>
      <c r="CA48" s="7">
        <v>30</v>
      </c>
      <c r="CB48" s="7"/>
      <c r="CC48" s="7"/>
      <c r="CD48" s="7">
        <v>16</v>
      </c>
      <c r="CE48" s="7">
        <v>20</v>
      </c>
      <c r="CF48" s="7">
        <v>13</v>
      </c>
      <c r="CG48" s="7">
        <v>20</v>
      </c>
      <c r="CH48" s="7">
        <f t="shared" si="1"/>
        <v>1860</v>
      </c>
      <c r="CI48" s="14">
        <v>16</v>
      </c>
      <c r="CJ48" s="14">
        <v>20</v>
      </c>
      <c r="CK48" s="14">
        <v>16</v>
      </c>
      <c r="CL48" s="14">
        <v>30</v>
      </c>
      <c r="CM48" s="14">
        <v>16</v>
      </c>
      <c r="CN48" s="14">
        <v>30</v>
      </c>
      <c r="CO48" s="14"/>
      <c r="CP48" s="14"/>
      <c r="CQ48" s="14">
        <v>16</v>
      </c>
      <c r="CR48" s="14">
        <v>20</v>
      </c>
      <c r="CS48" s="14">
        <v>13</v>
      </c>
      <c r="CT48" s="14">
        <v>20</v>
      </c>
      <c r="CU48" s="12">
        <f t="shared" si="2"/>
        <v>1860</v>
      </c>
      <c r="CV48" s="7">
        <v>10</v>
      </c>
      <c r="CW48" s="7">
        <v>10</v>
      </c>
      <c r="CX48" s="7">
        <v>7</v>
      </c>
      <c r="CY48" s="7">
        <v>30</v>
      </c>
      <c r="CZ48" s="7">
        <v>7</v>
      </c>
      <c r="DA48" s="7">
        <v>30</v>
      </c>
      <c r="DB48" s="7">
        <v>7</v>
      </c>
      <c r="DC48" s="7">
        <v>30</v>
      </c>
      <c r="DD48" s="7">
        <v>7</v>
      </c>
      <c r="DE48" s="7">
        <v>30</v>
      </c>
      <c r="DF48" s="7">
        <f t="shared" si="12"/>
        <v>940</v>
      </c>
      <c r="DG48" s="14">
        <v>10</v>
      </c>
      <c r="DH48" s="14">
        <v>10</v>
      </c>
      <c r="DI48" s="14">
        <v>7</v>
      </c>
      <c r="DJ48" s="14">
        <v>30</v>
      </c>
      <c r="DK48" s="14">
        <v>7</v>
      </c>
      <c r="DL48" s="14">
        <v>30</v>
      </c>
      <c r="DM48" s="14">
        <v>7</v>
      </c>
      <c r="DN48" s="14">
        <v>30</v>
      </c>
      <c r="DO48" s="14">
        <v>7</v>
      </c>
      <c r="DP48" s="14">
        <v>30</v>
      </c>
      <c r="DQ48" s="14">
        <f t="shared" si="13"/>
        <v>940</v>
      </c>
      <c r="DR48" s="7">
        <v>17</v>
      </c>
      <c r="DS48" s="7">
        <v>20</v>
      </c>
      <c r="DT48" s="7">
        <v>17</v>
      </c>
      <c r="DU48" s="7">
        <v>30</v>
      </c>
      <c r="DV48" s="7">
        <v>17</v>
      </c>
      <c r="DW48" s="7">
        <v>30</v>
      </c>
      <c r="DX48" s="7"/>
      <c r="DY48" s="7"/>
      <c r="DZ48" s="7">
        <v>17</v>
      </c>
      <c r="EA48" s="7">
        <v>20</v>
      </c>
      <c r="EB48" s="7">
        <v>16</v>
      </c>
      <c r="EC48" s="7">
        <v>20</v>
      </c>
      <c r="ED48" s="7">
        <f t="shared" si="3"/>
        <v>0</v>
      </c>
      <c r="EE48" s="9">
        <f t="shared" si="4"/>
        <v>10640</v>
      </c>
    </row>
    <row r="49" spans="1:136" x14ac:dyDescent="0.3">
      <c r="A49" s="19" t="str">
        <f t="shared" si="0"/>
        <v>PANELA</v>
      </c>
      <c r="B49" s="20">
        <f t="shared" si="5"/>
        <v>2768</v>
      </c>
      <c r="C49" s="21" t="s">
        <v>109</v>
      </c>
      <c r="E49" s="1" t="s">
        <v>25</v>
      </c>
      <c r="F49" s="7"/>
      <c r="G49" s="7"/>
      <c r="H49" s="7"/>
      <c r="I49" s="7"/>
      <c r="J49" s="8"/>
      <c r="K49" s="8"/>
      <c r="L49" s="7"/>
      <c r="M49" s="7"/>
      <c r="N49" s="7"/>
      <c r="O49" s="7"/>
      <c r="P49" s="7">
        <f t="shared" si="6"/>
        <v>0</v>
      </c>
      <c r="Q49" s="1"/>
      <c r="R49" s="1"/>
      <c r="S49" s="1"/>
      <c r="T49" s="1"/>
      <c r="U49" s="6"/>
      <c r="V49" s="6"/>
      <c r="W49" s="1"/>
      <c r="X49" s="1"/>
      <c r="Y49" s="1"/>
      <c r="Z49" s="1"/>
      <c r="AA49" s="1">
        <f t="shared" si="7"/>
        <v>0</v>
      </c>
      <c r="AB49" s="8">
        <v>11</v>
      </c>
      <c r="AC49" s="8">
        <v>6</v>
      </c>
      <c r="AD49" s="8">
        <v>11</v>
      </c>
      <c r="AE49" s="8">
        <v>10</v>
      </c>
      <c r="AF49" s="8">
        <v>11</v>
      </c>
      <c r="AG49" s="8">
        <v>0</v>
      </c>
      <c r="AH49" s="8"/>
      <c r="AI49" s="8"/>
      <c r="AJ49" s="8">
        <v>11</v>
      </c>
      <c r="AK49" s="8">
        <v>10</v>
      </c>
      <c r="AL49" s="7">
        <f t="shared" si="8"/>
        <v>286</v>
      </c>
      <c r="AM49" s="12">
        <v>13</v>
      </c>
      <c r="AN49" s="12">
        <v>6</v>
      </c>
      <c r="AO49" s="12">
        <v>13</v>
      </c>
      <c r="AP49" s="12">
        <v>10</v>
      </c>
      <c r="AQ49" s="12">
        <v>13</v>
      </c>
      <c r="AR49" s="12">
        <v>0</v>
      </c>
      <c r="AS49" s="12"/>
      <c r="AT49" s="12"/>
      <c r="AU49" s="12">
        <v>13</v>
      </c>
      <c r="AV49" s="12">
        <v>10</v>
      </c>
      <c r="AW49" s="12">
        <f t="shared" si="9"/>
        <v>338</v>
      </c>
      <c r="AX49" s="7">
        <v>14</v>
      </c>
      <c r="AY49" s="7">
        <v>6</v>
      </c>
      <c r="AZ49" s="7"/>
      <c r="BA49" s="7"/>
      <c r="BB49" s="7">
        <v>14</v>
      </c>
      <c r="BC49" s="7">
        <v>0</v>
      </c>
      <c r="BD49" s="7"/>
      <c r="BE49" s="7"/>
      <c r="BF49" s="7">
        <v>14</v>
      </c>
      <c r="BG49" s="7">
        <v>10</v>
      </c>
      <c r="BH49" s="7">
        <f t="shared" si="10"/>
        <v>224</v>
      </c>
      <c r="BI49" s="12">
        <v>16</v>
      </c>
      <c r="BJ49" s="12">
        <v>6</v>
      </c>
      <c r="BK49" s="12">
        <v>16</v>
      </c>
      <c r="BL49" s="12">
        <v>0</v>
      </c>
      <c r="BM49" s="14">
        <v>16</v>
      </c>
      <c r="BN49" s="14">
        <v>0</v>
      </c>
      <c r="BO49" s="12"/>
      <c r="BP49" s="12"/>
      <c r="BQ49" s="14">
        <v>16</v>
      </c>
      <c r="BR49" s="14">
        <v>10</v>
      </c>
      <c r="BS49" s="12">
        <v>14</v>
      </c>
      <c r="BT49" s="12">
        <v>10</v>
      </c>
      <c r="BU49" s="12">
        <f t="shared" si="11"/>
        <v>396</v>
      </c>
      <c r="BV49" s="7">
        <v>17</v>
      </c>
      <c r="BW49" s="7">
        <v>6</v>
      </c>
      <c r="BX49" s="7">
        <v>17</v>
      </c>
      <c r="BY49" s="7">
        <v>0</v>
      </c>
      <c r="BZ49" s="7">
        <v>17</v>
      </c>
      <c r="CA49" s="7">
        <v>0</v>
      </c>
      <c r="CB49" s="7"/>
      <c r="CC49" s="7"/>
      <c r="CD49" s="7">
        <v>17</v>
      </c>
      <c r="CE49" s="7">
        <v>10</v>
      </c>
      <c r="CF49" s="7">
        <v>14</v>
      </c>
      <c r="CG49" s="7">
        <v>10</v>
      </c>
      <c r="CH49" s="7">
        <f t="shared" si="1"/>
        <v>412</v>
      </c>
      <c r="CI49" s="14">
        <v>17</v>
      </c>
      <c r="CJ49" s="14">
        <v>6</v>
      </c>
      <c r="CK49" s="14">
        <v>17</v>
      </c>
      <c r="CL49" s="14">
        <v>0</v>
      </c>
      <c r="CM49" s="14">
        <v>17</v>
      </c>
      <c r="CN49" s="14">
        <v>0</v>
      </c>
      <c r="CO49" s="14"/>
      <c r="CP49" s="14"/>
      <c r="CQ49" s="14">
        <v>17</v>
      </c>
      <c r="CR49" s="14">
        <v>10</v>
      </c>
      <c r="CS49" s="14">
        <v>14</v>
      </c>
      <c r="CT49" s="14">
        <v>10</v>
      </c>
      <c r="CU49" s="12">
        <f t="shared" si="2"/>
        <v>412</v>
      </c>
      <c r="CV49" s="7">
        <v>35</v>
      </c>
      <c r="CW49" s="7">
        <v>10</v>
      </c>
      <c r="CX49" s="7"/>
      <c r="CY49" s="7"/>
      <c r="CZ49" s="7"/>
      <c r="DA49" s="7"/>
      <c r="DB49" s="7"/>
      <c r="DC49" s="7"/>
      <c r="DD49" s="7"/>
      <c r="DE49" s="7"/>
      <c r="DF49" s="7">
        <f t="shared" si="12"/>
        <v>350</v>
      </c>
      <c r="DG49" s="14">
        <v>35</v>
      </c>
      <c r="DH49" s="14">
        <v>10</v>
      </c>
      <c r="DI49" s="14"/>
      <c r="DJ49" s="14"/>
      <c r="DK49" s="14"/>
      <c r="DL49" s="14"/>
      <c r="DM49" s="14"/>
      <c r="DN49" s="14"/>
      <c r="DO49" s="14"/>
      <c r="DP49" s="14"/>
      <c r="DQ49" s="14">
        <f t="shared" si="13"/>
        <v>350</v>
      </c>
      <c r="DR49" s="7">
        <v>19</v>
      </c>
      <c r="DS49" s="7">
        <v>6</v>
      </c>
      <c r="DT49" s="7">
        <v>19</v>
      </c>
      <c r="DU49" s="7">
        <v>0</v>
      </c>
      <c r="DV49" s="7">
        <v>19</v>
      </c>
      <c r="DW49" s="7">
        <v>0</v>
      </c>
      <c r="DX49" s="7"/>
      <c r="DY49" s="7"/>
      <c r="DZ49" s="7">
        <v>16</v>
      </c>
      <c r="EA49" s="7">
        <v>10</v>
      </c>
      <c r="EB49" s="7">
        <v>17</v>
      </c>
      <c r="EC49" s="7">
        <v>10</v>
      </c>
      <c r="ED49" s="7">
        <f t="shared" si="3"/>
        <v>0</v>
      </c>
      <c r="EE49" s="9">
        <f t="shared" si="4"/>
        <v>2768</v>
      </c>
    </row>
    <row r="50" spans="1:136" x14ac:dyDescent="0.3">
      <c r="A50" s="19" t="str">
        <f t="shared" si="0"/>
        <v>CHOCOLATE</v>
      </c>
      <c r="B50" s="20">
        <f t="shared" si="5"/>
        <v>792</v>
      </c>
      <c r="C50" s="21" t="s">
        <v>109</v>
      </c>
      <c r="E50" s="2" t="s">
        <v>26</v>
      </c>
      <c r="F50" s="7"/>
      <c r="G50" s="7"/>
      <c r="H50" s="7"/>
      <c r="I50" s="7"/>
      <c r="J50" s="8"/>
      <c r="K50" s="8"/>
      <c r="L50" s="7"/>
      <c r="M50" s="7"/>
      <c r="N50" s="7"/>
      <c r="O50" s="7"/>
      <c r="P50" s="7">
        <f t="shared" si="6"/>
        <v>0</v>
      </c>
      <c r="Q50" s="1"/>
      <c r="R50" s="1"/>
      <c r="S50" s="1"/>
      <c r="T50" s="1"/>
      <c r="U50" s="6"/>
      <c r="V50" s="6"/>
      <c r="W50" s="1"/>
      <c r="X50" s="1"/>
      <c r="Y50" s="1"/>
      <c r="Z50" s="1"/>
      <c r="AA50" s="1">
        <f t="shared" si="7"/>
        <v>0</v>
      </c>
      <c r="AB50" s="8">
        <v>9</v>
      </c>
      <c r="AC50" s="8">
        <v>4</v>
      </c>
      <c r="AD50" s="8"/>
      <c r="AE50" s="8"/>
      <c r="AF50" s="8"/>
      <c r="AG50" s="8"/>
      <c r="AH50" s="8"/>
      <c r="AI50" s="8"/>
      <c r="AJ50" s="8"/>
      <c r="AK50" s="8"/>
      <c r="AL50" s="7">
        <f t="shared" si="8"/>
        <v>36</v>
      </c>
      <c r="AM50" s="12">
        <v>11</v>
      </c>
      <c r="AN50" s="12">
        <v>4</v>
      </c>
      <c r="AO50" s="12"/>
      <c r="AP50" s="12"/>
      <c r="AQ50" s="12"/>
      <c r="AR50" s="12"/>
      <c r="AS50" s="12"/>
      <c r="AT50" s="12"/>
      <c r="AU50" s="12"/>
      <c r="AV50" s="12"/>
      <c r="AW50" s="12">
        <f t="shared" si="9"/>
        <v>44</v>
      </c>
      <c r="AX50" s="7">
        <v>12</v>
      </c>
      <c r="AY50" s="7">
        <v>4</v>
      </c>
      <c r="AZ50" s="7"/>
      <c r="BA50" s="7"/>
      <c r="BB50" s="7"/>
      <c r="BC50" s="7"/>
      <c r="BD50" s="7">
        <v>20</v>
      </c>
      <c r="BE50" s="7">
        <v>5</v>
      </c>
      <c r="BF50" s="7"/>
      <c r="BG50" s="7"/>
      <c r="BH50" s="7">
        <f t="shared" si="10"/>
        <v>148</v>
      </c>
      <c r="BI50" s="12">
        <v>13</v>
      </c>
      <c r="BJ50" s="12">
        <v>4</v>
      </c>
      <c r="BK50" s="12"/>
      <c r="BL50" s="12"/>
      <c r="BM50" s="14"/>
      <c r="BN50" s="14"/>
      <c r="BO50" s="12"/>
      <c r="BP50" s="12"/>
      <c r="BQ50" s="14"/>
      <c r="BR50" s="14"/>
      <c r="BS50" s="12"/>
      <c r="BT50" s="12"/>
      <c r="BU50" s="12">
        <f t="shared" si="11"/>
        <v>52</v>
      </c>
      <c r="BV50" s="7">
        <v>14</v>
      </c>
      <c r="BW50" s="7">
        <v>4</v>
      </c>
      <c r="BX50" s="7"/>
      <c r="BY50" s="7"/>
      <c r="BZ50" s="7"/>
      <c r="CA50" s="7"/>
      <c r="CB50" s="7"/>
      <c r="CC50" s="7"/>
      <c r="CD50" s="7"/>
      <c r="CE50" s="7"/>
      <c r="CF50" s="7"/>
      <c r="CG50" s="7"/>
      <c r="CH50" s="7">
        <f t="shared" si="1"/>
        <v>56</v>
      </c>
      <c r="CI50" s="14">
        <v>14</v>
      </c>
      <c r="CJ50" s="14">
        <v>4</v>
      </c>
      <c r="CK50" s="14"/>
      <c r="CL50" s="14"/>
      <c r="CM50" s="14"/>
      <c r="CN50" s="14"/>
      <c r="CO50" s="14"/>
      <c r="CP50" s="14"/>
      <c r="CQ50" s="14"/>
      <c r="CR50" s="14"/>
      <c r="CS50" s="14"/>
      <c r="CT50" s="14"/>
      <c r="CU50" s="12">
        <f t="shared" si="2"/>
        <v>56</v>
      </c>
      <c r="CV50" s="7">
        <v>20</v>
      </c>
      <c r="CW50" s="7">
        <v>10</v>
      </c>
      <c r="CX50" s="7"/>
      <c r="CY50" s="7"/>
      <c r="CZ50" s="7"/>
      <c r="DA50" s="7"/>
      <c r="DB50" s="7"/>
      <c r="DC50" s="7"/>
      <c r="DD50" s="7"/>
      <c r="DE50" s="7"/>
      <c r="DF50" s="7">
        <f t="shared" si="12"/>
        <v>200</v>
      </c>
      <c r="DG50" s="14">
        <v>20</v>
      </c>
      <c r="DH50" s="14">
        <v>10</v>
      </c>
      <c r="DI50" s="14"/>
      <c r="DJ50" s="14"/>
      <c r="DK50" s="14"/>
      <c r="DL50" s="14"/>
      <c r="DM50" s="14"/>
      <c r="DN50" s="14"/>
      <c r="DO50" s="14"/>
      <c r="DP50" s="14"/>
      <c r="DQ50" s="14">
        <f t="shared" si="13"/>
        <v>200</v>
      </c>
      <c r="DR50" s="7">
        <v>16</v>
      </c>
      <c r="DS50" s="7">
        <v>4</v>
      </c>
      <c r="DT50" s="7"/>
      <c r="DU50" s="7"/>
      <c r="DV50" s="7"/>
      <c r="DW50" s="7"/>
      <c r="DX50" s="7"/>
      <c r="DY50" s="7"/>
      <c r="DZ50" s="7"/>
      <c r="EA50" s="7"/>
      <c r="EB50" s="7"/>
      <c r="EC50" s="7"/>
      <c r="ED50" s="7">
        <f t="shared" si="3"/>
        <v>0</v>
      </c>
      <c r="EE50" s="9">
        <f t="shared" si="4"/>
        <v>792</v>
      </c>
    </row>
    <row r="51" spans="1:136" x14ac:dyDescent="0.3">
      <c r="A51" s="19" t="str">
        <f t="shared" si="0"/>
        <v>PANELITA DE LECHE</v>
      </c>
      <c r="B51" s="20">
        <f t="shared" si="5"/>
        <v>575</v>
      </c>
      <c r="C51" s="21" t="s">
        <v>109</v>
      </c>
      <c r="E51" s="1" t="s">
        <v>27</v>
      </c>
      <c r="F51" s="7"/>
      <c r="G51" s="7"/>
      <c r="H51" s="7"/>
      <c r="I51" s="7"/>
      <c r="J51" s="8"/>
      <c r="K51" s="8"/>
      <c r="L51" s="7"/>
      <c r="M51" s="7"/>
      <c r="N51" s="7"/>
      <c r="O51" s="7"/>
      <c r="P51" s="7">
        <f t="shared" si="6"/>
        <v>0</v>
      </c>
      <c r="Q51" s="1"/>
      <c r="R51" s="1"/>
      <c r="S51" s="1"/>
      <c r="T51" s="1"/>
      <c r="U51" s="6"/>
      <c r="V51" s="6"/>
      <c r="W51" s="1"/>
      <c r="X51" s="1"/>
      <c r="Y51" s="1"/>
      <c r="Z51" s="1"/>
      <c r="AA51" s="1">
        <f t="shared" si="7"/>
        <v>0</v>
      </c>
      <c r="AB51" s="8"/>
      <c r="AC51" s="8"/>
      <c r="AD51" s="8"/>
      <c r="AE51" s="8"/>
      <c r="AF51" s="8"/>
      <c r="AG51" s="8"/>
      <c r="AH51" s="8">
        <v>15</v>
      </c>
      <c r="AI51" s="8">
        <v>5</v>
      </c>
      <c r="AJ51" s="8"/>
      <c r="AK51" s="8"/>
      <c r="AL51" s="7">
        <f t="shared" si="8"/>
        <v>75</v>
      </c>
      <c r="AM51" s="12"/>
      <c r="AN51" s="12"/>
      <c r="AO51" s="12"/>
      <c r="AP51" s="12"/>
      <c r="AQ51" s="12"/>
      <c r="AR51" s="12"/>
      <c r="AS51" s="12">
        <v>20</v>
      </c>
      <c r="AT51" s="12">
        <v>5</v>
      </c>
      <c r="AU51" s="12"/>
      <c r="AV51" s="12"/>
      <c r="AW51" s="12">
        <f t="shared" si="9"/>
        <v>100</v>
      </c>
      <c r="AX51" s="7"/>
      <c r="AY51" s="7"/>
      <c r="AZ51" s="7"/>
      <c r="BA51" s="7"/>
      <c r="BB51" s="7"/>
      <c r="BC51" s="7"/>
      <c r="BD51" s="7">
        <v>20</v>
      </c>
      <c r="BE51" s="7">
        <v>5</v>
      </c>
      <c r="BF51" s="7"/>
      <c r="BG51" s="7"/>
      <c r="BH51" s="7">
        <f t="shared" si="10"/>
        <v>100</v>
      </c>
      <c r="BI51" s="12"/>
      <c r="BJ51" s="12"/>
      <c r="BK51" s="12"/>
      <c r="BL51" s="12"/>
      <c r="BM51" s="14"/>
      <c r="BN51" s="14"/>
      <c r="BO51" s="12">
        <v>20</v>
      </c>
      <c r="BP51" s="12">
        <v>5</v>
      </c>
      <c r="BQ51" s="14"/>
      <c r="BR51" s="14"/>
      <c r="BS51" s="12"/>
      <c r="BT51" s="12"/>
      <c r="BU51" s="12">
        <f t="shared" si="11"/>
        <v>100</v>
      </c>
      <c r="BV51" s="7"/>
      <c r="BW51" s="7"/>
      <c r="BX51" s="7"/>
      <c r="BY51" s="7"/>
      <c r="BZ51" s="7"/>
      <c r="CA51" s="7"/>
      <c r="CB51" s="7">
        <v>20</v>
      </c>
      <c r="CC51" s="7">
        <v>5</v>
      </c>
      <c r="CD51" s="7"/>
      <c r="CE51" s="7"/>
      <c r="CF51" s="7"/>
      <c r="CG51" s="7"/>
      <c r="CH51" s="7">
        <f t="shared" si="1"/>
        <v>100</v>
      </c>
      <c r="CI51" s="14"/>
      <c r="CJ51" s="14"/>
      <c r="CK51" s="14"/>
      <c r="CL51" s="14"/>
      <c r="CM51" s="14"/>
      <c r="CN51" s="14"/>
      <c r="CO51" s="14">
        <v>20</v>
      </c>
      <c r="CP51" s="14">
        <v>5</v>
      </c>
      <c r="CQ51" s="14"/>
      <c r="CR51" s="14"/>
      <c r="CS51" s="14"/>
      <c r="CT51" s="14"/>
      <c r="CU51" s="12">
        <f t="shared" si="2"/>
        <v>100</v>
      </c>
      <c r="CV51" s="7"/>
      <c r="CW51" s="7"/>
      <c r="CX51" s="7"/>
      <c r="CY51" s="7"/>
      <c r="CZ51" s="7"/>
      <c r="DA51" s="7"/>
      <c r="DB51" s="7"/>
      <c r="DC51" s="7"/>
      <c r="DD51" s="7"/>
      <c r="DE51" s="7"/>
      <c r="DF51" s="7">
        <f t="shared" si="12"/>
        <v>0</v>
      </c>
      <c r="DG51" s="14"/>
      <c r="DH51" s="14"/>
      <c r="DI51" s="14"/>
      <c r="DJ51" s="14"/>
      <c r="DK51" s="14"/>
      <c r="DL51" s="14"/>
      <c r="DM51" s="14"/>
      <c r="DN51" s="14"/>
      <c r="DO51" s="14"/>
      <c r="DP51" s="14"/>
      <c r="DQ51" s="14">
        <f t="shared" si="13"/>
        <v>0</v>
      </c>
      <c r="DR51" s="7"/>
      <c r="DS51" s="7"/>
      <c r="DT51" s="7"/>
      <c r="DU51" s="7"/>
      <c r="DV51" s="7"/>
      <c r="DW51" s="7"/>
      <c r="DX51" s="7">
        <v>20</v>
      </c>
      <c r="DY51" s="7">
        <v>5</v>
      </c>
      <c r="DZ51" s="7"/>
      <c r="EA51" s="7"/>
      <c r="EB51" s="7"/>
      <c r="EC51" s="7"/>
      <c r="ED51" s="7">
        <f t="shared" si="3"/>
        <v>0</v>
      </c>
      <c r="EE51" s="9">
        <f t="shared" si="4"/>
        <v>575</v>
      </c>
    </row>
    <row r="52" spans="1:136" x14ac:dyDescent="0.3">
      <c r="A52" s="19" t="str">
        <f t="shared" si="0"/>
        <v>BOCADILLO</v>
      </c>
      <c r="B52" s="20">
        <f t="shared" si="5"/>
        <v>835</v>
      </c>
      <c r="C52" s="21" t="s">
        <v>109</v>
      </c>
      <c r="E52" s="2" t="s">
        <v>28</v>
      </c>
      <c r="F52" s="7"/>
      <c r="G52" s="7"/>
      <c r="H52" s="7"/>
      <c r="I52" s="7"/>
      <c r="J52" s="8"/>
      <c r="K52" s="8"/>
      <c r="L52" s="7"/>
      <c r="M52" s="7"/>
      <c r="N52" s="7"/>
      <c r="O52" s="7"/>
      <c r="P52" s="7">
        <f t="shared" si="6"/>
        <v>0</v>
      </c>
      <c r="Q52" s="1"/>
      <c r="R52" s="1"/>
      <c r="S52" s="1"/>
      <c r="T52" s="1"/>
      <c r="U52" s="6"/>
      <c r="V52" s="6"/>
      <c r="W52" s="1"/>
      <c r="X52" s="1"/>
      <c r="Y52" s="1"/>
      <c r="Z52" s="1"/>
      <c r="AA52" s="1">
        <f t="shared" si="7"/>
        <v>0</v>
      </c>
      <c r="AB52" s="8"/>
      <c r="AC52" s="8"/>
      <c r="AD52" s="8"/>
      <c r="AE52" s="8"/>
      <c r="AF52" s="8"/>
      <c r="AG52" s="8"/>
      <c r="AH52" s="8">
        <v>15</v>
      </c>
      <c r="AI52" s="8">
        <v>5</v>
      </c>
      <c r="AJ52" s="8"/>
      <c r="AK52" s="8"/>
      <c r="AL52" s="7">
        <f t="shared" si="8"/>
        <v>75</v>
      </c>
      <c r="AM52" s="12"/>
      <c r="AN52" s="12"/>
      <c r="AO52" s="12"/>
      <c r="AP52" s="12"/>
      <c r="AQ52" s="12"/>
      <c r="AR52" s="12"/>
      <c r="AS52" s="12">
        <v>20</v>
      </c>
      <c r="AT52" s="12">
        <v>5</v>
      </c>
      <c r="AU52" s="12"/>
      <c r="AV52" s="12"/>
      <c r="AW52" s="12">
        <f t="shared" si="9"/>
        <v>100</v>
      </c>
      <c r="AX52" s="7"/>
      <c r="AY52" s="7"/>
      <c r="AZ52" s="7"/>
      <c r="BA52" s="7"/>
      <c r="BB52" s="7"/>
      <c r="BC52" s="7"/>
      <c r="BD52" s="7">
        <v>18</v>
      </c>
      <c r="BE52" s="7">
        <v>20</v>
      </c>
      <c r="BF52" s="7"/>
      <c r="BG52" s="7"/>
      <c r="BH52" s="7">
        <f t="shared" si="10"/>
        <v>360</v>
      </c>
      <c r="BI52" s="12"/>
      <c r="BJ52" s="12"/>
      <c r="BK52" s="12"/>
      <c r="BL52" s="12"/>
      <c r="BM52" s="14"/>
      <c r="BN52" s="14"/>
      <c r="BO52" s="12">
        <v>20</v>
      </c>
      <c r="BP52" s="12">
        <v>5</v>
      </c>
      <c r="BQ52" s="14"/>
      <c r="BR52" s="14"/>
      <c r="BS52" s="12"/>
      <c r="BT52" s="12"/>
      <c r="BU52" s="12">
        <f t="shared" si="11"/>
        <v>100</v>
      </c>
      <c r="BV52" s="7"/>
      <c r="BW52" s="7"/>
      <c r="BX52" s="7"/>
      <c r="BY52" s="7"/>
      <c r="BZ52" s="7"/>
      <c r="CA52" s="7"/>
      <c r="CB52" s="7">
        <v>20</v>
      </c>
      <c r="CC52" s="7">
        <v>5</v>
      </c>
      <c r="CD52" s="7"/>
      <c r="CE52" s="7"/>
      <c r="CF52" s="7"/>
      <c r="CG52" s="7"/>
      <c r="CH52" s="7">
        <f t="shared" si="1"/>
        <v>100</v>
      </c>
      <c r="CI52" s="14"/>
      <c r="CJ52" s="14"/>
      <c r="CK52" s="14"/>
      <c r="CL52" s="14"/>
      <c r="CM52" s="14"/>
      <c r="CN52" s="14"/>
      <c r="CO52" s="14">
        <v>20</v>
      </c>
      <c r="CP52" s="14">
        <v>5</v>
      </c>
      <c r="CQ52" s="14"/>
      <c r="CR52" s="14"/>
      <c r="CS52" s="14"/>
      <c r="CT52" s="14"/>
      <c r="CU52" s="12">
        <f t="shared" si="2"/>
        <v>100</v>
      </c>
      <c r="CV52" s="7"/>
      <c r="CW52" s="7"/>
      <c r="CX52" s="7"/>
      <c r="CY52" s="7"/>
      <c r="CZ52" s="7"/>
      <c r="DA52" s="7"/>
      <c r="DB52" s="7"/>
      <c r="DC52" s="7"/>
      <c r="DD52" s="7"/>
      <c r="DE52" s="7"/>
      <c r="DF52" s="7">
        <f t="shared" si="12"/>
        <v>0</v>
      </c>
      <c r="DG52" s="14"/>
      <c r="DH52" s="14"/>
      <c r="DI52" s="14"/>
      <c r="DJ52" s="14"/>
      <c r="DK52" s="14"/>
      <c r="DL52" s="14"/>
      <c r="DM52" s="14"/>
      <c r="DN52" s="14"/>
      <c r="DO52" s="14"/>
      <c r="DP52" s="14"/>
      <c r="DQ52" s="14">
        <f t="shared" si="13"/>
        <v>0</v>
      </c>
      <c r="DR52" s="7"/>
      <c r="DS52" s="7"/>
      <c r="DT52" s="7"/>
      <c r="DU52" s="7"/>
      <c r="DV52" s="7"/>
      <c r="DW52" s="7"/>
      <c r="DX52" s="7">
        <v>20</v>
      </c>
      <c r="DY52" s="7">
        <v>5</v>
      </c>
      <c r="DZ52" s="7"/>
      <c r="EA52" s="7"/>
      <c r="EB52" s="7"/>
      <c r="EC52" s="7"/>
      <c r="ED52" s="7">
        <f t="shared" si="3"/>
        <v>0</v>
      </c>
      <c r="EE52" s="9">
        <f t="shared" si="4"/>
        <v>835</v>
      </c>
    </row>
    <row r="53" spans="1:136" ht="15" thickBot="1" x14ac:dyDescent="0.35">
      <c r="A53" s="19" t="str">
        <f t="shared" si="0"/>
        <v>GELATINA</v>
      </c>
      <c r="B53" s="26">
        <f t="shared" si="5"/>
        <v>1440</v>
      </c>
      <c r="C53" s="22" t="s">
        <v>109</v>
      </c>
      <c r="E53" s="1" t="s">
        <v>29</v>
      </c>
      <c r="F53" s="7"/>
      <c r="G53" s="7"/>
      <c r="H53" s="7"/>
      <c r="I53" s="7"/>
      <c r="J53" s="8"/>
      <c r="K53" s="8"/>
      <c r="L53" s="7"/>
      <c r="M53" s="7"/>
      <c r="N53" s="7"/>
      <c r="O53" s="7"/>
      <c r="P53" s="7">
        <f t="shared" si="6"/>
        <v>0</v>
      </c>
      <c r="Q53" s="1"/>
      <c r="R53" s="1"/>
      <c r="S53" s="1"/>
      <c r="T53" s="1"/>
      <c r="U53" s="6"/>
      <c r="V53" s="6"/>
      <c r="W53" s="1"/>
      <c r="X53" s="1"/>
      <c r="Y53" s="1"/>
      <c r="Z53" s="1"/>
      <c r="AA53" s="1">
        <f t="shared" si="7"/>
        <v>0</v>
      </c>
      <c r="AB53" s="8"/>
      <c r="AC53" s="8"/>
      <c r="AD53" s="8"/>
      <c r="AE53" s="8"/>
      <c r="AF53" s="8"/>
      <c r="AG53" s="8"/>
      <c r="AH53" s="8">
        <v>9</v>
      </c>
      <c r="AI53" s="8">
        <v>20</v>
      </c>
      <c r="AJ53" s="8"/>
      <c r="AK53" s="8"/>
      <c r="AL53" s="7">
        <f t="shared" si="8"/>
        <v>180</v>
      </c>
      <c r="AM53" s="12"/>
      <c r="AN53" s="12"/>
      <c r="AO53" s="12"/>
      <c r="AP53" s="12"/>
      <c r="AQ53" s="12"/>
      <c r="AR53" s="12"/>
      <c r="AS53" s="12">
        <v>9</v>
      </c>
      <c r="AT53" s="12">
        <v>20</v>
      </c>
      <c r="AU53" s="12"/>
      <c r="AV53" s="12"/>
      <c r="AW53" s="12">
        <f t="shared" si="9"/>
        <v>180</v>
      </c>
      <c r="AX53" s="7"/>
      <c r="AY53" s="7"/>
      <c r="AZ53" s="7"/>
      <c r="BA53" s="7"/>
      <c r="BB53" s="7"/>
      <c r="BC53" s="7"/>
      <c r="BD53" s="7"/>
      <c r="BE53" s="7"/>
      <c r="BF53" s="7"/>
      <c r="BG53" s="7"/>
      <c r="BH53" s="7">
        <f t="shared" si="10"/>
        <v>0</v>
      </c>
      <c r="BI53" s="12"/>
      <c r="BJ53" s="12"/>
      <c r="BK53" s="12"/>
      <c r="BL53" s="12"/>
      <c r="BM53" s="14"/>
      <c r="BN53" s="14"/>
      <c r="BO53" s="12">
        <v>18</v>
      </c>
      <c r="BP53" s="12">
        <v>20</v>
      </c>
      <c r="BQ53" s="14"/>
      <c r="BR53" s="14"/>
      <c r="BS53" s="12"/>
      <c r="BT53" s="12"/>
      <c r="BU53" s="12">
        <f t="shared" si="11"/>
        <v>360</v>
      </c>
      <c r="BV53" s="7"/>
      <c r="BW53" s="7"/>
      <c r="BX53" s="7"/>
      <c r="BY53" s="7"/>
      <c r="BZ53" s="7"/>
      <c r="CA53" s="7"/>
      <c r="CB53" s="7">
        <v>18</v>
      </c>
      <c r="CC53" s="7">
        <v>20</v>
      </c>
      <c r="CD53" s="7"/>
      <c r="CE53" s="7"/>
      <c r="CF53" s="7"/>
      <c r="CG53" s="7"/>
      <c r="CH53" s="7">
        <f t="shared" si="1"/>
        <v>360</v>
      </c>
      <c r="CI53" s="14"/>
      <c r="CJ53" s="14"/>
      <c r="CK53" s="14"/>
      <c r="CL53" s="14"/>
      <c r="CM53" s="14"/>
      <c r="CN53" s="14"/>
      <c r="CO53" s="14">
        <v>18</v>
      </c>
      <c r="CP53" s="14">
        <v>20</v>
      </c>
      <c r="CQ53" s="14"/>
      <c r="CR53" s="14"/>
      <c r="CS53" s="14"/>
      <c r="CT53" s="14"/>
      <c r="CU53" s="12">
        <f t="shared" si="2"/>
        <v>360</v>
      </c>
      <c r="CV53" s="7"/>
      <c r="CW53" s="7"/>
      <c r="CX53" s="7"/>
      <c r="CY53" s="7"/>
      <c r="CZ53" s="7"/>
      <c r="DA53" s="7"/>
      <c r="DB53" s="7"/>
      <c r="DC53" s="7"/>
      <c r="DD53" s="7"/>
      <c r="DE53" s="7"/>
      <c r="DF53" s="7">
        <f t="shared" si="12"/>
        <v>0</v>
      </c>
      <c r="DG53" s="14"/>
      <c r="DH53" s="14"/>
      <c r="DI53" s="14"/>
      <c r="DJ53" s="14"/>
      <c r="DK53" s="14"/>
      <c r="DL53" s="14"/>
      <c r="DM53" s="14"/>
      <c r="DN53" s="14"/>
      <c r="DO53" s="14"/>
      <c r="DP53" s="14"/>
      <c r="DQ53" s="14">
        <f t="shared" si="13"/>
        <v>0</v>
      </c>
      <c r="DR53" s="7"/>
      <c r="DS53" s="7"/>
      <c r="DT53" s="7"/>
      <c r="DU53" s="7"/>
      <c r="DV53" s="7"/>
      <c r="DW53" s="7"/>
      <c r="DX53" s="7">
        <v>18</v>
      </c>
      <c r="DY53" s="7">
        <v>20</v>
      </c>
      <c r="DZ53" s="7"/>
      <c r="EA53" s="7"/>
      <c r="EB53" s="7"/>
      <c r="EC53" s="7"/>
      <c r="ED53" s="7">
        <f t="shared" si="3"/>
        <v>0</v>
      </c>
      <c r="EE53" s="9">
        <f t="shared" si="4"/>
        <v>1440</v>
      </c>
    </row>
    <row r="56" spans="1:136" x14ac:dyDescent="0.3">
      <c r="F56" s="69" t="s">
        <v>49</v>
      </c>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c r="CC56" s="70"/>
      <c r="CD56" s="70"/>
      <c r="CE56" s="70"/>
      <c r="CF56" s="70"/>
      <c r="CG56" s="70"/>
      <c r="CH56" s="70"/>
      <c r="CI56" s="70"/>
      <c r="CJ56" s="70"/>
      <c r="CK56" s="70"/>
      <c r="CL56" s="70"/>
      <c r="CM56" s="70"/>
      <c r="CN56" s="70"/>
      <c r="CO56" s="70"/>
      <c r="CP56" s="70"/>
      <c r="CQ56" s="70"/>
      <c r="CR56" s="70"/>
      <c r="CS56" s="70"/>
      <c r="CT56" s="70"/>
      <c r="CU56" s="70"/>
      <c r="CV56" s="70"/>
      <c r="CW56" s="70"/>
      <c r="CX56" s="70"/>
      <c r="CY56" s="70"/>
      <c r="CZ56" s="70"/>
      <c r="DA56" s="70"/>
      <c r="DB56" s="70"/>
      <c r="DC56" s="70"/>
      <c r="DD56" s="70"/>
      <c r="DE56" s="70"/>
      <c r="DF56" s="70"/>
      <c r="DG56" s="70"/>
      <c r="DH56" s="70"/>
      <c r="DI56" s="70"/>
      <c r="DJ56" s="70"/>
      <c r="DK56" s="70"/>
      <c r="DL56" s="70"/>
      <c r="DM56" s="70"/>
      <c r="DN56" s="70"/>
      <c r="DO56" s="70"/>
      <c r="DP56" s="70"/>
      <c r="DQ56" s="70"/>
      <c r="DR56" s="70"/>
      <c r="DS56" s="71"/>
    </row>
    <row r="57" spans="1:136" ht="86.4" x14ac:dyDescent="0.3">
      <c r="F57" s="10" t="s">
        <v>50</v>
      </c>
      <c r="G57" s="10" t="s">
        <v>51</v>
      </c>
      <c r="H57" s="10" t="s">
        <v>84</v>
      </c>
      <c r="I57" s="10" t="s">
        <v>52</v>
      </c>
      <c r="J57" s="10" t="s">
        <v>53</v>
      </c>
      <c r="K57" s="10" t="s">
        <v>54</v>
      </c>
      <c r="L57" s="10" t="s">
        <v>55</v>
      </c>
      <c r="M57" s="10" t="s">
        <v>56</v>
      </c>
      <c r="N57" s="10" t="s">
        <v>57</v>
      </c>
      <c r="O57" s="10" t="s">
        <v>58</v>
      </c>
      <c r="P57" s="10" t="s">
        <v>59</v>
      </c>
      <c r="Q57" s="10" t="s">
        <v>60</v>
      </c>
      <c r="R57" s="10" t="s">
        <v>61</v>
      </c>
      <c r="S57" s="10" t="s">
        <v>62</v>
      </c>
      <c r="T57" s="10" t="s">
        <v>63</v>
      </c>
      <c r="U57" s="10" t="s">
        <v>64</v>
      </c>
      <c r="V57" s="10" t="s">
        <v>65</v>
      </c>
      <c r="W57" s="10" t="s">
        <v>66</v>
      </c>
      <c r="X57" s="10" t="s">
        <v>67</v>
      </c>
      <c r="Y57" s="10" t="s">
        <v>68</v>
      </c>
      <c r="Z57" s="10" t="s">
        <v>69</v>
      </c>
      <c r="AA57" s="10" t="s">
        <v>70</v>
      </c>
      <c r="AB57" s="10" t="s">
        <v>71</v>
      </c>
      <c r="AC57" s="10" t="s">
        <v>72</v>
      </c>
      <c r="AD57" s="10" t="s">
        <v>73</v>
      </c>
      <c r="AE57" s="10" t="s">
        <v>74</v>
      </c>
      <c r="AF57" s="10" t="s">
        <v>75</v>
      </c>
      <c r="AG57" s="10" t="s">
        <v>76</v>
      </c>
      <c r="AH57" s="10" t="s">
        <v>78</v>
      </c>
      <c r="AI57" s="10" t="s">
        <v>77</v>
      </c>
      <c r="AJ57" s="10" t="s">
        <v>79</v>
      </c>
      <c r="AK57" s="10" t="s">
        <v>80</v>
      </c>
      <c r="AL57" s="10" t="s">
        <v>81</v>
      </c>
      <c r="AM57" s="10" t="s">
        <v>82</v>
      </c>
      <c r="AN57" s="10" t="s">
        <v>83</v>
      </c>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1"/>
      <c r="BW57" s="11"/>
      <c r="BX57" s="11"/>
      <c r="BY57" s="11"/>
      <c r="BZ57" s="11"/>
      <c r="CA57" s="11"/>
      <c r="CB57" s="11"/>
      <c r="CC57" s="11"/>
      <c r="CD57" s="11"/>
      <c r="CE57" s="11"/>
      <c r="CF57" s="11"/>
      <c r="CG57" s="11"/>
      <c r="CH57" s="11"/>
      <c r="CI57" s="11"/>
      <c r="CJ57" s="11"/>
      <c r="CK57" s="11"/>
      <c r="CL57" s="11"/>
      <c r="CM57" s="11"/>
      <c r="CN57" s="11"/>
      <c r="CO57" s="11"/>
      <c r="CP57" s="11"/>
      <c r="CQ57" s="11"/>
      <c r="CR57" s="11"/>
      <c r="CS57" s="11"/>
      <c r="CT57" s="11"/>
      <c r="CU57" s="11"/>
      <c r="CV57" s="11"/>
      <c r="CW57" s="11"/>
      <c r="CX57" s="11"/>
      <c r="CY57" s="11"/>
      <c r="CZ57" s="11"/>
      <c r="DA57" s="11"/>
      <c r="DB57" s="11"/>
      <c r="DC57" s="11"/>
      <c r="DD57" s="11"/>
      <c r="DE57" s="11"/>
      <c r="DF57" s="11"/>
      <c r="DG57" s="11"/>
      <c r="DH57" s="11"/>
      <c r="DI57" s="11"/>
      <c r="DJ57" s="11"/>
      <c r="DK57" s="11"/>
      <c r="DL57" s="11"/>
      <c r="DM57" s="11"/>
      <c r="DN57" s="11"/>
      <c r="DO57" s="11"/>
      <c r="DP57" s="11"/>
      <c r="DQ57" s="11"/>
      <c r="DT57" s="11"/>
      <c r="DU57" s="11"/>
      <c r="DV57" s="11"/>
      <c r="DW57" s="11"/>
      <c r="DX57" s="11"/>
      <c r="DY57" s="11"/>
      <c r="DZ57" s="11"/>
      <c r="EA57" s="11"/>
      <c r="EB57" s="11"/>
      <c r="EC57" s="11"/>
      <c r="ED57" s="11"/>
      <c r="EE57" s="11"/>
      <c r="EF57" s="11"/>
    </row>
    <row r="58" spans="1:136" x14ac:dyDescent="0.3">
      <c r="F58" s="7">
        <f>+EE19</f>
        <v>7345.4285714285725</v>
      </c>
      <c r="G58" s="7">
        <f>+EE20</f>
        <v>4260</v>
      </c>
      <c r="H58" s="7">
        <f>+EE21</f>
        <v>26928.571428571428</v>
      </c>
      <c r="I58" s="7">
        <f>+EE22</f>
        <v>6900</v>
      </c>
      <c r="J58" s="7">
        <f>+EE23</f>
        <v>0</v>
      </c>
      <c r="K58" s="7">
        <f>+EE24</f>
        <v>2268</v>
      </c>
      <c r="L58" s="7">
        <f>+EE25</f>
        <v>2610</v>
      </c>
      <c r="M58" s="7">
        <f>+EE26</f>
        <v>0</v>
      </c>
      <c r="N58" s="7">
        <f>+EE27</f>
        <v>0</v>
      </c>
      <c r="O58" s="7">
        <f>+EE28</f>
        <v>13237.142857142857</v>
      </c>
      <c r="P58" s="7">
        <f>+EE29</f>
        <v>2468.5714285714284</v>
      </c>
      <c r="Q58" s="7">
        <f>+EE30</f>
        <v>40</v>
      </c>
      <c r="R58" s="7">
        <f>+EE31</f>
        <v>19042.857142857145</v>
      </c>
      <c r="S58" s="7">
        <f>+EE32</f>
        <v>3470</v>
      </c>
      <c r="T58" s="7">
        <f>+EE33</f>
        <v>9707.1428571428587</v>
      </c>
      <c r="U58" s="7">
        <f>+EE34</f>
        <v>35613.571428571428</v>
      </c>
      <c r="V58" s="7">
        <f>+EE35</f>
        <v>103479.28571428571</v>
      </c>
      <c r="W58" s="7">
        <f>+EE36</f>
        <v>23970</v>
      </c>
      <c r="X58" s="7">
        <f>+EE37</f>
        <v>0</v>
      </c>
      <c r="Y58" s="7">
        <f>+EE38</f>
        <v>38290</v>
      </c>
      <c r="Z58" s="7">
        <f>+EE39</f>
        <v>2154.2857142857138</v>
      </c>
      <c r="AA58" s="7">
        <f>+EE40</f>
        <v>0</v>
      </c>
      <c r="AB58" s="7">
        <f>+EE41</f>
        <v>0</v>
      </c>
      <c r="AC58" s="7">
        <f>+EE42</f>
        <v>17357.142857142855</v>
      </c>
      <c r="AD58" s="7">
        <f>+EE43</f>
        <v>22062.285714285714</v>
      </c>
      <c r="AE58" s="7">
        <f>+EE44</f>
        <v>240.5714285714285</v>
      </c>
      <c r="AF58" s="7">
        <f>+EE45</f>
        <v>2100</v>
      </c>
      <c r="AG58" s="7">
        <f>+EE46</f>
        <v>0</v>
      </c>
      <c r="AH58" s="7">
        <f>+EE47</f>
        <v>7560</v>
      </c>
      <c r="AI58" s="7">
        <f>+EE48</f>
        <v>10640</v>
      </c>
      <c r="AJ58" s="7">
        <f>+EE49</f>
        <v>2768</v>
      </c>
      <c r="AK58" s="7">
        <f>+EE50</f>
        <v>792</v>
      </c>
      <c r="AL58" s="7">
        <f>+EE51</f>
        <v>575</v>
      </c>
      <c r="AM58" s="7">
        <f>+EE52</f>
        <v>835</v>
      </c>
      <c r="AN58" s="7">
        <f>+EE53</f>
        <v>1440</v>
      </c>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13"/>
      <c r="BW58" s="13"/>
      <c r="BX58" s="13"/>
      <c r="BY58" s="13"/>
      <c r="BZ58" s="13"/>
      <c r="CA58" s="13"/>
      <c r="CB58" s="13"/>
      <c r="CC58" s="13"/>
      <c r="CD58" s="13"/>
      <c r="CE58" s="13"/>
      <c r="CF58" s="13"/>
      <c r="CG58" s="13"/>
      <c r="CH58" s="13"/>
      <c r="CI58" s="13"/>
      <c r="CJ58" s="13"/>
      <c r="CK58" s="13"/>
      <c r="CL58" s="13"/>
      <c r="CM58" s="13"/>
      <c r="CN58" s="13"/>
      <c r="CO58" s="13"/>
      <c r="CP58" s="13"/>
      <c r="CQ58" s="13"/>
      <c r="CR58" s="13"/>
      <c r="CS58" s="13"/>
      <c r="CT58" s="13"/>
      <c r="CU58" s="13"/>
      <c r="CV58" s="13"/>
      <c r="CW58" s="13"/>
      <c r="CX58" s="13"/>
      <c r="CY58" s="13"/>
      <c r="CZ58" s="13"/>
      <c r="DA58" s="13"/>
      <c r="DB58" s="13"/>
      <c r="DC58" s="13"/>
      <c r="DD58" s="13"/>
      <c r="DE58" s="13"/>
      <c r="DF58" s="13"/>
      <c r="DG58" s="13"/>
      <c r="DH58" s="13"/>
      <c r="DI58" s="13"/>
      <c r="DJ58" s="13"/>
      <c r="DK58" s="13"/>
      <c r="DL58" s="13"/>
      <c r="DM58" s="13"/>
      <c r="DN58" s="13"/>
      <c r="DO58" s="13"/>
      <c r="DP58" s="13"/>
      <c r="DQ58" s="13"/>
    </row>
  </sheetData>
  <mergeCells count="112">
    <mergeCell ref="AM17:AN17"/>
    <mergeCell ref="AO17:AP17"/>
    <mergeCell ref="CV17:CW17"/>
    <mergeCell ref="CX17:CY17"/>
    <mergeCell ref="CZ17:DA17"/>
    <mergeCell ref="DX17:DY17"/>
    <mergeCell ref="DZ17:EA17"/>
    <mergeCell ref="CO17:CP17"/>
    <mergeCell ref="BZ17:CA17"/>
    <mergeCell ref="CB17:CC17"/>
    <mergeCell ref="CD17:CE17"/>
    <mergeCell ref="CF17:CG17"/>
    <mergeCell ref="CH17:CH18"/>
    <mergeCell ref="CI17:CJ17"/>
    <mergeCell ref="BM17:BN17"/>
    <mergeCell ref="BO17:BP17"/>
    <mergeCell ref="BQ17:BR17"/>
    <mergeCell ref="AW17:AW18"/>
    <mergeCell ref="BX17:BY17"/>
    <mergeCell ref="F56:DS56"/>
    <mergeCell ref="DM17:DN17"/>
    <mergeCell ref="DO17:DP17"/>
    <mergeCell ref="DQ17:DQ18"/>
    <mergeCell ref="DR17:DS17"/>
    <mergeCell ref="DT17:DU17"/>
    <mergeCell ref="DV17:DW17"/>
    <mergeCell ref="DB17:DC17"/>
    <mergeCell ref="DD17:DE17"/>
    <mergeCell ref="DF17:DF18"/>
    <mergeCell ref="DG17:DH17"/>
    <mergeCell ref="DI17:DJ17"/>
    <mergeCell ref="DK17:DL17"/>
    <mergeCell ref="CQ17:CR17"/>
    <mergeCell ref="CS17:CT17"/>
    <mergeCell ref="CU17:CU18"/>
    <mergeCell ref="CK17:CL17"/>
    <mergeCell ref="CM17:CN17"/>
    <mergeCell ref="W17:X17"/>
    <mergeCell ref="Y17:Z17"/>
    <mergeCell ref="BU17:BU18"/>
    <mergeCell ref="BV17:BW17"/>
    <mergeCell ref="AJ17:AK17"/>
    <mergeCell ref="AL17:AL18"/>
    <mergeCell ref="DG15:DQ15"/>
    <mergeCell ref="DR15:ED15"/>
    <mergeCell ref="BI16:BU16"/>
    <mergeCell ref="BV16:CH16"/>
    <mergeCell ref="CI16:CU16"/>
    <mergeCell ref="CV16:DF16"/>
    <mergeCell ref="DG16:DQ16"/>
    <mergeCell ref="AQ17:AR17"/>
    <mergeCell ref="AS17:AT17"/>
    <mergeCell ref="AU17:AV17"/>
    <mergeCell ref="BS17:BT17"/>
    <mergeCell ref="AX17:AY17"/>
    <mergeCell ref="AZ17:BA17"/>
    <mergeCell ref="BB17:BC17"/>
    <mergeCell ref="BD17:BE17"/>
    <mergeCell ref="BF17:BG17"/>
    <mergeCell ref="BH17:BH18"/>
    <mergeCell ref="BI17:BJ17"/>
    <mergeCell ref="BK17:BL17"/>
    <mergeCell ref="EB17:EC17"/>
    <mergeCell ref="ED17:ED18"/>
    <mergeCell ref="A1:C1"/>
    <mergeCell ref="A2:C2"/>
    <mergeCell ref="B3:C3"/>
    <mergeCell ref="B4:C4"/>
    <mergeCell ref="B5:C5"/>
    <mergeCell ref="E13:EA14"/>
    <mergeCell ref="B11:C11"/>
    <mergeCell ref="B12:C12"/>
    <mergeCell ref="A13:A18"/>
    <mergeCell ref="B13:B18"/>
    <mergeCell ref="C13:C18"/>
    <mergeCell ref="B6:C6"/>
    <mergeCell ref="B7:C7"/>
    <mergeCell ref="B8:C8"/>
    <mergeCell ref="B9:C9"/>
    <mergeCell ref="B10:C10"/>
    <mergeCell ref="AA17:AA18"/>
    <mergeCell ref="F17:G17"/>
    <mergeCell ref="H17:I17"/>
    <mergeCell ref="J17:K17"/>
    <mergeCell ref="L17:M17"/>
    <mergeCell ref="N17:O17"/>
    <mergeCell ref="P17:P18"/>
    <mergeCell ref="Q17:R17"/>
    <mergeCell ref="EB13:EC14"/>
    <mergeCell ref="ED13:ED14"/>
    <mergeCell ref="EE13:EE18"/>
    <mergeCell ref="F15:P15"/>
    <mergeCell ref="Q15:AA15"/>
    <mergeCell ref="AB15:AL15"/>
    <mergeCell ref="AM15:AW15"/>
    <mergeCell ref="AX15:BH15"/>
    <mergeCell ref="BI15:BU15"/>
    <mergeCell ref="F16:P16"/>
    <mergeCell ref="Q16:AA16"/>
    <mergeCell ref="AB16:AL16"/>
    <mergeCell ref="AM16:AW16"/>
    <mergeCell ref="AX16:BH16"/>
    <mergeCell ref="DR16:ED16"/>
    <mergeCell ref="BV15:CH15"/>
    <mergeCell ref="CI15:CU15"/>
    <mergeCell ref="CV15:DF15"/>
    <mergeCell ref="AB17:AC17"/>
    <mergeCell ref="AD17:AE17"/>
    <mergeCell ref="AF17:AG17"/>
    <mergeCell ref="AH17:AI17"/>
    <mergeCell ref="S17:T17"/>
    <mergeCell ref="U17:V17"/>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EF52"/>
  <sheetViews>
    <sheetView workbookViewId="0">
      <selection activeCell="EH6" sqref="EH6"/>
    </sheetView>
  </sheetViews>
  <sheetFormatPr baseColWidth="10" defaultRowHeight="14.4" x14ac:dyDescent="0.3"/>
  <cols>
    <col min="1" max="1" width="58.5546875" customWidth="1"/>
    <col min="2" max="2" width="14" customWidth="1"/>
    <col min="4" max="4" width="0" hidden="1" customWidth="1"/>
    <col min="5" max="5" width="45.6640625" hidden="1" customWidth="1"/>
    <col min="6" max="15" width="0" hidden="1" customWidth="1"/>
    <col min="16" max="16" width="19.109375" hidden="1" customWidth="1"/>
    <col min="17" max="26" width="0" hidden="1" customWidth="1"/>
    <col min="27" max="27" width="18.88671875" hidden="1" customWidth="1"/>
    <col min="28" max="37" width="0" hidden="1" customWidth="1"/>
    <col min="38" max="38" width="18.44140625" hidden="1" customWidth="1"/>
    <col min="39" max="48" width="11.6640625" hidden="1" customWidth="1"/>
    <col min="49" max="49" width="18.109375" hidden="1" customWidth="1"/>
    <col min="50" max="59" width="11.6640625" hidden="1" customWidth="1"/>
    <col min="60" max="60" width="19.109375" hidden="1" customWidth="1"/>
    <col min="61" max="72" width="11.6640625" hidden="1" customWidth="1"/>
    <col min="73" max="73" width="18.44140625" hidden="1" customWidth="1"/>
    <col min="74" max="85" width="11.6640625" hidden="1" customWidth="1"/>
    <col min="86" max="86" width="18.44140625" hidden="1" customWidth="1"/>
    <col min="87" max="98" width="11.6640625" hidden="1" customWidth="1"/>
    <col min="99" max="99" width="18.44140625" hidden="1" customWidth="1"/>
    <col min="100" max="109" width="11.6640625" hidden="1" customWidth="1"/>
    <col min="110" max="110" width="18.44140625" hidden="1" customWidth="1"/>
    <col min="111" max="120" width="11.6640625" hidden="1" customWidth="1"/>
    <col min="121" max="121" width="18.44140625" hidden="1" customWidth="1"/>
    <col min="122" max="123" width="11" hidden="1" customWidth="1"/>
    <col min="124" max="124" width="11.33203125" hidden="1" customWidth="1"/>
    <col min="125" max="125" width="11.88671875" hidden="1" customWidth="1"/>
    <col min="126" max="126" width="11.109375" hidden="1" customWidth="1"/>
    <col min="127" max="127" width="12" hidden="1" customWidth="1"/>
    <col min="128" max="128" width="11.5546875" hidden="1" customWidth="1"/>
    <col min="129" max="131" width="11.6640625" hidden="1" customWidth="1"/>
    <col min="132" max="132" width="12.44140625" hidden="1" customWidth="1"/>
    <col min="133" max="133" width="10.6640625" hidden="1" customWidth="1"/>
    <col min="134" max="134" width="19.44140625" hidden="1" customWidth="1"/>
    <col min="135" max="135" width="16.44140625" hidden="1" customWidth="1"/>
    <col min="136" max="136" width="0" hidden="1" customWidth="1"/>
  </cols>
  <sheetData>
    <row r="1" spans="1:135" ht="86.25" customHeight="1" thickBot="1" x14ac:dyDescent="0.4">
      <c r="A1" s="72" t="s">
        <v>125</v>
      </c>
      <c r="B1" s="73"/>
      <c r="C1" s="74"/>
    </row>
    <row r="2" spans="1:135" ht="208.5" customHeight="1" thickBot="1" x14ac:dyDescent="0.35">
      <c r="A2" s="47" t="s">
        <v>135</v>
      </c>
      <c r="B2" s="48"/>
      <c r="C2" s="49"/>
    </row>
    <row r="3" spans="1:135" x14ac:dyDescent="0.3">
      <c r="A3" s="24" t="s">
        <v>126</v>
      </c>
      <c r="B3" s="32">
        <v>1</v>
      </c>
      <c r="C3" s="33"/>
    </row>
    <row r="4" spans="1:135" x14ac:dyDescent="0.3">
      <c r="A4" s="24" t="s">
        <v>127</v>
      </c>
      <c r="B4" s="32">
        <v>1</v>
      </c>
      <c r="C4" s="33"/>
    </row>
    <row r="5" spans="1:135" x14ac:dyDescent="0.3">
      <c r="A5" s="24" t="s">
        <v>129</v>
      </c>
      <c r="B5" s="32">
        <v>1</v>
      </c>
      <c r="C5" s="33"/>
    </row>
    <row r="6" spans="1:135" ht="15" customHeight="1" thickBot="1" x14ac:dyDescent="0.35">
      <c r="A6" s="25" t="s">
        <v>128</v>
      </c>
      <c r="B6" s="34">
        <v>1</v>
      </c>
      <c r="C6" s="35"/>
    </row>
    <row r="7" spans="1:135" ht="15" customHeight="1" x14ac:dyDescent="0.3">
      <c r="A7" s="36" t="s">
        <v>104</v>
      </c>
      <c r="B7" s="38" t="s">
        <v>112</v>
      </c>
      <c r="C7" s="41" t="s">
        <v>108</v>
      </c>
      <c r="E7" s="51" t="s">
        <v>124</v>
      </c>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c r="EA7" s="51"/>
      <c r="EB7" s="51" t="s">
        <v>93</v>
      </c>
      <c r="EC7" s="51"/>
      <c r="ED7" s="54">
        <v>1</v>
      </c>
      <c r="EE7" s="55" t="s">
        <v>34</v>
      </c>
    </row>
    <row r="8" spans="1:135" x14ac:dyDescent="0.3">
      <c r="A8" s="36"/>
      <c r="B8" s="39"/>
      <c r="C8" s="42"/>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c r="CS8" s="51"/>
      <c r="CT8" s="51"/>
      <c r="CU8" s="51"/>
      <c r="CV8" s="51"/>
      <c r="CW8" s="51"/>
      <c r="CX8" s="51"/>
      <c r="CY8" s="51"/>
      <c r="CZ8" s="51"/>
      <c r="DA8" s="51"/>
      <c r="DB8" s="51"/>
      <c r="DC8" s="51"/>
      <c r="DD8" s="51"/>
      <c r="DE8" s="51"/>
      <c r="DF8" s="51"/>
      <c r="DG8" s="51"/>
      <c r="DH8" s="51"/>
      <c r="DI8" s="51"/>
      <c r="DJ8" s="51"/>
      <c r="DK8" s="51"/>
      <c r="DL8" s="51"/>
      <c r="DM8" s="51"/>
      <c r="DN8" s="51"/>
      <c r="DO8" s="51"/>
      <c r="DP8" s="51"/>
      <c r="DQ8" s="51"/>
      <c r="DR8" s="51"/>
      <c r="DS8" s="51"/>
      <c r="DT8" s="51"/>
      <c r="DU8" s="51"/>
      <c r="DV8" s="51"/>
      <c r="DW8" s="51"/>
      <c r="DX8" s="51"/>
      <c r="DY8" s="51"/>
      <c r="DZ8" s="51"/>
      <c r="EA8" s="51"/>
      <c r="EB8" s="51"/>
      <c r="EC8" s="51"/>
      <c r="ED8" s="54"/>
      <c r="EE8" s="55"/>
    </row>
    <row r="9" spans="1:135" ht="32.25" customHeight="1" x14ac:dyDescent="0.3">
      <c r="A9" s="36"/>
      <c r="B9" s="39"/>
      <c r="C9" s="42"/>
      <c r="E9" s="4" t="s">
        <v>42</v>
      </c>
      <c r="F9" s="57" t="s">
        <v>32</v>
      </c>
      <c r="G9" s="58"/>
      <c r="H9" s="58"/>
      <c r="I9" s="58"/>
      <c r="J9" s="58"/>
      <c r="K9" s="58"/>
      <c r="L9" s="58"/>
      <c r="M9" s="58"/>
      <c r="N9" s="58"/>
      <c r="O9" s="58"/>
      <c r="P9" s="59"/>
      <c r="Q9" s="60" t="s">
        <v>46</v>
      </c>
      <c r="R9" s="61"/>
      <c r="S9" s="61"/>
      <c r="T9" s="61"/>
      <c r="U9" s="61"/>
      <c r="V9" s="61"/>
      <c r="W9" s="61"/>
      <c r="X9" s="61"/>
      <c r="Y9" s="61"/>
      <c r="Z9" s="61"/>
      <c r="AA9" s="62"/>
      <c r="AB9" s="63" t="s">
        <v>47</v>
      </c>
      <c r="AC9" s="64"/>
      <c r="AD9" s="64"/>
      <c r="AE9" s="64"/>
      <c r="AF9" s="64"/>
      <c r="AG9" s="64"/>
      <c r="AH9" s="64"/>
      <c r="AI9" s="64"/>
      <c r="AJ9" s="64"/>
      <c r="AK9" s="64"/>
      <c r="AL9" s="64"/>
      <c r="AM9" s="63" t="s">
        <v>98</v>
      </c>
      <c r="AN9" s="64"/>
      <c r="AO9" s="64"/>
      <c r="AP9" s="64"/>
      <c r="AQ9" s="64"/>
      <c r="AR9" s="64"/>
      <c r="AS9" s="64"/>
      <c r="AT9" s="64"/>
      <c r="AU9" s="64"/>
      <c r="AV9" s="64"/>
      <c r="AW9" s="64"/>
      <c r="AX9" s="63" t="s">
        <v>87</v>
      </c>
      <c r="AY9" s="64"/>
      <c r="AZ9" s="64"/>
      <c r="BA9" s="64"/>
      <c r="BB9" s="64"/>
      <c r="BC9" s="64"/>
      <c r="BD9" s="64"/>
      <c r="BE9" s="64"/>
      <c r="BF9" s="64"/>
      <c r="BG9" s="64"/>
      <c r="BH9" s="64"/>
      <c r="BI9" s="63" t="s">
        <v>88</v>
      </c>
      <c r="BJ9" s="64"/>
      <c r="BK9" s="64"/>
      <c r="BL9" s="64"/>
      <c r="BM9" s="64"/>
      <c r="BN9" s="64"/>
      <c r="BO9" s="64"/>
      <c r="BP9" s="64"/>
      <c r="BQ9" s="64"/>
      <c r="BR9" s="64"/>
      <c r="BS9" s="64"/>
      <c r="BT9" s="64"/>
      <c r="BU9" s="64"/>
      <c r="BV9" s="63" t="s">
        <v>89</v>
      </c>
      <c r="BW9" s="64"/>
      <c r="BX9" s="64"/>
      <c r="BY9" s="64"/>
      <c r="BZ9" s="64"/>
      <c r="CA9" s="64"/>
      <c r="CB9" s="64"/>
      <c r="CC9" s="64"/>
      <c r="CD9" s="64"/>
      <c r="CE9" s="64"/>
      <c r="CF9" s="64"/>
      <c r="CG9" s="64"/>
      <c r="CH9" s="64"/>
      <c r="CI9" s="63" t="s">
        <v>91</v>
      </c>
      <c r="CJ9" s="64"/>
      <c r="CK9" s="64"/>
      <c r="CL9" s="64"/>
      <c r="CM9" s="64"/>
      <c r="CN9" s="64"/>
      <c r="CO9" s="64"/>
      <c r="CP9" s="64"/>
      <c r="CQ9" s="64"/>
      <c r="CR9" s="64"/>
      <c r="CS9" s="64"/>
      <c r="CT9" s="64"/>
      <c r="CU9" s="64"/>
      <c r="CV9" s="64" t="s">
        <v>94</v>
      </c>
      <c r="CW9" s="64"/>
      <c r="CX9" s="64"/>
      <c r="CY9" s="64"/>
      <c r="CZ9" s="64"/>
      <c r="DA9" s="64"/>
      <c r="DB9" s="64"/>
      <c r="DC9" s="64"/>
      <c r="DD9" s="64"/>
      <c r="DE9" s="64"/>
      <c r="DF9" s="66"/>
      <c r="DG9" s="63" t="s">
        <v>95</v>
      </c>
      <c r="DH9" s="64"/>
      <c r="DI9" s="64"/>
      <c r="DJ9" s="64"/>
      <c r="DK9" s="64"/>
      <c r="DL9" s="64"/>
      <c r="DM9" s="64"/>
      <c r="DN9" s="64"/>
      <c r="DO9" s="64"/>
      <c r="DP9" s="64"/>
      <c r="DQ9" s="66"/>
      <c r="DR9" s="63" t="s">
        <v>92</v>
      </c>
      <c r="DS9" s="64"/>
      <c r="DT9" s="64"/>
      <c r="DU9" s="64"/>
      <c r="DV9" s="64"/>
      <c r="DW9" s="64"/>
      <c r="DX9" s="64"/>
      <c r="DY9" s="64"/>
      <c r="DZ9" s="64"/>
      <c r="EA9" s="64"/>
      <c r="EB9" s="64"/>
      <c r="EC9" s="64"/>
      <c r="ED9" s="66"/>
      <c r="EE9" s="55"/>
    </row>
    <row r="10" spans="1:135" ht="33" customHeight="1" x14ac:dyDescent="0.3">
      <c r="A10" s="36"/>
      <c r="B10" s="39"/>
      <c r="C10" s="42"/>
      <c r="E10" s="5" t="s">
        <v>45</v>
      </c>
      <c r="F10" s="29">
        <v>0</v>
      </c>
      <c r="G10" s="30"/>
      <c r="H10" s="30"/>
      <c r="I10" s="30"/>
      <c r="J10" s="30"/>
      <c r="K10" s="30"/>
      <c r="L10" s="30"/>
      <c r="M10" s="30"/>
      <c r="N10" s="30"/>
      <c r="O10" s="30"/>
      <c r="P10" s="31"/>
      <c r="Q10" s="29">
        <v>0</v>
      </c>
      <c r="R10" s="30"/>
      <c r="S10" s="30"/>
      <c r="T10" s="30"/>
      <c r="U10" s="30"/>
      <c r="V10" s="30"/>
      <c r="W10" s="30"/>
      <c r="X10" s="30"/>
      <c r="Y10" s="30"/>
      <c r="Z10" s="30"/>
      <c r="AA10" s="31"/>
      <c r="AB10" s="29">
        <v>0</v>
      </c>
      <c r="AC10" s="30"/>
      <c r="AD10" s="30"/>
      <c r="AE10" s="30"/>
      <c r="AF10" s="30"/>
      <c r="AG10" s="30"/>
      <c r="AH10" s="30"/>
      <c r="AI10" s="30"/>
      <c r="AJ10" s="30"/>
      <c r="AK10" s="30"/>
      <c r="AL10" s="31"/>
      <c r="AM10" s="65">
        <v>0</v>
      </c>
      <c r="AN10" s="65"/>
      <c r="AO10" s="65"/>
      <c r="AP10" s="65"/>
      <c r="AQ10" s="65"/>
      <c r="AR10" s="65"/>
      <c r="AS10" s="65"/>
      <c r="AT10" s="65"/>
      <c r="AU10" s="65"/>
      <c r="AV10" s="65"/>
      <c r="AW10" s="65"/>
      <c r="AX10" s="65">
        <v>0</v>
      </c>
      <c r="AY10" s="65"/>
      <c r="AZ10" s="65"/>
      <c r="BA10" s="65"/>
      <c r="BB10" s="65"/>
      <c r="BC10" s="65"/>
      <c r="BD10" s="65"/>
      <c r="BE10" s="65"/>
      <c r="BF10" s="65"/>
      <c r="BG10" s="65"/>
      <c r="BH10" s="65"/>
      <c r="BI10" s="65">
        <v>0</v>
      </c>
      <c r="BJ10" s="65"/>
      <c r="BK10" s="65"/>
      <c r="BL10" s="65"/>
      <c r="BM10" s="65"/>
      <c r="BN10" s="65"/>
      <c r="BO10" s="65"/>
      <c r="BP10" s="65"/>
      <c r="BQ10" s="65"/>
      <c r="BR10" s="65"/>
      <c r="BS10" s="65"/>
      <c r="BT10" s="65"/>
      <c r="BU10" s="65"/>
      <c r="BV10" s="29">
        <v>0</v>
      </c>
      <c r="BW10" s="30"/>
      <c r="BX10" s="30"/>
      <c r="BY10" s="30"/>
      <c r="BZ10" s="30"/>
      <c r="CA10" s="30"/>
      <c r="CB10" s="30"/>
      <c r="CC10" s="30"/>
      <c r="CD10" s="30"/>
      <c r="CE10" s="30"/>
      <c r="CF10" s="30"/>
      <c r="CG10" s="30"/>
      <c r="CH10" s="31"/>
      <c r="CI10" s="29">
        <f>+B3</f>
        <v>1</v>
      </c>
      <c r="CJ10" s="30"/>
      <c r="CK10" s="30"/>
      <c r="CL10" s="30"/>
      <c r="CM10" s="30"/>
      <c r="CN10" s="30"/>
      <c r="CO10" s="30"/>
      <c r="CP10" s="30"/>
      <c r="CQ10" s="30"/>
      <c r="CR10" s="30"/>
      <c r="CS10" s="30"/>
      <c r="CT10" s="30"/>
      <c r="CU10" s="31"/>
      <c r="CV10" s="65">
        <f>+B4</f>
        <v>1</v>
      </c>
      <c r="CW10" s="65"/>
      <c r="CX10" s="65"/>
      <c r="CY10" s="65"/>
      <c r="CZ10" s="65"/>
      <c r="DA10" s="65"/>
      <c r="DB10" s="65"/>
      <c r="DC10" s="65"/>
      <c r="DD10" s="65"/>
      <c r="DE10" s="65"/>
      <c r="DF10" s="65"/>
      <c r="DG10" s="29">
        <f>+B5</f>
        <v>1</v>
      </c>
      <c r="DH10" s="30"/>
      <c r="DI10" s="30"/>
      <c r="DJ10" s="30"/>
      <c r="DK10" s="30"/>
      <c r="DL10" s="30"/>
      <c r="DM10" s="30"/>
      <c r="DN10" s="30"/>
      <c r="DO10" s="30"/>
      <c r="DP10" s="30"/>
      <c r="DQ10" s="31"/>
      <c r="DR10" s="29">
        <f>+B6</f>
        <v>1</v>
      </c>
      <c r="DS10" s="30"/>
      <c r="DT10" s="30"/>
      <c r="DU10" s="30"/>
      <c r="DV10" s="30"/>
      <c r="DW10" s="30"/>
      <c r="DX10" s="30"/>
      <c r="DY10" s="30"/>
      <c r="DZ10" s="30"/>
      <c r="EA10" s="30"/>
      <c r="EB10" s="30"/>
      <c r="EC10" s="30"/>
      <c r="ED10" s="31"/>
      <c r="EE10" s="55"/>
    </row>
    <row r="11" spans="1:135" ht="15.6" x14ac:dyDescent="0.3">
      <c r="A11" s="36"/>
      <c r="B11" s="39"/>
      <c r="C11" s="42"/>
      <c r="E11" s="16" t="s">
        <v>37</v>
      </c>
      <c r="F11" s="50" t="s">
        <v>33</v>
      </c>
      <c r="G11" s="50"/>
      <c r="H11" s="50" t="s">
        <v>38</v>
      </c>
      <c r="I11" s="50"/>
      <c r="J11" s="50" t="s">
        <v>39</v>
      </c>
      <c r="K11" s="50"/>
      <c r="L11" s="50" t="s">
        <v>40</v>
      </c>
      <c r="M11" s="50"/>
      <c r="N11" s="50" t="s">
        <v>41</v>
      </c>
      <c r="O11" s="50"/>
      <c r="P11" s="52" t="s">
        <v>44</v>
      </c>
      <c r="Q11" s="50" t="s">
        <v>33</v>
      </c>
      <c r="R11" s="50"/>
      <c r="S11" s="50" t="s">
        <v>38</v>
      </c>
      <c r="T11" s="50"/>
      <c r="U11" s="50" t="s">
        <v>39</v>
      </c>
      <c r="V11" s="50"/>
      <c r="W11" s="50" t="s">
        <v>40</v>
      </c>
      <c r="X11" s="50"/>
      <c r="Y11" s="50" t="s">
        <v>41</v>
      </c>
      <c r="Z11" s="50"/>
      <c r="AA11" s="50" t="s">
        <v>44</v>
      </c>
      <c r="AB11" s="50" t="s">
        <v>33</v>
      </c>
      <c r="AC11" s="50"/>
      <c r="AD11" s="50" t="s">
        <v>38</v>
      </c>
      <c r="AE11" s="50"/>
      <c r="AF11" s="50" t="s">
        <v>39</v>
      </c>
      <c r="AG11" s="50"/>
      <c r="AH11" s="50" t="s">
        <v>40</v>
      </c>
      <c r="AI11" s="50"/>
      <c r="AJ11" s="50" t="s">
        <v>41</v>
      </c>
      <c r="AK11" s="50"/>
      <c r="AL11" s="52" t="s">
        <v>44</v>
      </c>
      <c r="AM11" s="50" t="s">
        <v>33</v>
      </c>
      <c r="AN11" s="50"/>
      <c r="AO11" s="50" t="s">
        <v>38</v>
      </c>
      <c r="AP11" s="50"/>
      <c r="AQ11" s="50" t="s">
        <v>39</v>
      </c>
      <c r="AR11" s="50"/>
      <c r="AS11" s="50" t="s">
        <v>40</v>
      </c>
      <c r="AT11" s="50"/>
      <c r="AU11" s="50" t="s">
        <v>41</v>
      </c>
      <c r="AV11" s="50"/>
      <c r="AW11" s="52" t="s">
        <v>44</v>
      </c>
      <c r="AX11" s="50" t="s">
        <v>33</v>
      </c>
      <c r="AY11" s="50"/>
      <c r="AZ11" s="50" t="s">
        <v>38</v>
      </c>
      <c r="BA11" s="50"/>
      <c r="BB11" s="50" t="s">
        <v>39</v>
      </c>
      <c r="BC11" s="50"/>
      <c r="BD11" s="50" t="s">
        <v>40</v>
      </c>
      <c r="BE11" s="50"/>
      <c r="BF11" s="50" t="s">
        <v>41</v>
      </c>
      <c r="BG11" s="50"/>
      <c r="BH11" s="52" t="s">
        <v>44</v>
      </c>
      <c r="BI11" s="50" t="s">
        <v>33</v>
      </c>
      <c r="BJ11" s="50"/>
      <c r="BK11" s="50" t="s">
        <v>38</v>
      </c>
      <c r="BL11" s="50"/>
      <c r="BM11" s="50" t="s">
        <v>39</v>
      </c>
      <c r="BN11" s="50"/>
      <c r="BO11" s="50" t="s">
        <v>40</v>
      </c>
      <c r="BP11" s="50"/>
      <c r="BQ11" s="50" t="s">
        <v>41</v>
      </c>
      <c r="BR11" s="50"/>
      <c r="BS11" s="67" t="s">
        <v>90</v>
      </c>
      <c r="BT11" s="68"/>
      <c r="BU11" s="52" t="s">
        <v>44</v>
      </c>
      <c r="BV11" s="50" t="s">
        <v>33</v>
      </c>
      <c r="BW11" s="50"/>
      <c r="BX11" s="50" t="s">
        <v>38</v>
      </c>
      <c r="BY11" s="50"/>
      <c r="BZ11" s="50" t="s">
        <v>39</v>
      </c>
      <c r="CA11" s="50"/>
      <c r="CB11" s="50" t="s">
        <v>40</v>
      </c>
      <c r="CC11" s="50"/>
      <c r="CD11" s="50" t="s">
        <v>41</v>
      </c>
      <c r="CE11" s="50"/>
      <c r="CF11" s="50" t="s">
        <v>90</v>
      </c>
      <c r="CG11" s="50"/>
      <c r="CH11" s="52" t="s">
        <v>44</v>
      </c>
      <c r="CI11" s="50" t="s">
        <v>33</v>
      </c>
      <c r="CJ11" s="50"/>
      <c r="CK11" s="50" t="s">
        <v>38</v>
      </c>
      <c r="CL11" s="50"/>
      <c r="CM11" s="50" t="s">
        <v>39</v>
      </c>
      <c r="CN11" s="50"/>
      <c r="CO11" s="50" t="s">
        <v>40</v>
      </c>
      <c r="CP11" s="50"/>
      <c r="CQ11" s="50" t="s">
        <v>41</v>
      </c>
      <c r="CR11" s="50"/>
      <c r="CS11" s="50" t="s">
        <v>90</v>
      </c>
      <c r="CT11" s="50"/>
      <c r="CU11" s="52" t="s">
        <v>44</v>
      </c>
      <c r="CV11" s="50" t="s">
        <v>33</v>
      </c>
      <c r="CW11" s="50"/>
      <c r="CX11" s="50" t="s">
        <v>38</v>
      </c>
      <c r="CY11" s="50"/>
      <c r="CZ11" s="50" t="s">
        <v>39</v>
      </c>
      <c r="DA11" s="50"/>
      <c r="DB11" s="50" t="s">
        <v>40</v>
      </c>
      <c r="DC11" s="50"/>
      <c r="DD11" s="50" t="s">
        <v>41</v>
      </c>
      <c r="DE11" s="50"/>
      <c r="DF11" s="52" t="s">
        <v>44</v>
      </c>
      <c r="DG11" s="50" t="s">
        <v>33</v>
      </c>
      <c r="DH11" s="50"/>
      <c r="DI11" s="50" t="s">
        <v>38</v>
      </c>
      <c r="DJ11" s="50"/>
      <c r="DK11" s="50" t="s">
        <v>39</v>
      </c>
      <c r="DL11" s="50"/>
      <c r="DM11" s="50" t="s">
        <v>40</v>
      </c>
      <c r="DN11" s="50"/>
      <c r="DO11" s="50" t="s">
        <v>41</v>
      </c>
      <c r="DP11" s="50"/>
      <c r="DQ11" s="52" t="s">
        <v>44</v>
      </c>
      <c r="DR11" s="60" t="s">
        <v>33</v>
      </c>
      <c r="DS11" s="62"/>
      <c r="DT11" s="60" t="s">
        <v>38</v>
      </c>
      <c r="DU11" s="62"/>
      <c r="DV11" s="60" t="s">
        <v>39</v>
      </c>
      <c r="DW11" s="62"/>
      <c r="DX11" s="60" t="s">
        <v>40</v>
      </c>
      <c r="DY11" s="62"/>
      <c r="DZ11" s="60" t="s">
        <v>41</v>
      </c>
      <c r="EA11" s="62"/>
      <c r="EB11" s="60" t="s">
        <v>90</v>
      </c>
      <c r="EC11" s="62"/>
      <c r="ED11" s="52" t="s">
        <v>44</v>
      </c>
      <c r="EE11" s="55"/>
    </row>
    <row r="12" spans="1:135" ht="16.2" thickBot="1" x14ac:dyDescent="0.35">
      <c r="A12" s="37"/>
      <c r="B12" s="40"/>
      <c r="C12" s="43"/>
      <c r="E12" s="16"/>
      <c r="F12" s="16" t="s">
        <v>35</v>
      </c>
      <c r="G12" s="16" t="s">
        <v>36</v>
      </c>
      <c r="H12" s="16" t="s">
        <v>35</v>
      </c>
      <c r="I12" s="16" t="s">
        <v>36</v>
      </c>
      <c r="J12" s="16" t="s">
        <v>35</v>
      </c>
      <c r="K12" s="16" t="s">
        <v>36</v>
      </c>
      <c r="L12" s="16" t="s">
        <v>35</v>
      </c>
      <c r="M12" s="16" t="s">
        <v>36</v>
      </c>
      <c r="N12" s="16" t="s">
        <v>35</v>
      </c>
      <c r="O12" s="16" t="s">
        <v>36</v>
      </c>
      <c r="P12" s="53"/>
      <c r="Q12" s="16" t="s">
        <v>35</v>
      </c>
      <c r="R12" s="16" t="s">
        <v>36</v>
      </c>
      <c r="S12" s="16" t="s">
        <v>35</v>
      </c>
      <c r="T12" s="16" t="s">
        <v>36</v>
      </c>
      <c r="U12" s="16" t="s">
        <v>35</v>
      </c>
      <c r="V12" s="16" t="s">
        <v>36</v>
      </c>
      <c r="W12" s="16" t="s">
        <v>35</v>
      </c>
      <c r="X12" s="16" t="s">
        <v>36</v>
      </c>
      <c r="Y12" s="16" t="s">
        <v>35</v>
      </c>
      <c r="Z12" s="16" t="s">
        <v>36</v>
      </c>
      <c r="AA12" s="50"/>
      <c r="AB12" s="16" t="s">
        <v>35</v>
      </c>
      <c r="AC12" s="16" t="s">
        <v>36</v>
      </c>
      <c r="AD12" s="16" t="s">
        <v>35</v>
      </c>
      <c r="AE12" s="16" t="s">
        <v>36</v>
      </c>
      <c r="AF12" s="16" t="s">
        <v>35</v>
      </c>
      <c r="AG12" s="16" t="s">
        <v>36</v>
      </c>
      <c r="AH12" s="16" t="s">
        <v>35</v>
      </c>
      <c r="AI12" s="16" t="s">
        <v>36</v>
      </c>
      <c r="AJ12" s="16" t="s">
        <v>35</v>
      </c>
      <c r="AK12" s="16" t="s">
        <v>36</v>
      </c>
      <c r="AL12" s="53"/>
      <c r="AM12" s="16" t="s">
        <v>35</v>
      </c>
      <c r="AN12" s="16" t="s">
        <v>36</v>
      </c>
      <c r="AO12" s="16" t="s">
        <v>35</v>
      </c>
      <c r="AP12" s="16" t="s">
        <v>36</v>
      </c>
      <c r="AQ12" s="16" t="s">
        <v>35</v>
      </c>
      <c r="AR12" s="16" t="s">
        <v>36</v>
      </c>
      <c r="AS12" s="16" t="s">
        <v>35</v>
      </c>
      <c r="AT12" s="16" t="s">
        <v>36</v>
      </c>
      <c r="AU12" s="16" t="s">
        <v>35</v>
      </c>
      <c r="AV12" s="16" t="s">
        <v>36</v>
      </c>
      <c r="AW12" s="53"/>
      <c r="AX12" s="16" t="s">
        <v>35</v>
      </c>
      <c r="AY12" s="16" t="s">
        <v>36</v>
      </c>
      <c r="AZ12" s="16" t="s">
        <v>35</v>
      </c>
      <c r="BA12" s="16" t="s">
        <v>36</v>
      </c>
      <c r="BB12" s="16" t="s">
        <v>35</v>
      </c>
      <c r="BC12" s="16" t="s">
        <v>36</v>
      </c>
      <c r="BD12" s="16" t="s">
        <v>35</v>
      </c>
      <c r="BE12" s="16" t="s">
        <v>36</v>
      </c>
      <c r="BF12" s="16" t="s">
        <v>35</v>
      </c>
      <c r="BG12" s="16" t="s">
        <v>36</v>
      </c>
      <c r="BH12" s="53"/>
      <c r="BI12" s="16" t="s">
        <v>35</v>
      </c>
      <c r="BJ12" s="16" t="s">
        <v>36</v>
      </c>
      <c r="BK12" s="16" t="s">
        <v>35</v>
      </c>
      <c r="BL12" s="16" t="s">
        <v>36</v>
      </c>
      <c r="BM12" s="16" t="s">
        <v>35</v>
      </c>
      <c r="BN12" s="16" t="s">
        <v>36</v>
      </c>
      <c r="BO12" s="16" t="s">
        <v>35</v>
      </c>
      <c r="BP12" s="16" t="s">
        <v>36</v>
      </c>
      <c r="BQ12" s="16" t="s">
        <v>35</v>
      </c>
      <c r="BR12" s="16" t="s">
        <v>36</v>
      </c>
      <c r="BS12" s="16" t="s">
        <v>35</v>
      </c>
      <c r="BT12" s="16" t="s">
        <v>36</v>
      </c>
      <c r="BU12" s="53"/>
      <c r="BV12" s="16" t="s">
        <v>35</v>
      </c>
      <c r="BW12" s="16" t="s">
        <v>36</v>
      </c>
      <c r="BX12" s="16" t="s">
        <v>35</v>
      </c>
      <c r="BY12" s="16" t="s">
        <v>36</v>
      </c>
      <c r="BZ12" s="16" t="s">
        <v>35</v>
      </c>
      <c r="CA12" s="16" t="s">
        <v>36</v>
      </c>
      <c r="CB12" s="16" t="s">
        <v>35</v>
      </c>
      <c r="CC12" s="16" t="s">
        <v>36</v>
      </c>
      <c r="CD12" s="16" t="s">
        <v>35</v>
      </c>
      <c r="CE12" s="16" t="s">
        <v>36</v>
      </c>
      <c r="CF12" s="16" t="s">
        <v>35</v>
      </c>
      <c r="CG12" s="16" t="s">
        <v>36</v>
      </c>
      <c r="CH12" s="53"/>
      <c r="CI12" s="16" t="s">
        <v>35</v>
      </c>
      <c r="CJ12" s="16" t="s">
        <v>36</v>
      </c>
      <c r="CK12" s="16" t="s">
        <v>35</v>
      </c>
      <c r="CL12" s="16" t="s">
        <v>36</v>
      </c>
      <c r="CM12" s="16" t="s">
        <v>35</v>
      </c>
      <c r="CN12" s="16" t="s">
        <v>36</v>
      </c>
      <c r="CO12" s="16" t="s">
        <v>35</v>
      </c>
      <c r="CP12" s="16" t="s">
        <v>36</v>
      </c>
      <c r="CQ12" s="16" t="s">
        <v>35</v>
      </c>
      <c r="CR12" s="16" t="s">
        <v>36</v>
      </c>
      <c r="CS12" s="16" t="s">
        <v>35</v>
      </c>
      <c r="CT12" s="16" t="s">
        <v>36</v>
      </c>
      <c r="CU12" s="53"/>
      <c r="CV12" s="16" t="s">
        <v>35</v>
      </c>
      <c r="CW12" s="16" t="s">
        <v>36</v>
      </c>
      <c r="CX12" s="16" t="s">
        <v>35</v>
      </c>
      <c r="CY12" s="16" t="s">
        <v>36</v>
      </c>
      <c r="CZ12" s="16" t="s">
        <v>35</v>
      </c>
      <c r="DA12" s="16" t="s">
        <v>36</v>
      </c>
      <c r="DB12" s="16" t="s">
        <v>35</v>
      </c>
      <c r="DC12" s="16" t="s">
        <v>36</v>
      </c>
      <c r="DD12" s="16" t="s">
        <v>35</v>
      </c>
      <c r="DE12" s="16" t="s">
        <v>36</v>
      </c>
      <c r="DF12" s="53"/>
      <c r="DG12" s="16" t="s">
        <v>35</v>
      </c>
      <c r="DH12" s="16" t="s">
        <v>36</v>
      </c>
      <c r="DI12" s="16" t="s">
        <v>35</v>
      </c>
      <c r="DJ12" s="16" t="s">
        <v>36</v>
      </c>
      <c r="DK12" s="16" t="s">
        <v>35</v>
      </c>
      <c r="DL12" s="16" t="s">
        <v>36</v>
      </c>
      <c r="DM12" s="16" t="s">
        <v>35</v>
      </c>
      <c r="DN12" s="16" t="s">
        <v>36</v>
      </c>
      <c r="DO12" s="16" t="s">
        <v>35</v>
      </c>
      <c r="DP12" s="16" t="s">
        <v>36</v>
      </c>
      <c r="DQ12" s="53"/>
      <c r="DR12" s="16" t="s">
        <v>35</v>
      </c>
      <c r="DS12" s="16" t="s">
        <v>36</v>
      </c>
      <c r="DT12" s="16" t="s">
        <v>35</v>
      </c>
      <c r="DU12" s="16" t="s">
        <v>36</v>
      </c>
      <c r="DV12" s="16" t="s">
        <v>35</v>
      </c>
      <c r="DW12" s="16" t="s">
        <v>36</v>
      </c>
      <c r="DX12" s="16" t="s">
        <v>35</v>
      </c>
      <c r="DY12" s="16" t="s">
        <v>36</v>
      </c>
      <c r="DZ12" s="16" t="s">
        <v>35</v>
      </c>
      <c r="EA12" s="16" t="s">
        <v>36</v>
      </c>
      <c r="EB12" s="16" t="s">
        <v>35</v>
      </c>
      <c r="EC12" s="16" t="s">
        <v>36</v>
      </c>
      <c r="ED12" s="53"/>
      <c r="EE12" s="56"/>
    </row>
    <row r="13" spans="1:135" x14ac:dyDescent="0.3">
      <c r="A13" s="19" t="str">
        <f t="shared" ref="A13:A47" si="0">+E13</f>
        <v>LECHE LIQUIDA O EN POLVO (se calcula polvo)</v>
      </c>
      <c r="B13" s="20">
        <f>ROUNDUP(+EE13,0)</f>
        <v>4006</v>
      </c>
      <c r="C13" s="21" t="s">
        <v>109</v>
      </c>
      <c r="E13" s="3" t="s">
        <v>48</v>
      </c>
      <c r="F13" s="7"/>
      <c r="G13" s="7"/>
      <c r="H13" s="7"/>
      <c r="I13" s="7"/>
      <c r="J13" s="7"/>
      <c r="K13" s="7"/>
      <c r="L13" s="7"/>
      <c r="M13" s="7"/>
      <c r="N13" s="7"/>
      <c r="O13" s="7"/>
      <c r="P13" s="7">
        <f>(+F13*G13+H13*I13+J13*K13+L13*M13+N13*O13)*F$10</f>
        <v>0</v>
      </c>
      <c r="Q13" s="1"/>
      <c r="R13" s="1"/>
      <c r="S13" s="1"/>
      <c r="T13" s="1"/>
      <c r="U13" s="1"/>
      <c r="V13" s="1"/>
      <c r="W13" s="1"/>
      <c r="X13" s="1"/>
      <c r="Y13" s="1"/>
      <c r="Z13" s="1"/>
      <c r="AA13" s="1">
        <f>(+Q13*R13+S13*T13+U13*V13+W13*X13+Y13*Z13)*Q$10</f>
        <v>0</v>
      </c>
      <c r="AB13" s="8">
        <v>9.6999999999999993</v>
      </c>
      <c r="AC13" s="8">
        <v>30</v>
      </c>
      <c r="AD13" s="8">
        <v>9.6999999999999993</v>
      </c>
      <c r="AE13" s="8">
        <f>4/7*30</f>
        <v>17.142857142857142</v>
      </c>
      <c r="AF13" s="8"/>
      <c r="AG13" s="8"/>
      <c r="AH13" s="8"/>
      <c r="AI13" s="8"/>
      <c r="AJ13" s="8"/>
      <c r="AK13" s="8"/>
      <c r="AL13" s="7">
        <f>(+AB13*AC13+AD13*AE13+AF13*AG13+AH13*AI13+AJ13*AK13)*AB$10</f>
        <v>0</v>
      </c>
      <c r="AM13" s="12"/>
      <c r="AN13" s="12"/>
      <c r="AO13" s="12">
        <v>11.7</v>
      </c>
      <c r="AP13" s="12">
        <v>30</v>
      </c>
      <c r="AQ13" s="12"/>
      <c r="AR13" s="12"/>
      <c r="AS13" s="12"/>
      <c r="AT13" s="12"/>
      <c r="AU13" s="12"/>
      <c r="AV13" s="12"/>
      <c r="AW13" s="12">
        <f>(+AM13*AN13+AO13*AP13+AQ13*AR13+AS13*AT13+AU13*AV13)*AM$10</f>
        <v>0</v>
      </c>
      <c r="AX13" s="7"/>
      <c r="AY13" s="7"/>
      <c r="AZ13" s="7">
        <v>13</v>
      </c>
      <c r="BA13" s="7">
        <f>4/7*30</f>
        <v>17.142857142857142</v>
      </c>
      <c r="BB13" s="7"/>
      <c r="BC13" s="7"/>
      <c r="BD13" s="7"/>
      <c r="BE13" s="7"/>
      <c r="BF13" s="7"/>
      <c r="BG13" s="7"/>
      <c r="BH13" s="7">
        <f>(+AX13*AY13+AZ13*BA13+BB13*BC13+BD13*BE13+BF13*BG13)*AX$10</f>
        <v>0</v>
      </c>
      <c r="BI13" s="12">
        <v>14.3</v>
      </c>
      <c r="BJ13" s="12">
        <v>30</v>
      </c>
      <c r="BK13" s="12">
        <v>14.3</v>
      </c>
      <c r="BL13" s="12">
        <f>4/7*30</f>
        <v>17.142857142857142</v>
      </c>
      <c r="BM13" s="14"/>
      <c r="BN13" s="14"/>
      <c r="BO13" s="12"/>
      <c r="BP13" s="12"/>
      <c r="BQ13" s="14"/>
      <c r="BR13" s="14"/>
      <c r="BS13" s="12">
        <v>14.3</v>
      </c>
      <c r="BT13" s="12">
        <v>20</v>
      </c>
      <c r="BU13" s="12">
        <f>(BI13*BJ13+BK13*BL13+BM13*BN13+BO13*BP13+BQ13*BR13+BS13*BT13)*BI$10</f>
        <v>0</v>
      </c>
      <c r="BV13" s="7">
        <v>15.6</v>
      </c>
      <c r="BW13" s="7">
        <v>30</v>
      </c>
      <c r="BX13" s="7">
        <v>15.6</v>
      </c>
      <c r="BY13" s="7">
        <f>4/7*30</f>
        <v>17.142857142857142</v>
      </c>
      <c r="BZ13" s="7"/>
      <c r="CA13" s="7"/>
      <c r="CB13" s="7"/>
      <c r="CC13" s="7"/>
      <c r="CD13" s="7"/>
      <c r="CE13" s="7"/>
      <c r="CF13" s="7">
        <v>15.6</v>
      </c>
      <c r="CG13" s="7">
        <v>20</v>
      </c>
      <c r="CH13" s="7">
        <f t="shared" ref="CH13:CH47" si="1">(BV13*BW13+BX13*BY13+BZ13*CA13+CB13*CC13+CD13*CE13+CF13*CG13)*BV$10</f>
        <v>0</v>
      </c>
      <c r="CI13" s="14">
        <v>15.6</v>
      </c>
      <c r="CJ13" s="14">
        <v>30</v>
      </c>
      <c r="CK13" s="14">
        <v>15.6</v>
      </c>
      <c r="CL13" s="14">
        <f>4/7*30</f>
        <v>17.142857142857142</v>
      </c>
      <c r="CM13" s="14"/>
      <c r="CN13" s="14"/>
      <c r="CO13" s="14"/>
      <c r="CP13" s="14"/>
      <c r="CQ13" s="14"/>
      <c r="CR13" s="14"/>
      <c r="CS13" s="14">
        <v>15.6</v>
      </c>
      <c r="CT13" s="14">
        <v>20</v>
      </c>
      <c r="CU13" s="12">
        <f t="shared" ref="CU13:CU47" si="2">(CI13*CJ13+CK13*CL13+CM13*CN13+CO13*CP13+CQ13*CR13+CS13*CT13)*CI$10</f>
        <v>1047.4285714285713</v>
      </c>
      <c r="CV13" s="7"/>
      <c r="CW13" s="7"/>
      <c r="CX13" s="7"/>
      <c r="CY13" s="7"/>
      <c r="CZ13" s="7"/>
      <c r="DA13" s="7"/>
      <c r="DB13" s="7">
        <v>26</v>
      </c>
      <c r="DC13" s="7">
        <f>5/7*30</f>
        <v>21.428571428571431</v>
      </c>
      <c r="DD13" s="7"/>
      <c r="DE13" s="7"/>
      <c r="DF13" s="7">
        <f>(+CV13*CW13+CX13*CY13+CZ13*DA13+DB13*DC13+DD13*DE13)*CV$10</f>
        <v>557.14285714285722</v>
      </c>
      <c r="DG13" s="14">
        <v>23.4</v>
      </c>
      <c r="DH13" s="14">
        <v>30</v>
      </c>
      <c r="DI13" s="14"/>
      <c r="DJ13" s="14"/>
      <c r="DK13" s="14"/>
      <c r="DL13" s="14"/>
      <c r="DM13" s="14">
        <v>26</v>
      </c>
      <c r="DN13" s="14">
        <f>5/7*30</f>
        <v>21.428571428571431</v>
      </c>
      <c r="DO13" s="14"/>
      <c r="DP13" s="14"/>
      <c r="DQ13" s="12">
        <f>(+DG13*DH13+DI13*DJ13+DK13*DL13+DM13*DN13+DO13*DP13)*DG$10</f>
        <v>1259.1428571428573</v>
      </c>
      <c r="DR13" s="7">
        <v>17</v>
      </c>
      <c r="DS13" s="7">
        <v>30</v>
      </c>
      <c r="DT13" s="7">
        <v>17</v>
      </c>
      <c r="DU13" s="7">
        <f>4/7*30</f>
        <v>17.142857142857142</v>
      </c>
      <c r="DV13" s="7"/>
      <c r="DW13" s="7"/>
      <c r="DX13" s="7"/>
      <c r="DY13" s="7"/>
      <c r="DZ13" s="7"/>
      <c r="EA13" s="7"/>
      <c r="EB13" s="7">
        <v>17</v>
      </c>
      <c r="EC13" s="7">
        <v>20</v>
      </c>
      <c r="ED13" s="7">
        <f t="shared" ref="ED13:ED47" si="3">(DR13*DS13+DT13*DU13+DV13*DW13+DX13*DY13+DZ13*EA13+EB13*EC13)*DR$10</f>
        <v>1141.4285714285716</v>
      </c>
      <c r="EE13" s="9">
        <f t="shared" ref="EE13:EE47" si="4">(+ED13+DQ13+DF13+CU13+CH13+AL13+AW13+BH13+BU13+AA13+P13)*ED$7</f>
        <v>4005.1428571428578</v>
      </c>
    </row>
    <row r="14" spans="1:135" ht="15.75" hidden="1" customHeight="1" x14ac:dyDescent="0.3">
      <c r="A14" s="19" t="str">
        <f t="shared" si="0"/>
        <v>LECHE CONTINUACIÓN</v>
      </c>
      <c r="B14" s="20">
        <f t="shared" ref="B14:B47" si="5">ROUNDUP(+EE14,0)</f>
        <v>0</v>
      </c>
      <c r="C14" s="21" t="s">
        <v>109</v>
      </c>
      <c r="E14" s="1" t="s">
        <v>0</v>
      </c>
      <c r="F14" s="7">
        <v>17</v>
      </c>
      <c r="G14" s="7">
        <v>30</v>
      </c>
      <c r="H14" s="7">
        <v>13</v>
      </c>
      <c r="I14" s="7">
        <v>30</v>
      </c>
      <c r="J14" s="8">
        <v>13</v>
      </c>
      <c r="K14" s="8">
        <v>30</v>
      </c>
      <c r="L14" s="7">
        <v>13</v>
      </c>
      <c r="M14" s="7">
        <v>30</v>
      </c>
      <c r="N14" s="8">
        <v>13</v>
      </c>
      <c r="O14" s="8">
        <v>30</v>
      </c>
      <c r="P14" s="7">
        <f t="shared" ref="P14:P47" si="6">(+F14*G14+H14*I14+J14*K14+L14*M14+N14*O14)*F$10</f>
        <v>0</v>
      </c>
      <c r="Q14" s="1">
        <v>17</v>
      </c>
      <c r="R14" s="1">
        <v>30</v>
      </c>
      <c r="S14" s="1">
        <v>13</v>
      </c>
      <c r="T14" s="1">
        <v>30</v>
      </c>
      <c r="U14" s="6">
        <v>17</v>
      </c>
      <c r="V14" s="6">
        <v>30</v>
      </c>
      <c r="W14" s="1">
        <v>13</v>
      </c>
      <c r="X14" s="1">
        <v>30</v>
      </c>
      <c r="Y14" s="1">
        <v>13</v>
      </c>
      <c r="Z14" s="1">
        <v>30</v>
      </c>
      <c r="AA14" s="1">
        <f t="shared" ref="AA14:AA47" si="7">(+Q14*R14+S14*T14+U14*V14+W14*X14+Y14*Z14)*Q$10</f>
        <v>0</v>
      </c>
      <c r="AB14" s="8"/>
      <c r="AC14" s="8"/>
      <c r="AD14" s="8"/>
      <c r="AE14" s="8"/>
      <c r="AF14" s="8"/>
      <c r="AG14" s="8"/>
      <c r="AH14" s="8"/>
      <c r="AI14" s="8"/>
      <c r="AJ14" s="8"/>
      <c r="AK14" s="8"/>
      <c r="AL14" s="7">
        <f t="shared" ref="AL14:AL47" si="8">(+AB14*AC14+AD14*AE14+AF14*AG14+AH14*AI14+AJ14*AK14)*AB$10</f>
        <v>0</v>
      </c>
      <c r="AM14" s="12"/>
      <c r="AN14" s="12"/>
      <c r="AO14" s="12"/>
      <c r="AP14" s="12"/>
      <c r="AQ14" s="12"/>
      <c r="AR14" s="12"/>
      <c r="AS14" s="12"/>
      <c r="AT14" s="12"/>
      <c r="AU14" s="12"/>
      <c r="AV14" s="12"/>
      <c r="AW14" s="12">
        <f t="shared" ref="AW14:AW47" si="9">(+AM14*AN14+AO14*AP14+AQ14*AR14+AS14*AT14+AU14*AV14)*AM$10</f>
        <v>0</v>
      </c>
      <c r="AX14" s="7"/>
      <c r="AY14" s="7"/>
      <c r="AZ14" s="7"/>
      <c r="BA14" s="7"/>
      <c r="BB14" s="7"/>
      <c r="BC14" s="7"/>
      <c r="BD14" s="7"/>
      <c r="BE14" s="7"/>
      <c r="BF14" s="7"/>
      <c r="BG14" s="7"/>
      <c r="BH14" s="7">
        <f t="shared" ref="BH14:BH47" si="10">(+AX14*AY14+AZ14*BA14+BB14*BC14+BD14*BE14+BF14*BG14)*AX$10</f>
        <v>0</v>
      </c>
      <c r="BI14" s="12"/>
      <c r="BJ14" s="12"/>
      <c r="BK14" s="12"/>
      <c r="BL14" s="12"/>
      <c r="BM14" s="14"/>
      <c r="BN14" s="14"/>
      <c r="BO14" s="12"/>
      <c r="BP14" s="12"/>
      <c r="BQ14" s="14"/>
      <c r="BR14" s="14"/>
      <c r="BS14" s="12"/>
      <c r="BT14" s="12"/>
      <c r="BU14" s="12">
        <f t="shared" ref="BU14:BU47" si="11">(BI14*BJ14+BK14*BL14+BM14*BN14+BO14*BP14+BQ14*BR14+BS14*BT14)*BI$10</f>
        <v>0</v>
      </c>
      <c r="BV14" s="7"/>
      <c r="BW14" s="7"/>
      <c r="BX14" s="7"/>
      <c r="BY14" s="7"/>
      <c r="BZ14" s="7"/>
      <c r="CA14" s="7"/>
      <c r="CB14" s="7"/>
      <c r="CC14" s="7"/>
      <c r="CD14" s="7"/>
      <c r="CE14" s="7"/>
      <c r="CF14" s="7"/>
      <c r="CG14" s="7"/>
      <c r="CH14" s="7">
        <f t="shared" si="1"/>
        <v>0</v>
      </c>
      <c r="CI14" s="14"/>
      <c r="CJ14" s="14"/>
      <c r="CK14" s="14"/>
      <c r="CL14" s="14"/>
      <c r="CM14" s="14"/>
      <c r="CN14" s="14"/>
      <c r="CO14" s="14"/>
      <c r="CP14" s="14"/>
      <c r="CQ14" s="14"/>
      <c r="CR14" s="14"/>
      <c r="CS14" s="14"/>
      <c r="CT14" s="14"/>
      <c r="CU14" s="12">
        <f t="shared" si="2"/>
        <v>0</v>
      </c>
      <c r="CV14" s="7"/>
      <c r="CW14" s="7"/>
      <c r="CX14" s="7"/>
      <c r="CY14" s="7"/>
      <c r="CZ14" s="7"/>
      <c r="DA14" s="7"/>
      <c r="DB14" s="7"/>
      <c r="DC14" s="7"/>
      <c r="DD14" s="7"/>
      <c r="DE14" s="7"/>
      <c r="DF14" s="7">
        <f t="shared" ref="DF14:DF47" si="12">(+CV14*CW14+CX14*CY14+CZ14*DA14+DB14*DC14+DD14*DE14)*CV$10</f>
        <v>0</v>
      </c>
      <c r="DG14" s="14"/>
      <c r="DH14" s="14"/>
      <c r="DI14" s="14"/>
      <c r="DJ14" s="14"/>
      <c r="DK14" s="14"/>
      <c r="DL14" s="14"/>
      <c r="DM14" s="14"/>
      <c r="DN14" s="14"/>
      <c r="DO14" s="14"/>
      <c r="DP14" s="14"/>
      <c r="DQ14" s="12">
        <f t="shared" ref="DQ14:DQ47" si="13">(+DG14*DH14+DI14*DJ14+DK14*DL14+DM14*DN14+DO14*DP14)*DG$10</f>
        <v>0</v>
      </c>
      <c r="DR14" s="7"/>
      <c r="DS14" s="7"/>
      <c r="DT14" s="7"/>
      <c r="DU14" s="7"/>
      <c r="DV14" s="7"/>
      <c r="DW14" s="7"/>
      <c r="DX14" s="7"/>
      <c r="DY14" s="7"/>
      <c r="DZ14" s="7"/>
      <c r="EA14" s="7"/>
      <c r="EB14" s="7"/>
      <c r="EC14" s="7"/>
      <c r="ED14" s="7">
        <f t="shared" si="3"/>
        <v>0</v>
      </c>
      <c r="EE14" s="9">
        <f t="shared" si="4"/>
        <v>0</v>
      </c>
    </row>
    <row r="15" spans="1:135" x14ac:dyDescent="0.3">
      <c r="A15" s="19" t="str">
        <f t="shared" si="0"/>
        <v>KUMIS, Yogourt y Avena</v>
      </c>
      <c r="B15" s="20">
        <f t="shared" si="5"/>
        <v>16229</v>
      </c>
      <c r="C15" s="21" t="s">
        <v>110</v>
      </c>
      <c r="E15" s="2" t="s">
        <v>85</v>
      </c>
      <c r="F15" s="7"/>
      <c r="G15" s="7"/>
      <c r="H15" s="7"/>
      <c r="I15" s="7"/>
      <c r="J15" s="8"/>
      <c r="K15" s="8"/>
      <c r="L15" s="7"/>
      <c r="M15" s="7"/>
      <c r="N15" s="7"/>
      <c r="O15" s="7"/>
      <c r="P15" s="7">
        <f t="shared" si="6"/>
        <v>0</v>
      </c>
      <c r="Q15" s="1"/>
      <c r="R15" s="1"/>
      <c r="S15" s="1"/>
      <c r="T15" s="1"/>
      <c r="U15" s="6"/>
      <c r="V15" s="6"/>
      <c r="W15" s="1"/>
      <c r="X15" s="1"/>
      <c r="Y15" s="1"/>
      <c r="Z15" s="1"/>
      <c r="AA15" s="1">
        <f t="shared" si="7"/>
        <v>0</v>
      </c>
      <c r="AB15" s="8"/>
      <c r="AC15" s="8"/>
      <c r="AD15" s="8"/>
      <c r="AE15" s="8"/>
      <c r="AF15" s="8"/>
      <c r="AG15" s="8"/>
      <c r="AH15" s="8">
        <v>100</v>
      </c>
      <c r="AI15" s="8">
        <v>20</v>
      </c>
      <c r="AJ15" s="8"/>
      <c r="AK15" s="8"/>
      <c r="AL15" s="7">
        <f t="shared" si="8"/>
        <v>0</v>
      </c>
      <c r="AM15" s="12"/>
      <c r="AN15" s="12"/>
      <c r="AO15" s="12"/>
      <c r="AP15" s="12"/>
      <c r="AQ15" s="12"/>
      <c r="AR15" s="12"/>
      <c r="AS15" s="12">
        <v>100</v>
      </c>
      <c r="AT15" s="12">
        <v>20</v>
      </c>
      <c r="AU15" s="12"/>
      <c r="AV15" s="12"/>
      <c r="AW15" s="12">
        <f t="shared" si="9"/>
        <v>0</v>
      </c>
      <c r="AX15" s="7"/>
      <c r="AY15" s="7"/>
      <c r="AZ15" s="7"/>
      <c r="BA15" s="7"/>
      <c r="BB15" s="7"/>
      <c r="BC15" s="7"/>
      <c r="BD15" s="7">
        <v>150</v>
      </c>
      <c r="BE15" s="7">
        <v>20</v>
      </c>
      <c r="BF15" s="7"/>
      <c r="BG15" s="7"/>
      <c r="BH15" s="7">
        <f t="shared" si="10"/>
        <v>0</v>
      </c>
      <c r="BI15" s="12"/>
      <c r="BJ15" s="12"/>
      <c r="BK15" s="12"/>
      <c r="BL15" s="12"/>
      <c r="BM15" s="14"/>
      <c r="BN15" s="14"/>
      <c r="BO15" s="12">
        <v>150</v>
      </c>
      <c r="BP15" s="12">
        <v>20</v>
      </c>
      <c r="BQ15" s="14"/>
      <c r="BR15" s="14"/>
      <c r="BS15" s="12">
        <v>150</v>
      </c>
      <c r="BT15" s="12">
        <v>10</v>
      </c>
      <c r="BU15" s="12">
        <f t="shared" si="11"/>
        <v>0</v>
      </c>
      <c r="BV15" s="7"/>
      <c r="BW15" s="7"/>
      <c r="BX15" s="7"/>
      <c r="BY15" s="7"/>
      <c r="BZ15" s="7"/>
      <c r="CA15" s="7"/>
      <c r="CB15" s="7">
        <v>200</v>
      </c>
      <c r="CC15" s="7">
        <v>20</v>
      </c>
      <c r="CD15" s="7"/>
      <c r="CE15" s="7"/>
      <c r="CF15" s="7">
        <v>200</v>
      </c>
      <c r="CG15" s="7">
        <v>10</v>
      </c>
      <c r="CH15" s="7">
        <f t="shared" si="1"/>
        <v>0</v>
      </c>
      <c r="CI15" s="14"/>
      <c r="CJ15" s="14"/>
      <c r="CK15" s="14"/>
      <c r="CL15" s="14"/>
      <c r="CM15" s="14"/>
      <c r="CN15" s="14"/>
      <c r="CO15" s="14">
        <v>200</v>
      </c>
      <c r="CP15" s="14">
        <v>20</v>
      </c>
      <c r="CQ15" s="14"/>
      <c r="CR15" s="14"/>
      <c r="CS15" s="14">
        <v>200</v>
      </c>
      <c r="CT15" s="14">
        <v>10</v>
      </c>
      <c r="CU15" s="12">
        <f t="shared" si="2"/>
        <v>6000</v>
      </c>
      <c r="CV15" s="7"/>
      <c r="CW15" s="7"/>
      <c r="CX15" s="7"/>
      <c r="CY15" s="7"/>
      <c r="CZ15" s="7"/>
      <c r="DA15" s="7"/>
      <c r="DB15" s="7">
        <v>200</v>
      </c>
      <c r="DC15" s="7">
        <f>2/7*30</f>
        <v>8.5714285714285712</v>
      </c>
      <c r="DD15" s="7"/>
      <c r="DE15" s="7"/>
      <c r="DF15" s="7">
        <f t="shared" si="12"/>
        <v>1714.2857142857142</v>
      </c>
      <c r="DG15" s="14"/>
      <c r="DH15" s="14"/>
      <c r="DI15" s="14"/>
      <c r="DJ15" s="14"/>
      <c r="DK15" s="14"/>
      <c r="DL15" s="14"/>
      <c r="DM15" s="14">
        <v>200</v>
      </c>
      <c r="DN15" s="14">
        <f>2/7*30</f>
        <v>8.5714285714285712</v>
      </c>
      <c r="DO15" s="14"/>
      <c r="DP15" s="14"/>
      <c r="DQ15" s="12">
        <f t="shared" si="13"/>
        <v>1714.2857142857142</v>
      </c>
      <c r="DR15" s="7"/>
      <c r="DS15" s="7"/>
      <c r="DT15" s="7"/>
      <c r="DU15" s="7"/>
      <c r="DV15" s="7"/>
      <c r="DW15" s="7"/>
      <c r="DX15" s="7">
        <v>240</v>
      </c>
      <c r="DY15" s="7">
        <v>20</v>
      </c>
      <c r="DZ15" s="7"/>
      <c r="EA15" s="7"/>
      <c r="EB15" s="7">
        <v>200</v>
      </c>
      <c r="EC15" s="7">
        <v>10</v>
      </c>
      <c r="ED15" s="7">
        <f t="shared" si="3"/>
        <v>6800</v>
      </c>
      <c r="EE15" s="9">
        <f t="shared" si="4"/>
        <v>16228.571428571428</v>
      </c>
    </row>
    <row r="16" spans="1:135" x14ac:dyDescent="0.3">
      <c r="A16" s="19" t="str">
        <f t="shared" si="0"/>
        <v>QUESO CAMPESINO</v>
      </c>
      <c r="B16" s="20">
        <f t="shared" si="5"/>
        <v>2500</v>
      </c>
      <c r="C16" s="21" t="s">
        <v>109</v>
      </c>
      <c r="E16" s="1" t="s">
        <v>1</v>
      </c>
      <c r="F16" s="7"/>
      <c r="G16" s="7"/>
      <c r="H16" s="7"/>
      <c r="I16" s="7"/>
      <c r="J16" s="8"/>
      <c r="K16" s="8"/>
      <c r="L16" s="7"/>
      <c r="M16" s="7"/>
      <c r="N16" s="7"/>
      <c r="O16" s="7"/>
      <c r="P16" s="7">
        <f t="shared" si="6"/>
        <v>0</v>
      </c>
      <c r="Q16" s="1"/>
      <c r="R16" s="1"/>
      <c r="S16" s="1"/>
      <c r="T16" s="1"/>
      <c r="U16" s="6"/>
      <c r="V16" s="6"/>
      <c r="W16" s="1"/>
      <c r="X16" s="1"/>
      <c r="Y16" s="1"/>
      <c r="Z16" s="1"/>
      <c r="AA16" s="1">
        <f t="shared" si="7"/>
        <v>0</v>
      </c>
      <c r="AB16" s="8">
        <v>30</v>
      </c>
      <c r="AC16" s="8">
        <v>10</v>
      </c>
      <c r="AD16" s="8"/>
      <c r="AE16" s="8"/>
      <c r="AF16" s="8"/>
      <c r="AG16" s="8"/>
      <c r="AH16" s="8">
        <v>30</v>
      </c>
      <c r="AI16" s="8">
        <v>10</v>
      </c>
      <c r="AJ16" s="8"/>
      <c r="AK16" s="8"/>
      <c r="AL16" s="7">
        <f t="shared" si="8"/>
        <v>0</v>
      </c>
      <c r="AM16" s="12"/>
      <c r="AN16" s="12"/>
      <c r="AO16" s="12"/>
      <c r="AP16" s="12"/>
      <c r="AQ16" s="12"/>
      <c r="AR16" s="12"/>
      <c r="AS16" s="12">
        <v>30</v>
      </c>
      <c r="AT16" s="12">
        <v>10</v>
      </c>
      <c r="AU16" s="12"/>
      <c r="AV16" s="12"/>
      <c r="AW16" s="12">
        <f t="shared" si="9"/>
        <v>0</v>
      </c>
      <c r="AX16" s="7"/>
      <c r="AY16" s="7"/>
      <c r="AZ16" s="7"/>
      <c r="BA16" s="7"/>
      <c r="BB16" s="7"/>
      <c r="BC16" s="7"/>
      <c r="BD16" s="7">
        <v>50</v>
      </c>
      <c r="BE16" s="7">
        <v>10</v>
      </c>
      <c r="BF16" s="7"/>
      <c r="BG16" s="7"/>
      <c r="BH16" s="7">
        <f t="shared" si="10"/>
        <v>0</v>
      </c>
      <c r="BI16" s="12">
        <v>50</v>
      </c>
      <c r="BJ16" s="12">
        <v>10</v>
      </c>
      <c r="BK16" s="12"/>
      <c r="BL16" s="12"/>
      <c r="BM16" s="14"/>
      <c r="BN16" s="14"/>
      <c r="BO16" s="12">
        <v>50</v>
      </c>
      <c r="BP16" s="12">
        <v>10</v>
      </c>
      <c r="BQ16" s="14"/>
      <c r="BR16" s="14"/>
      <c r="BS16" s="12"/>
      <c r="BT16" s="12"/>
      <c r="BU16" s="12">
        <f t="shared" si="11"/>
        <v>0</v>
      </c>
      <c r="BV16" s="7">
        <v>60</v>
      </c>
      <c r="BW16" s="7">
        <v>10</v>
      </c>
      <c r="BX16" s="7"/>
      <c r="BY16" s="7"/>
      <c r="BZ16" s="7"/>
      <c r="CA16" s="7"/>
      <c r="CB16" s="7">
        <v>50</v>
      </c>
      <c r="CC16" s="7">
        <v>10</v>
      </c>
      <c r="CD16" s="7"/>
      <c r="CE16" s="7"/>
      <c r="CF16" s="7"/>
      <c r="CG16" s="7"/>
      <c r="CH16" s="7">
        <f t="shared" si="1"/>
        <v>0</v>
      </c>
      <c r="CI16" s="14">
        <v>60</v>
      </c>
      <c r="CJ16" s="14">
        <v>10</v>
      </c>
      <c r="CK16" s="14"/>
      <c r="CL16" s="14"/>
      <c r="CM16" s="14"/>
      <c r="CN16" s="14"/>
      <c r="CO16" s="14">
        <v>60</v>
      </c>
      <c r="CP16" s="14">
        <v>10</v>
      </c>
      <c r="CQ16" s="14"/>
      <c r="CR16" s="14"/>
      <c r="CS16" s="14"/>
      <c r="CT16" s="14"/>
      <c r="CU16" s="12">
        <f t="shared" si="2"/>
        <v>1200</v>
      </c>
      <c r="CV16" s="7"/>
      <c r="CW16" s="7"/>
      <c r="CX16" s="7"/>
      <c r="CY16" s="7"/>
      <c r="CZ16" s="7"/>
      <c r="DA16" s="7"/>
      <c r="DB16" s="7"/>
      <c r="DC16" s="7"/>
      <c r="DD16" s="7"/>
      <c r="DE16" s="7"/>
      <c r="DF16" s="7">
        <f t="shared" si="12"/>
        <v>0</v>
      </c>
      <c r="DG16" s="14"/>
      <c r="DH16" s="14"/>
      <c r="DI16" s="14"/>
      <c r="DJ16" s="14"/>
      <c r="DK16" s="14"/>
      <c r="DL16" s="14"/>
      <c r="DM16" s="14"/>
      <c r="DN16" s="14"/>
      <c r="DO16" s="14"/>
      <c r="DP16" s="14"/>
      <c r="DQ16" s="12">
        <f t="shared" si="13"/>
        <v>0</v>
      </c>
      <c r="DR16" s="7">
        <v>70</v>
      </c>
      <c r="DS16" s="7">
        <v>10</v>
      </c>
      <c r="DT16" s="7"/>
      <c r="DU16" s="7"/>
      <c r="DV16" s="7"/>
      <c r="DW16" s="7"/>
      <c r="DX16" s="7">
        <v>60</v>
      </c>
      <c r="DY16" s="7">
        <v>10</v>
      </c>
      <c r="DZ16" s="7"/>
      <c r="EA16" s="7"/>
      <c r="EB16" s="7"/>
      <c r="EC16" s="7"/>
      <c r="ED16" s="7">
        <f t="shared" si="3"/>
        <v>1300</v>
      </c>
      <c r="EE16" s="9">
        <f t="shared" si="4"/>
        <v>2500</v>
      </c>
    </row>
    <row r="17" spans="1:135" ht="16.5" hidden="1" customHeight="1" x14ac:dyDescent="0.3">
      <c r="A17" s="19" t="str">
        <f t="shared" si="0"/>
        <v xml:space="preserve">AVENA EN HOJUELAS </v>
      </c>
      <c r="B17" s="20">
        <f t="shared" si="5"/>
        <v>0</v>
      </c>
      <c r="C17" s="21" t="s">
        <v>109</v>
      </c>
      <c r="E17" s="1" t="s">
        <v>2</v>
      </c>
      <c r="F17" s="7"/>
      <c r="G17" s="7"/>
      <c r="H17" s="7"/>
      <c r="I17" s="7"/>
      <c r="J17" s="8"/>
      <c r="K17" s="8"/>
      <c r="L17" s="7"/>
      <c r="M17" s="7"/>
      <c r="N17" s="7"/>
      <c r="O17" s="7"/>
      <c r="P17" s="7">
        <f t="shared" si="6"/>
        <v>0</v>
      </c>
      <c r="Q17" s="1"/>
      <c r="R17" s="1"/>
      <c r="S17" s="1"/>
      <c r="T17" s="1"/>
      <c r="U17" s="6"/>
      <c r="V17" s="6"/>
      <c r="W17" s="1"/>
      <c r="X17" s="1"/>
      <c r="Y17" s="1"/>
      <c r="Z17" s="1"/>
      <c r="AA17" s="1">
        <f t="shared" si="7"/>
        <v>0</v>
      </c>
      <c r="AB17" s="8"/>
      <c r="AC17" s="8"/>
      <c r="AD17" s="8"/>
      <c r="AE17" s="8"/>
      <c r="AF17" s="8"/>
      <c r="AG17" s="8"/>
      <c r="AH17" s="8"/>
      <c r="AI17" s="8"/>
      <c r="AJ17" s="8"/>
      <c r="AK17" s="8"/>
      <c r="AL17" s="7">
        <f t="shared" si="8"/>
        <v>0</v>
      </c>
      <c r="AM17" s="12"/>
      <c r="AN17" s="12"/>
      <c r="AO17" s="12"/>
      <c r="AP17" s="12"/>
      <c r="AQ17" s="12"/>
      <c r="AR17" s="12"/>
      <c r="AS17" s="12"/>
      <c r="AT17" s="12"/>
      <c r="AU17" s="12"/>
      <c r="AV17" s="12"/>
      <c r="AW17" s="12">
        <f t="shared" si="9"/>
        <v>0</v>
      </c>
      <c r="AX17" s="7"/>
      <c r="AY17" s="7"/>
      <c r="AZ17" s="7"/>
      <c r="BA17" s="7"/>
      <c r="BB17" s="7"/>
      <c r="BC17" s="7"/>
      <c r="BD17" s="7"/>
      <c r="BE17" s="7"/>
      <c r="BF17" s="7"/>
      <c r="BG17" s="7"/>
      <c r="BH17" s="7">
        <f t="shared" si="10"/>
        <v>0</v>
      </c>
      <c r="BI17" s="12"/>
      <c r="BJ17" s="12"/>
      <c r="BK17" s="12"/>
      <c r="BL17" s="12"/>
      <c r="BM17" s="14"/>
      <c r="BN17" s="14"/>
      <c r="BO17" s="12"/>
      <c r="BP17" s="12"/>
      <c r="BQ17" s="14"/>
      <c r="BR17" s="14"/>
      <c r="BS17" s="12"/>
      <c r="BT17" s="12"/>
      <c r="BU17" s="12">
        <f t="shared" si="11"/>
        <v>0</v>
      </c>
      <c r="BV17" s="7"/>
      <c r="BW17" s="7"/>
      <c r="BX17" s="7"/>
      <c r="BY17" s="7"/>
      <c r="BZ17" s="7"/>
      <c r="CA17" s="7"/>
      <c r="CB17" s="7"/>
      <c r="CC17" s="7"/>
      <c r="CD17" s="7"/>
      <c r="CE17" s="7"/>
      <c r="CF17" s="7"/>
      <c r="CG17" s="7"/>
      <c r="CH17" s="7">
        <f t="shared" si="1"/>
        <v>0</v>
      </c>
      <c r="CI17" s="14"/>
      <c r="CJ17" s="14"/>
      <c r="CK17" s="14"/>
      <c r="CL17" s="14"/>
      <c r="CM17" s="14"/>
      <c r="CN17" s="14"/>
      <c r="CO17" s="14"/>
      <c r="CP17" s="14"/>
      <c r="CQ17" s="14"/>
      <c r="CR17" s="14"/>
      <c r="CS17" s="14"/>
      <c r="CT17" s="14"/>
      <c r="CU17" s="12">
        <f t="shared" si="2"/>
        <v>0</v>
      </c>
      <c r="CV17" s="7"/>
      <c r="CW17" s="7"/>
      <c r="CX17" s="7"/>
      <c r="CY17" s="7"/>
      <c r="CZ17" s="7"/>
      <c r="DA17" s="7"/>
      <c r="DB17" s="7"/>
      <c r="DC17" s="7"/>
      <c r="DD17" s="7"/>
      <c r="DE17" s="7"/>
      <c r="DF17" s="7">
        <f t="shared" si="12"/>
        <v>0</v>
      </c>
      <c r="DG17" s="14"/>
      <c r="DH17" s="14"/>
      <c r="DI17" s="14"/>
      <c r="DJ17" s="14"/>
      <c r="DK17" s="14"/>
      <c r="DL17" s="14"/>
      <c r="DM17" s="14"/>
      <c r="DN17" s="14"/>
      <c r="DO17" s="14"/>
      <c r="DP17" s="14"/>
      <c r="DQ17" s="12">
        <f t="shared" si="13"/>
        <v>0</v>
      </c>
      <c r="DR17" s="7"/>
      <c r="DS17" s="7"/>
      <c r="DT17" s="7"/>
      <c r="DU17" s="7"/>
      <c r="DV17" s="7"/>
      <c r="DW17" s="7"/>
      <c r="DX17" s="7"/>
      <c r="DY17" s="7"/>
      <c r="DZ17" s="7"/>
      <c r="EA17" s="7"/>
      <c r="EB17" s="7"/>
      <c r="EC17" s="7"/>
      <c r="ED17" s="7">
        <f t="shared" si="3"/>
        <v>0</v>
      </c>
      <c r="EE17" s="9">
        <f t="shared" si="4"/>
        <v>0</v>
      </c>
    </row>
    <row r="18" spans="1:135" x14ac:dyDescent="0.3">
      <c r="A18" s="19" t="str">
        <f t="shared" si="0"/>
        <v>CEREALES PARA COLADAS, PAPILLAS Y COMPOTAS</v>
      </c>
      <c r="B18" s="20">
        <f t="shared" si="5"/>
        <v>762</v>
      </c>
      <c r="C18" s="21" t="s">
        <v>109</v>
      </c>
      <c r="E18" s="2" t="s">
        <v>43</v>
      </c>
      <c r="F18" s="7"/>
      <c r="G18" s="7"/>
      <c r="H18" s="7">
        <v>5</v>
      </c>
      <c r="I18" s="7">
        <v>30</v>
      </c>
      <c r="J18" s="8"/>
      <c r="K18" s="8"/>
      <c r="L18" s="7"/>
      <c r="M18" s="7"/>
      <c r="N18" s="7"/>
      <c r="O18" s="7"/>
      <c r="P18" s="7">
        <f t="shared" si="6"/>
        <v>0</v>
      </c>
      <c r="Q18" s="1"/>
      <c r="R18" s="1"/>
      <c r="S18" s="1">
        <v>7</v>
      </c>
      <c r="T18" s="1">
        <v>30</v>
      </c>
      <c r="U18" s="6"/>
      <c r="V18" s="6"/>
      <c r="W18" s="1"/>
      <c r="X18" s="1"/>
      <c r="Y18" s="1"/>
      <c r="Z18" s="1"/>
      <c r="AA18" s="1">
        <f t="shared" si="7"/>
        <v>0</v>
      </c>
      <c r="AB18" s="8">
        <v>10</v>
      </c>
      <c r="AC18" s="8">
        <f>3/7*30</f>
        <v>12.857142857142856</v>
      </c>
      <c r="AD18" s="8">
        <v>10</v>
      </c>
      <c r="AE18" s="8">
        <f>3/7*30</f>
        <v>12.857142857142856</v>
      </c>
      <c r="AF18" s="8"/>
      <c r="AG18" s="8"/>
      <c r="AH18" s="8"/>
      <c r="AI18" s="8"/>
      <c r="AJ18" s="8"/>
      <c r="AK18" s="8"/>
      <c r="AL18" s="7">
        <f t="shared" si="8"/>
        <v>0</v>
      </c>
      <c r="AM18" s="12"/>
      <c r="AN18" s="12"/>
      <c r="AO18" s="12">
        <v>11</v>
      </c>
      <c r="AP18" s="12">
        <f>3/7*30</f>
        <v>12.857142857142856</v>
      </c>
      <c r="AQ18" s="12"/>
      <c r="AR18" s="12"/>
      <c r="AS18" s="12"/>
      <c r="AT18" s="12"/>
      <c r="AU18" s="12"/>
      <c r="AV18" s="12"/>
      <c r="AW18" s="12">
        <f t="shared" si="9"/>
        <v>0</v>
      </c>
      <c r="AX18" s="7"/>
      <c r="AY18" s="7"/>
      <c r="AZ18" s="7">
        <v>11</v>
      </c>
      <c r="BA18" s="7">
        <f>3/7*30</f>
        <v>12.857142857142856</v>
      </c>
      <c r="BB18" s="7"/>
      <c r="BC18" s="7"/>
      <c r="BD18" s="7"/>
      <c r="BE18" s="7"/>
      <c r="BF18" s="7"/>
      <c r="BG18" s="7"/>
      <c r="BH18" s="7">
        <f t="shared" si="10"/>
        <v>0</v>
      </c>
      <c r="BI18" s="12">
        <v>13.2</v>
      </c>
      <c r="BJ18" s="12">
        <f>3/7*30</f>
        <v>12.857142857142856</v>
      </c>
      <c r="BK18" s="12">
        <v>13.2</v>
      </c>
      <c r="BL18" s="12">
        <f>3/7*30</f>
        <v>12.857142857142856</v>
      </c>
      <c r="BM18" s="14"/>
      <c r="BN18" s="14"/>
      <c r="BO18" s="12"/>
      <c r="BP18" s="12"/>
      <c r="BQ18" s="14"/>
      <c r="BR18" s="14"/>
      <c r="BS18" s="12"/>
      <c r="BT18" s="12"/>
      <c r="BU18" s="12">
        <f t="shared" si="11"/>
        <v>0</v>
      </c>
      <c r="BV18" s="7">
        <v>14</v>
      </c>
      <c r="BW18" s="7">
        <f>3/7*30</f>
        <v>12.857142857142856</v>
      </c>
      <c r="BX18" s="7">
        <v>14</v>
      </c>
      <c r="BY18" s="7">
        <f>3/7*30</f>
        <v>12.857142857142856</v>
      </c>
      <c r="BZ18" s="7"/>
      <c r="CA18" s="7"/>
      <c r="CB18" s="7"/>
      <c r="CC18" s="7"/>
      <c r="CD18" s="7"/>
      <c r="CE18" s="7"/>
      <c r="CF18" s="7"/>
      <c r="CG18" s="7"/>
      <c r="CH18" s="7">
        <f t="shared" si="1"/>
        <v>0</v>
      </c>
      <c r="CI18" s="14">
        <v>14</v>
      </c>
      <c r="CJ18" s="14">
        <f>3/7*30</f>
        <v>12.857142857142856</v>
      </c>
      <c r="CK18" s="14">
        <v>14</v>
      </c>
      <c r="CL18" s="14">
        <f>3/7*30</f>
        <v>12.857142857142856</v>
      </c>
      <c r="CM18" s="14"/>
      <c r="CN18" s="14"/>
      <c r="CO18" s="14"/>
      <c r="CP18" s="14"/>
      <c r="CQ18" s="14"/>
      <c r="CR18" s="14"/>
      <c r="CS18" s="14"/>
      <c r="CT18" s="14"/>
      <c r="CU18" s="12">
        <f t="shared" si="2"/>
        <v>359.99999999999994</v>
      </c>
      <c r="CV18" s="7"/>
      <c r="CW18" s="7"/>
      <c r="CX18" s="7"/>
      <c r="CY18" s="7"/>
      <c r="CZ18" s="7"/>
      <c r="DA18" s="7"/>
      <c r="DB18" s="7"/>
      <c r="DC18" s="7"/>
      <c r="DD18" s="7"/>
      <c r="DE18" s="7"/>
      <c r="DF18" s="7">
        <f t="shared" si="12"/>
        <v>0</v>
      </c>
      <c r="DG18" s="14"/>
      <c r="DH18" s="14"/>
      <c r="DI18" s="14"/>
      <c r="DJ18" s="14"/>
      <c r="DK18" s="14"/>
      <c r="DL18" s="14"/>
      <c r="DM18" s="14"/>
      <c r="DN18" s="14"/>
      <c r="DO18" s="14"/>
      <c r="DP18" s="14"/>
      <c r="DQ18" s="12">
        <f t="shared" si="13"/>
        <v>0</v>
      </c>
      <c r="DR18" s="7">
        <v>15.6</v>
      </c>
      <c r="DS18" s="7">
        <f>3/7*30</f>
        <v>12.857142857142856</v>
      </c>
      <c r="DT18" s="7">
        <v>15.6</v>
      </c>
      <c r="DU18" s="7">
        <f>3/7*30</f>
        <v>12.857142857142856</v>
      </c>
      <c r="DV18" s="7"/>
      <c r="DW18" s="7"/>
      <c r="DX18" s="7"/>
      <c r="DY18" s="7"/>
      <c r="DZ18" s="7"/>
      <c r="EA18" s="7"/>
      <c r="EB18" s="7"/>
      <c r="EC18" s="7"/>
      <c r="ED18" s="7">
        <f t="shared" si="3"/>
        <v>401.14285714285711</v>
      </c>
      <c r="EE18" s="9">
        <f t="shared" si="4"/>
        <v>761.14285714285711</v>
      </c>
    </row>
    <row r="19" spans="1:135" x14ac:dyDescent="0.3">
      <c r="A19" s="19" t="str">
        <f t="shared" si="0"/>
        <v>CEREALES PARA SOPA</v>
      </c>
      <c r="B19" s="20">
        <f t="shared" si="5"/>
        <v>1290</v>
      </c>
      <c r="C19" s="21" t="s">
        <v>109</v>
      </c>
      <c r="E19" s="1" t="s">
        <v>3</v>
      </c>
      <c r="F19" s="7"/>
      <c r="G19" s="7"/>
      <c r="H19" s="7"/>
      <c r="I19" s="7"/>
      <c r="J19" s="8">
        <v>6</v>
      </c>
      <c r="K19" s="8">
        <v>30</v>
      </c>
      <c r="L19" s="7"/>
      <c r="M19" s="7"/>
      <c r="N19" s="8">
        <v>6</v>
      </c>
      <c r="O19" s="8">
        <v>30</v>
      </c>
      <c r="P19" s="7">
        <f t="shared" si="6"/>
        <v>0</v>
      </c>
      <c r="Q19" s="1"/>
      <c r="R19" s="1"/>
      <c r="S19" s="1"/>
      <c r="T19" s="1"/>
      <c r="U19" s="6">
        <v>4</v>
      </c>
      <c r="V19" s="6">
        <v>30</v>
      </c>
      <c r="W19" s="1"/>
      <c r="X19" s="1"/>
      <c r="Y19" s="1">
        <v>4</v>
      </c>
      <c r="Z19" s="1">
        <v>30</v>
      </c>
      <c r="AA19" s="1">
        <f t="shared" si="7"/>
        <v>0</v>
      </c>
      <c r="AB19" s="8"/>
      <c r="AC19" s="8"/>
      <c r="AD19" s="8"/>
      <c r="AE19" s="8"/>
      <c r="AF19" s="8"/>
      <c r="AG19" s="8"/>
      <c r="AH19" s="8"/>
      <c r="AI19" s="8"/>
      <c r="AJ19" s="8"/>
      <c r="AK19" s="8"/>
      <c r="AL19" s="7">
        <f t="shared" si="8"/>
        <v>0</v>
      </c>
      <c r="AM19" s="12"/>
      <c r="AN19" s="12"/>
      <c r="AO19" s="12"/>
      <c r="AP19" s="12"/>
      <c r="AQ19" s="12">
        <v>6</v>
      </c>
      <c r="AR19" s="12">
        <v>30</v>
      </c>
      <c r="AS19" s="12"/>
      <c r="AT19" s="12"/>
      <c r="AU19" s="12"/>
      <c r="AV19" s="12"/>
      <c r="AW19" s="12">
        <f t="shared" si="9"/>
        <v>0</v>
      </c>
      <c r="AX19" s="7"/>
      <c r="AY19" s="7"/>
      <c r="AZ19" s="7"/>
      <c r="BA19" s="7"/>
      <c r="BB19" s="7">
        <v>9</v>
      </c>
      <c r="BC19" s="7">
        <v>30</v>
      </c>
      <c r="BD19" s="7"/>
      <c r="BE19" s="7"/>
      <c r="BF19" s="7"/>
      <c r="BG19" s="7"/>
      <c r="BH19" s="7">
        <f t="shared" si="10"/>
        <v>0</v>
      </c>
      <c r="BI19" s="12"/>
      <c r="BJ19" s="12"/>
      <c r="BK19" s="12"/>
      <c r="BL19" s="12"/>
      <c r="BM19" s="14">
        <v>9</v>
      </c>
      <c r="BN19" s="14">
        <v>30</v>
      </c>
      <c r="BO19" s="12"/>
      <c r="BP19" s="12"/>
      <c r="BQ19" s="14"/>
      <c r="BR19" s="14"/>
      <c r="BS19" s="12"/>
      <c r="BT19" s="12"/>
      <c r="BU19" s="12">
        <f t="shared" si="11"/>
        <v>0</v>
      </c>
      <c r="BV19" s="7"/>
      <c r="BW19" s="7"/>
      <c r="BX19" s="7"/>
      <c r="BY19" s="7"/>
      <c r="BZ19" s="7">
        <v>9</v>
      </c>
      <c r="CA19" s="7">
        <v>30</v>
      </c>
      <c r="CB19" s="7"/>
      <c r="CC19" s="7"/>
      <c r="CD19" s="7"/>
      <c r="CE19" s="7"/>
      <c r="CF19" s="7"/>
      <c r="CG19" s="7"/>
      <c r="CH19" s="7">
        <f t="shared" si="1"/>
        <v>0</v>
      </c>
      <c r="CI19" s="14"/>
      <c r="CJ19" s="14"/>
      <c r="CK19" s="14"/>
      <c r="CL19" s="14"/>
      <c r="CM19" s="14">
        <v>9</v>
      </c>
      <c r="CN19" s="14">
        <v>30</v>
      </c>
      <c r="CO19" s="14"/>
      <c r="CP19" s="14"/>
      <c r="CQ19" s="14"/>
      <c r="CR19" s="14"/>
      <c r="CS19" s="14"/>
      <c r="CT19" s="14"/>
      <c r="CU19" s="12">
        <f t="shared" si="2"/>
        <v>270</v>
      </c>
      <c r="CV19" s="7"/>
      <c r="CW19" s="7"/>
      <c r="CX19" s="7"/>
      <c r="CY19" s="7"/>
      <c r="CZ19" s="7">
        <v>15</v>
      </c>
      <c r="DA19" s="7">
        <v>30</v>
      </c>
      <c r="DB19" s="7"/>
      <c r="DC19" s="7"/>
      <c r="DD19" s="7"/>
      <c r="DE19" s="7"/>
      <c r="DF19" s="7">
        <f t="shared" si="12"/>
        <v>450</v>
      </c>
      <c r="DG19" s="14"/>
      <c r="DH19" s="14"/>
      <c r="DI19" s="14"/>
      <c r="DJ19" s="14"/>
      <c r="DK19" s="14">
        <v>10</v>
      </c>
      <c r="DL19" s="14">
        <v>30</v>
      </c>
      <c r="DM19" s="14"/>
      <c r="DN19" s="14"/>
      <c r="DO19" s="14"/>
      <c r="DP19" s="14"/>
      <c r="DQ19" s="12">
        <f t="shared" si="13"/>
        <v>300</v>
      </c>
      <c r="DR19" s="7"/>
      <c r="DS19" s="7"/>
      <c r="DT19" s="7"/>
      <c r="DU19" s="7"/>
      <c r="DV19" s="7">
        <v>9</v>
      </c>
      <c r="DW19" s="7">
        <v>30</v>
      </c>
      <c r="DX19" s="7"/>
      <c r="DY19" s="7"/>
      <c r="DZ19" s="7"/>
      <c r="EA19" s="7"/>
      <c r="EB19" s="7"/>
      <c r="EC19" s="7"/>
      <c r="ED19" s="7">
        <f t="shared" si="3"/>
        <v>270</v>
      </c>
      <c r="EE19" s="9">
        <f t="shared" si="4"/>
        <v>1290</v>
      </c>
    </row>
    <row r="20" spans="1:135" ht="15" hidden="1" customHeight="1" x14ac:dyDescent="0.3">
      <c r="A20" s="19" t="str">
        <f t="shared" si="0"/>
        <v>PAPILLAS INDUSTRIALIZADAS</v>
      </c>
      <c r="B20" s="20">
        <f t="shared" si="5"/>
        <v>0</v>
      </c>
      <c r="C20" s="21" t="s">
        <v>109</v>
      </c>
      <c r="E20" s="1" t="s">
        <v>4</v>
      </c>
      <c r="F20" s="7"/>
      <c r="G20" s="7"/>
      <c r="H20" s="7"/>
      <c r="I20" s="7"/>
      <c r="J20" s="8"/>
      <c r="K20" s="8"/>
      <c r="L20" s="7"/>
      <c r="M20" s="7"/>
      <c r="N20" s="7"/>
      <c r="O20" s="7"/>
      <c r="P20" s="7">
        <f t="shared" si="6"/>
        <v>0</v>
      </c>
      <c r="Q20" s="1"/>
      <c r="R20" s="1"/>
      <c r="S20" s="1"/>
      <c r="T20" s="1"/>
      <c r="U20" s="6"/>
      <c r="V20" s="6"/>
      <c r="W20" s="1"/>
      <c r="X20" s="1"/>
      <c r="Y20" s="1"/>
      <c r="Z20" s="1"/>
      <c r="AA20" s="1">
        <f t="shared" si="7"/>
        <v>0</v>
      </c>
      <c r="AB20" s="8"/>
      <c r="AC20" s="8"/>
      <c r="AD20" s="8"/>
      <c r="AE20" s="8"/>
      <c r="AF20" s="8"/>
      <c r="AG20" s="8"/>
      <c r="AH20" s="8"/>
      <c r="AI20" s="8"/>
      <c r="AJ20" s="8"/>
      <c r="AK20" s="8"/>
      <c r="AL20" s="7">
        <f t="shared" si="8"/>
        <v>0</v>
      </c>
      <c r="AM20" s="12"/>
      <c r="AN20" s="12"/>
      <c r="AO20" s="12"/>
      <c r="AP20" s="12"/>
      <c r="AQ20" s="12"/>
      <c r="AR20" s="12"/>
      <c r="AS20" s="12"/>
      <c r="AT20" s="12"/>
      <c r="AU20" s="12"/>
      <c r="AV20" s="12"/>
      <c r="AW20" s="12">
        <f t="shared" si="9"/>
        <v>0</v>
      </c>
      <c r="AX20" s="7"/>
      <c r="AY20" s="7"/>
      <c r="AZ20" s="7"/>
      <c r="BA20" s="7"/>
      <c r="BB20" s="7"/>
      <c r="BC20" s="7"/>
      <c r="BD20" s="7"/>
      <c r="BE20" s="7"/>
      <c r="BF20" s="7"/>
      <c r="BG20" s="7"/>
      <c r="BH20" s="7">
        <f t="shared" si="10"/>
        <v>0</v>
      </c>
      <c r="BI20" s="12"/>
      <c r="BJ20" s="12"/>
      <c r="BK20" s="12"/>
      <c r="BL20" s="12"/>
      <c r="BM20" s="14"/>
      <c r="BN20" s="14"/>
      <c r="BO20" s="12"/>
      <c r="BP20" s="12"/>
      <c r="BQ20" s="14"/>
      <c r="BR20" s="14"/>
      <c r="BS20" s="12"/>
      <c r="BT20" s="12"/>
      <c r="BU20" s="12">
        <f t="shared" si="11"/>
        <v>0</v>
      </c>
      <c r="BV20" s="7"/>
      <c r="BW20" s="7"/>
      <c r="BX20" s="7"/>
      <c r="BY20" s="7"/>
      <c r="BZ20" s="7"/>
      <c r="CA20" s="7"/>
      <c r="CB20" s="7"/>
      <c r="CC20" s="7"/>
      <c r="CD20" s="7"/>
      <c r="CE20" s="7"/>
      <c r="CF20" s="7"/>
      <c r="CG20" s="7"/>
      <c r="CH20" s="7">
        <f t="shared" si="1"/>
        <v>0</v>
      </c>
      <c r="CI20" s="14"/>
      <c r="CJ20" s="14"/>
      <c r="CK20" s="14"/>
      <c r="CL20" s="14"/>
      <c r="CM20" s="14"/>
      <c r="CN20" s="14"/>
      <c r="CO20" s="14"/>
      <c r="CP20" s="14"/>
      <c r="CQ20" s="14"/>
      <c r="CR20" s="14"/>
      <c r="CS20" s="14"/>
      <c r="CT20" s="14"/>
      <c r="CU20" s="12">
        <f t="shared" si="2"/>
        <v>0</v>
      </c>
      <c r="CV20" s="7"/>
      <c r="CW20" s="7"/>
      <c r="CX20" s="7"/>
      <c r="CY20" s="7"/>
      <c r="CZ20" s="7"/>
      <c r="DA20" s="7"/>
      <c r="DB20" s="7"/>
      <c r="DC20" s="7"/>
      <c r="DD20" s="7"/>
      <c r="DE20" s="7"/>
      <c r="DF20" s="7">
        <f t="shared" si="12"/>
        <v>0</v>
      </c>
      <c r="DG20" s="14"/>
      <c r="DH20" s="14"/>
      <c r="DI20" s="14"/>
      <c r="DJ20" s="14"/>
      <c r="DK20" s="14"/>
      <c r="DL20" s="14"/>
      <c r="DM20" s="14"/>
      <c r="DN20" s="14"/>
      <c r="DO20" s="14"/>
      <c r="DP20" s="14"/>
      <c r="DQ20" s="12">
        <f t="shared" si="13"/>
        <v>0</v>
      </c>
      <c r="DR20" s="7"/>
      <c r="DS20" s="7"/>
      <c r="DT20" s="7"/>
      <c r="DU20" s="7"/>
      <c r="DV20" s="7"/>
      <c r="DW20" s="7"/>
      <c r="DX20" s="7"/>
      <c r="DY20" s="7"/>
      <c r="DZ20" s="7"/>
      <c r="EA20" s="7"/>
      <c r="EB20" s="7"/>
      <c r="EC20" s="7"/>
      <c r="ED20" s="7">
        <f t="shared" si="3"/>
        <v>0</v>
      </c>
      <c r="EE20" s="9">
        <f t="shared" si="4"/>
        <v>0</v>
      </c>
    </row>
    <row r="21" spans="1:135" hidden="1" x14ac:dyDescent="0.3">
      <c r="A21" s="19" t="str">
        <f t="shared" si="0"/>
        <v>ALIMENTO INFANTIL DE ARROZ, AVENA Y MAIZ</v>
      </c>
      <c r="B21" s="20">
        <f t="shared" si="5"/>
        <v>0</v>
      </c>
      <c r="C21" s="21" t="s">
        <v>109</v>
      </c>
      <c r="E21" s="2" t="s">
        <v>5</v>
      </c>
      <c r="F21" s="7"/>
      <c r="G21" s="7"/>
      <c r="H21" s="7"/>
      <c r="I21" s="7"/>
      <c r="J21" s="8"/>
      <c r="K21" s="8"/>
      <c r="L21" s="7"/>
      <c r="M21" s="7"/>
      <c r="N21" s="7"/>
      <c r="O21" s="7"/>
      <c r="P21" s="7">
        <f t="shared" si="6"/>
        <v>0</v>
      </c>
      <c r="Q21" s="1"/>
      <c r="R21" s="1"/>
      <c r="S21" s="1"/>
      <c r="T21" s="1"/>
      <c r="U21" s="6"/>
      <c r="V21" s="6"/>
      <c r="W21" s="1"/>
      <c r="X21" s="1"/>
      <c r="Y21" s="1"/>
      <c r="Z21" s="1"/>
      <c r="AA21" s="1">
        <f t="shared" si="7"/>
        <v>0</v>
      </c>
      <c r="AB21" s="8"/>
      <c r="AC21" s="8"/>
      <c r="AD21" s="8"/>
      <c r="AE21" s="8"/>
      <c r="AF21" s="8"/>
      <c r="AG21" s="8"/>
      <c r="AH21" s="8"/>
      <c r="AI21" s="8"/>
      <c r="AJ21" s="8"/>
      <c r="AK21" s="8"/>
      <c r="AL21" s="7">
        <f t="shared" si="8"/>
        <v>0</v>
      </c>
      <c r="AM21" s="12"/>
      <c r="AN21" s="12"/>
      <c r="AO21" s="12"/>
      <c r="AP21" s="12"/>
      <c r="AQ21" s="12"/>
      <c r="AR21" s="12"/>
      <c r="AS21" s="12"/>
      <c r="AT21" s="12"/>
      <c r="AU21" s="12"/>
      <c r="AV21" s="12"/>
      <c r="AW21" s="12">
        <f t="shared" si="9"/>
        <v>0</v>
      </c>
      <c r="AX21" s="7"/>
      <c r="AY21" s="7"/>
      <c r="AZ21" s="7"/>
      <c r="BA21" s="7"/>
      <c r="BB21" s="7"/>
      <c r="BC21" s="7"/>
      <c r="BD21" s="7"/>
      <c r="BE21" s="7"/>
      <c r="BF21" s="7"/>
      <c r="BG21" s="7"/>
      <c r="BH21" s="7">
        <f t="shared" si="10"/>
        <v>0</v>
      </c>
      <c r="BI21" s="12"/>
      <c r="BJ21" s="12"/>
      <c r="BK21" s="12"/>
      <c r="BL21" s="12"/>
      <c r="BM21" s="14"/>
      <c r="BN21" s="14"/>
      <c r="BO21" s="12"/>
      <c r="BP21" s="12"/>
      <c r="BQ21" s="14"/>
      <c r="BR21" s="14"/>
      <c r="BS21" s="12"/>
      <c r="BT21" s="12"/>
      <c r="BU21" s="12">
        <f t="shared" si="11"/>
        <v>0</v>
      </c>
      <c r="BV21" s="7"/>
      <c r="BW21" s="7"/>
      <c r="BX21" s="7"/>
      <c r="BY21" s="7"/>
      <c r="BZ21" s="7"/>
      <c r="CA21" s="7"/>
      <c r="CB21" s="7"/>
      <c r="CC21" s="7"/>
      <c r="CD21" s="7"/>
      <c r="CE21" s="7"/>
      <c r="CF21" s="7"/>
      <c r="CG21" s="7"/>
      <c r="CH21" s="7">
        <f t="shared" si="1"/>
        <v>0</v>
      </c>
      <c r="CI21" s="14"/>
      <c r="CJ21" s="14"/>
      <c r="CK21" s="14"/>
      <c r="CL21" s="14"/>
      <c r="CM21" s="14"/>
      <c r="CN21" s="14"/>
      <c r="CO21" s="14"/>
      <c r="CP21" s="14"/>
      <c r="CQ21" s="14"/>
      <c r="CR21" s="14"/>
      <c r="CS21" s="14"/>
      <c r="CT21" s="14"/>
      <c r="CU21" s="12">
        <f t="shared" si="2"/>
        <v>0</v>
      </c>
      <c r="CV21" s="7"/>
      <c r="CW21" s="7"/>
      <c r="CX21" s="7"/>
      <c r="CY21" s="7"/>
      <c r="CZ21" s="7"/>
      <c r="DA21" s="7"/>
      <c r="DB21" s="7"/>
      <c r="DC21" s="7"/>
      <c r="DD21" s="7"/>
      <c r="DE21" s="7"/>
      <c r="DF21" s="7">
        <f t="shared" si="12"/>
        <v>0</v>
      </c>
      <c r="DG21" s="14"/>
      <c r="DH21" s="14"/>
      <c r="DI21" s="14"/>
      <c r="DJ21" s="14"/>
      <c r="DK21" s="14"/>
      <c r="DL21" s="14"/>
      <c r="DM21" s="14"/>
      <c r="DN21" s="14"/>
      <c r="DO21" s="14"/>
      <c r="DP21" s="14"/>
      <c r="DQ21" s="12">
        <f t="shared" si="13"/>
        <v>0</v>
      </c>
      <c r="DR21" s="7"/>
      <c r="DS21" s="7"/>
      <c r="DT21" s="7"/>
      <c r="DU21" s="7"/>
      <c r="DV21" s="7"/>
      <c r="DW21" s="7"/>
      <c r="DX21" s="7"/>
      <c r="DY21" s="7"/>
      <c r="DZ21" s="7"/>
      <c r="EA21" s="7"/>
      <c r="EB21" s="7"/>
      <c r="EC21" s="7"/>
      <c r="ED21" s="7">
        <f t="shared" si="3"/>
        <v>0</v>
      </c>
      <c r="EE21" s="9">
        <f t="shared" si="4"/>
        <v>0</v>
      </c>
    </row>
    <row r="22" spans="1:135" x14ac:dyDescent="0.3">
      <c r="A22" s="19" t="str">
        <f t="shared" si="0"/>
        <v>ARROZ</v>
      </c>
      <c r="B22" s="20">
        <f t="shared" si="5"/>
        <v>5606</v>
      </c>
      <c r="C22" s="21" t="s">
        <v>109</v>
      </c>
      <c r="E22" s="1" t="s">
        <v>6</v>
      </c>
      <c r="F22" s="7"/>
      <c r="G22" s="7"/>
      <c r="H22" s="7"/>
      <c r="I22" s="7"/>
      <c r="J22" s="8"/>
      <c r="K22" s="8"/>
      <c r="L22" s="7"/>
      <c r="M22" s="7"/>
      <c r="N22" s="7"/>
      <c r="O22" s="7"/>
      <c r="P22" s="7">
        <f t="shared" si="6"/>
        <v>0</v>
      </c>
      <c r="Q22" s="1"/>
      <c r="R22" s="1"/>
      <c r="S22" s="1"/>
      <c r="T22" s="1"/>
      <c r="U22" s="6"/>
      <c r="V22" s="6"/>
      <c r="W22" s="1"/>
      <c r="X22" s="1"/>
      <c r="Y22" s="1">
        <v>8</v>
      </c>
      <c r="Z22" s="1">
        <v>25</v>
      </c>
      <c r="AA22" s="1">
        <f t="shared" si="7"/>
        <v>0</v>
      </c>
      <c r="AB22" s="8"/>
      <c r="AC22" s="8"/>
      <c r="AD22" s="8"/>
      <c r="AE22" s="8"/>
      <c r="AF22" s="8">
        <v>10</v>
      </c>
      <c r="AG22" s="8">
        <f>6/7*30</f>
        <v>25.714285714285712</v>
      </c>
      <c r="AH22" s="8"/>
      <c r="AI22" s="8"/>
      <c r="AJ22" s="8">
        <v>15</v>
      </c>
      <c r="AK22" s="8">
        <f>6/7*30</f>
        <v>25.714285714285712</v>
      </c>
      <c r="AL22" s="7">
        <f t="shared" si="8"/>
        <v>0</v>
      </c>
      <c r="AM22" s="12"/>
      <c r="AN22" s="12"/>
      <c r="AO22" s="12"/>
      <c r="AP22" s="12"/>
      <c r="AQ22" s="12">
        <v>23</v>
      </c>
      <c r="AR22" s="12">
        <f>6/7*30</f>
        <v>25.714285714285712</v>
      </c>
      <c r="AS22" s="12"/>
      <c r="AT22" s="12"/>
      <c r="AU22" s="12"/>
      <c r="AV22" s="12"/>
      <c r="AW22" s="12">
        <f t="shared" si="9"/>
        <v>0</v>
      </c>
      <c r="AX22" s="7"/>
      <c r="AY22" s="7"/>
      <c r="AZ22" s="7"/>
      <c r="BA22" s="7"/>
      <c r="BB22" s="7">
        <v>25</v>
      </c>
      <c r="BC22" s="7">
        <f>6/7*30</f>
        <v>25.714285714285712</v>
      </c>
      <c r="BD22" s="7"/>
      <c r="BE22" s="7"/>
      <c r="BF22" s="7"/>
      <c r="BG22" s="7"/>
      <c r="BH22" s="7">
        <f t="shared" si="10"/>
        <v>0</v>
      </c>
      <c r="BI22" s="12"/>
      <c r="BJ22" s="12"/>
      <c r="BK22" s="12"/>
      <c r="BL22" s="12"/>
      <c r="BM22" s="14">
        <v>25</v>
      </c>
      <c r="BN22" s="14">
        <f>6/7*30</f>
        <v>25.714285714285712</v>
      </c>
      <c r="BO22" s="12"/>
      <c r="BP22" s="12"/>
      <c r="BQ22" s="14">
        <v>35</v>
      </c>
      <c r="BR22" s="14">
        <f>6/7*30</f>
        <v>25.714285714285712</v>
      </c>
      <c r="BS22" s="12"/>
      <c r="BT22" s="12"/>
      <c r="BU22" s="12">
        <f t="shared" si="11"/>
        <v>0</v>
      </c>
      <c r="BV22" s="7"/>
      <c r="BW22" s="7"/>
      <c r="BX22" s="7"/>
      <c r="BY22" s="7"/>
      <c r="BZ22" s="7">
        <v>25</v>
      </c>
      <c r="CA22" s="7">
        <f>6/7*30</f>
        <v>25.714285714285712</v>
      </c>
      <c r="CB22" s="7"/>
      <c r="CC22" s="7"/>
      <c r="CD22" s="7">
        <v>35</v>
      </c>
      <c r="CE22" s="7">
        <f>6/7*30</f>
        <v>25.714285714285712</v>
      </c>
      <c r="CF22" s="7"/>
      <c r="CG22" s="7"/>
      <c r="CH22" s="7">
        <f t="shared" si="1"/>
        <v>0</v>
      </c>
      <c r="CI22" s="14"/>
      <c r="CJ22" s="14"/>
      <c r="CK22" s="14"/>
      <c r="CL22" s="14"/>
      <c r="CM22" s="14">
        <v>29</v>
      </c>
      <c r="CN22" s="14">
        <f>6/7*30</f>
        <v>25.714285714285712</v>
      </c>
      <c r="CO22" s="14"/>
      <c r="CP22" s="14"/>
      <c r="CQ22" s="14">
        <v>40</v>
      </c>
      <c r="CR22" s="14">
        <f>6/7*30</f>
        <v>25.714285714285712</v>
      </c>
      <c r="CS22" s="14"/>
      <c r="CT22" s="14"/>
      <c r="CU22" s="12">
        <f t="shared" si="2"/>
        <v>1774.2857142857142</v>
      </c>
      <c r="CV22" s="7"/>
      <c r="CW22" s="7"/>
      <c r="CX22" s="7"/>
      <c r="CY22" s="7"/>
      <c r="CZ22" s="7">
        <v>50</v>
      </c>
      <c r="DA22" s="7">
        <f>6/7*30</f>
        <v>25.714285714285712</v>
      </c>
      <c r="DB22" s="7"/>
      <c r="DC22" s="7"/>
      <c r="DD22" s="7"/>
      <c r="DE22" s="7"/>
      <c r="DF22" s="7">
        <f t="shared" si="12"/>
        <v>1285.7142857142856</v>
      </c>
      <c r="DG22" s="14"/>
      <c r="DH22" s="14"/>
      <c r="DI22" s="14"/>
      <c r="DJ22" s="14"/>
      <c r="DK22" s="14">
        <v>30</v>
      </c>
      <c r="DL22" s="14">
        <f>6/7*30</f>
        <v>25.714285714285712</v>
      </c>
      <c r="DM22" s="14"/>
      <c r="DN22" s="14"/>
      <c r="DO22" s="14"/>
      <c r="DP22" s="14"/>
      <c r="DQ22" s="12">
        <f t="shared" si="13"/>
        <v>771.42857142857133</v>
      </c>
      <c r="DR22" s="7"/>
      <c r="DS22" s="7"/>
      <c r="DT22" s="7"/>
      <c r="DU22" s="7"/>
      <c r="DV22" s="7">
        <v>29</v>
      </c>
      <c r="DW22" s="7">
        <f>6/7*30</f>
        <v>25.714285714285712</v>
      </c>
      <c r="DX22" s="7"/>
      <c r="DY22" s="7"/>
      <c r="DZ22" s="7">
        <v>40</v>
      </c>
      <c r="EA22" s="7">
        <f>6/7*30</f>
        <v>25.714285714285712</v>
      </c>
      <c r="EB22" s="7"/>
      <c r="EC22" s="7"/>
      <c r="ED22" s="7">
        <f t="shared" si="3"/>
        <v>1774.2857142857142</v>
      </c>
      <c r="EE22" s="9">
        <f t="shared" si="4"/>
        <v>5605.7142857142844</v>
      </c>
    </row>
    <row r="23" spans="1:135" x14ac:dyDescent="0.3">
      <c r="A23" s="19" t="str">
        <f t="shared" si="0"/>
        <v>PASTAS ALIMENTICIAS</v>
      </c>
      <c r="B23" s="20">
        <f t="shared" si="5"/>
        <v>1029</v>
      </c>
      <c r="C23" s="21" t="s">
        <v>109</v>
      </c>
      <c r="E23" s="1" t="s">
        <v>7</v>
      </c>
      <c r="F23" s="7"/>
      <c r="G23" s="7"/>
      <c r="H23" s="7"/>
      <c r="I23" s="7"/>
      <c r="J23" s="8"/>
      <c r="K23" s="8"/>
      <c r="L23" s="7"/>
      <c r="M23" s="7"/>
      <c r="N23" s="7"/>
      <c r="O23" s="7"/>
      <c r="P23" s="7">
        <f t="shared" si="6"/>
        <v>0</v>
      </c>
      <c r="Q23" s="1"/>
      <c r="R23" s="1"/>
      <c r="S23" s="1"/>
      <c r="T23" s="1"/>
      <c r="U23" s="6">
        <v>8</v>
      </c>
      <c r="V23" s="6">
        <v>25</v>
      </c>
      <c r="W23" s="1"/>
      <c r="X23" s="1"/>
      <c r="Y23" s="1">
        <v>8</v>
      </c>
      <c r="Z23" s="1">
        <v>5</v>
      </c>
      <c r="AA23" s="1">
        <f t="shared" si="7"/>
        <v>0</v>
      </c>
      <c r="AB23" s="8"/>
      <c r="AC23" s="8"/>
      <c r="AD23" s="8"/>
      <c r="AE23" s="8"/>
      <c r="AF23" s="8">
        <v>15</v>
      </c>
      <c r="AG23" s="8">
        <f>1/7*30</f>
        <v>4.2857142857142856</v>
      </c>
      <c r="AH23" s="8"/>
      <c r="AI23" s="8"/>
      <c r="AJ23" s="8">
        <v>15</v>
      </c>
      <c r="AK23" s="8">
        <f>1/7*30</f>
        <v>4.2857142857142856</v>
      </c>
      <c r="AL23" s="7">
        <f t="shared" si="8"/>
        <v>0</v>
      </c>
      <c r="AM23" s="12"/>
      <c r="AN23" s="12"/>
      <c r="AO23" s="12"/>
      <c r="AP23" s="12"/>
      <c r="AQ23" s="12">
        <v>25</v>
      </c>
      <c r="AR23" s="12">
        <f>1/7*30</f>
        <v>4.2857142857142856</v>
      </c>
      <c r="AS23" s="12"/>
      <c r="AT23" s="12"/>
      <c r="AU23" s="12"/>
      <c r="AV23" s="12"/>
      <c r="AW23" s="12">
        <f t="shared" si="9"/>
        <v>0</v>
      </c>
      <c r="AX23" s="7"/>
      <c r="AY23" s="7"/>
      <c r="AZ23" s="7"/>
      <c r="BA23" s="7"/>
      <c r="BB23" s="7">
        <v>30</v>
      </c>
      <c r="BC23" s="7">
        <f>1/7*30</f>
        <v>4.2857142857142856</v>
      </c>
      <c r="BD23" s="7"/>
      <c r="BE23" s="7"/>
      <c r="BF23" s="7"/>
      <c r="BG23" s="7"/>
      <c r="BH23" s="7">
        <f t="shared" si="10"/>
        <v>0</v>
      </c>
      <c r="BI23" s="12"/>
      <c r="BJ23" s="12"/>
      <c r="BK23" s="12"/>
      <c r="BL23" s="12"/>
      <c r="BM23" s="14">
        <v>30</v>
      </c>
      <c r="BN23" s="14">
        <f>1/7*30</f>
        <v>4.2857142857142856</v>
      </c>
      <c r="BO23" s="12"/>
      <c r="BP23" s="12"/>
      <c r="BQ23" s="14">
        <v>30</v>
      </c>
      <c r="BR23" s="14">
        <f>1/7*30</f>
        <v>4.2857142857142856</v>
      </c>
      <c r="BS23" s="12"/>
      <c r="BT23" s="12"/>
      <c r="BU23" s="12">
        <f t="shared" si="11"/>
        <v>0</v>
      </c>
      <c r="BV23" s="7"/>
      <c r="BW23" s="7"/>
      <c r="BX23" s="7"/>
      <c r="BY23" s="7"/>
      <c r="BZ23" s="7">
        <v>30</v>
      </c>
      <c r="CA23" s="7">
        <f>1/7*30</f>
        <v>4.2857142857142856</v>
      </c>
      <c r="CB23" s="7"/>
      <c r="CC23" s="7"/>
      <c r="CD23" s="7">
        <v>30</v>
      </c>
      <c r="CE23" s="7">
        <f>1/7*30</f>
        <v>4.2857142857142856</v>
      </c>
      <c r="CF23" s="7"/>
      <c r="CG23" s="7"/>
      <c r="CH23" s="7">
        <f t="shared" si="1"/>
        <v>0</v>
      </c>
      <c r="CI23" s="14"/>
      <c r="CJ23" s="14"/>
      <c r="CK23" s="14"/>
      <c r="CL23" s="14"/>
      <c r="CM23" s="14">
        <v>40</v>
      </c>
      <c r="CN23" s="14">
        <f>1/7*30</f>
        <v>4.2857142857142856</v>
      </c>
      <c r="CO23" s="14"/>
      <c r="CP23" s="14"/>
      <c r="CQ23" s="14">
        <v>40</v>
      </c>
      <c r="CR23" s="14">
        <f>1/7*30</f>
        <v>4.2857142857142856</v>
      </c>
      <c r="CS23" s="14"/>
      <c r="CT23" s="14"/>
      <c r="CU23" s="12">
        <f t="shared" si="2"/>
        <v>342.85714285714283</v>
      </c>
      <c r="CV23" s="7"/>
      <c r="CW23" s="7"/>
      <c r="CX23" s="7"/>
      <c r="CY23" s="7"/>
      <c r="CZ23" s="7">
        <v>50</v>
      </c>
      <c r="DA23" s="7">
        <f>1/7*30</f>
        <v>4.2857142857142856</v>
      </c>
      <c r="DB23" s="7"/>
      <c r="DC23" s="7"/>
      <c r="DD23" s="7"/>
      <c r="DE23" s="7"/>
      <c r="DF23" s="7">
        <f t="shared" si="12"/>
        <v>214.28571428571428</v>
      </c>
      <c r="DG23" s="14"/>
      <c r="DH23" s="14"/>
      <c r="DI23" s="14"/>
      <c r="DJ23" s="14"/>
      <c r="DK23" s="14">
        <v>30</v>
      </c>
      <c r="DL23" s="14">
        <f>1/7*30</f>
        <v>4.2857142857142856</v>
      </c>
      <c r="DM23" s="14"/>
      <c r="DN23" s="14"/>
      <c r="DO23" s="14"/>
      <c r="DP23" s="14"/>
      <c r="DQ23" s="12">
        <f t="shared" si="13"/>
        <v>128.57142857142856</v>
      </c>
      <c r="DR23" s="7"/>
      <c r="DS23" s="7"/>
      <c r="DT23" s="7"/>
      <c r="DU23" s="7"/>
      <c r="DV23" s="7">
        <v>40</v>
      </c>
      <c r="DW23" s="7">
        <f>1/7*30</f>
        <v>4.2857142857142856</v>
      </c>
      <c r="DX23" s="7"/>
      <c r="DY23" s="7"/>
      <c r="DZ23" s="7">
        <v>40</v>
      </c>
      <c r="EA23" s="7">
        <f>1/7*30</f>
        <v>4.2857142857142856</v>
      </c>
      <c r="EB23" s="7"/>
      <c r="EC23" s="7"/>
      <c r="ED23" s="7">
        <f t="shared" si="3"/>
        <v>342.85714285714283</v>
      </c>
      <c r="EE23" s="9">
        <f t="shared" si="4"/>
        <v>1028.5714285714284</v>
      </c>
    </row>
    <row r="24" spans="1:135" ht="15" hidden="1" customHeight="1" x14ac:dyDescent="0.3">
      <c r="A24" s="19" t="str">
        <f t="shared" si="0"/>
        <v>HARINA DE MAIZ AMARILLO</v>
      </c>
      <c r="B24" s="20">
        <f t="shared" si="5"/>
        <v>0</v>
      </c>
      <c r="C24" s="21" t="s">
        <v>109</v>
      </c>
      <c r="E24" s="1" t="s">
        <v>8</v>
      </c>
      <c r="F24" s="7"/>
      <c r="G24" s="7"/>
      <c r="H24" s="7"/>
      <c r="I24" s="7"/>
      <c r="J24" s="8"/>
      <c r="K24" s="8"/>
      <c r="L24" s="7"/>
      <c r="M24" s="7"/>
      <c r="N24" s="7"/>
      <c r="O24" s="7"/>
      <c r="P24" s="7">
        <f t="shared" si="6"/>
        <v>0</v>
      </c>
      <c r="Q24" s="1"/>
      <c r="R24" s="1"/>
      <c r="S24" s="1"/>
      <c r="T24" s="1"/>
      <c r="U24" s="6">
        <v>8</v>
      </c>
      <c r="V24" s="6">
        <v>5</v>
      </c>
      <c r="W24" s="1"/>
      <c r="X24" s="1"/>
      <c r="Y24" s="1"/>
      <c r="Z24" s="1"/>
      <c r="AA24" s="1">
        <f t="shared" si="7"/>
        <v>0</v>
      </c>
      <c r="AB24" s="8"/>
      <c r="AC24" s="8"/>
      <c r="AD24" s="8"/>
      <c r="AE24" s="8"/>
      <c r="AF24" s="8"/>
      <c r="AG24" s="8"/>
      <c r="AH24" s="8"/>
      <c r="AI24" s="8"/>
      <c r="AJ24" s="8"/>
      <c r="AK24" s="8"/>
      <c r="AL24" s="7">
        <f t="shared" si="8"/>
        <v>0</v>
      </c>
      <c r="AM24" s="12"/>
      <c r="AN24" s="12"/>
      <c r="AO24" s="12"/>
      <c r="AP24" s="12"/>
      <c r="AQ24" s="12"/>
      <c r="AR24" s="12"/>
      <c r="AS24" s="12"/>
      <c r="AT24" s="12"/>
      <c r="AU24" s="12"/>
      <c r="AV24" s="12"/>
      <c r="AW24" s="12">
        <f t="shared" si="9"/>
        <v>0</v>
      </c>
      <c r="AX24" s="7"/>
      <c r="AY24" s="7"/>
      <c r="AZ24" s="7"/>
      <c r="BA24" s="7"/>
      <c r="BB24" s="7"/>
      <c r="BC24" s="7"/>
      <c r="BD24" s="7"/>
      <c r="BE24" s="7"/>
      <c r="BF24" s="7"/>
      <c r="BG24" s="7"/>
      <c r="BH24" s="7">
        <f t="shared" si="10"/>
        <v>0</v>
      </c>
      <c r="BI24" s="12"/>
      <c r="BJ24" s="12"/>
      <c r="BK24" s="12"/>
      <c r="BL24" s="12"/>
      <c r="BM24" s="14"/>
      <c r="BN24" s="14"/>
      <c r="BO24" s="12"/>
      <c r="BP24" s="12"/>
      <c r="BQ24" s="14"/>
      <c r="BR24" s="14"/>
      <c r="BS24" s="12"/>
      <c r="BT24" s="12"/>
      <c r="BU24" s="12">
        <f t="shared" si="11"/>
        <v>0</v>
      </c>
      <c r="BV24" s="7"/>
      <c r="BW24" s="7"/>
      <c r="BX24" s="7"/>
      <c r="BY24" s="7"/>
      <c r="BZ24" s="7"/>
      <c r="CA24" s="7"/>
      <c r="CB24" s="7"/>
      <c r="CC24" s="7"/>
      <c r="CD24" s="7"/>
      <c r="CE24" s="7"/>
      <c r="CF24" s="7"/>
      <c r="CG24" s="7"/>
      <c r="CH24" s="7">
        <f t="shared" si="1"/>
        <v>0</v>
      </c>
      <c r="CI24" s="14"/>
      <c r="CJ24" s="14"/>
      <c r="CK24" s="14"/>
      <c r="CL24" s="14"/>
      <c r="CM24" s="14"/>
      <c r="CN24" s="14"/>
      <c r="CO24" s="14"/>
      <c r="CP24" s="14"/>
      <c r="CQ24" s="14"/>
      <c r="CR24" s="14"/>
      <c r="CS24" s="14"/>
      <c r="CT24" s="14"/>
      <c r="CU24" s="12">
        <f t="shared" si="2"/>
        <v>0</v>
      </c>
      <c r="CV24" s="7"/>
      <c r="CW24" s="7"/>
      <c r="CX24" s="7"/>
      <c r="CY24" s="7"/>
      <c r="CZ24" s="7"/>
      <c r="DA24" s="7"/>
      <c r="DB24" s="7"/>
      <c r="DC24" s="7"/>
      <c r="DD24" s="7"/>
      <c r="DE24" s="7"/>
      <c r="DF24" s="7">
        <f t="shared" si="12"/>
        <v>0</v>
      </c>
      <c r="DG24" s="14"/>
      <c r="DH24" s="14"/>
      <c r="DI24" s="14"/>
      <c r="DJ24" s="14"/>
      <c r="DK24" s="14"/>
      <c r="DL24" s="14"/>
      <c r="DM24" s="14"/>
      <c r="DN24" s="14"/>
      <c r="DO24" s="14"/>
      <c r="DP24" s="14"/>
      <c r="DQ24" s="12">
        <f t="shared" si="13"/>
        <v>0</v>
      </c>
      <c r="DR24" s="7"/>
      <c r="DS24" s="7"/>
      <c r="DT24" s="7"/>
      <c r="DU24" s="7"/>
      <c r="DV24" s="7"/>
      <c r="DW24" s="7"/>
      <c r="DX24" s="7"/>
      <c r="DY24" s="7"/>
      <c r="DZ24" s="7"/>
      <c r="EA24" s="7"/>
      <c r="EB24" s="7"/>
      <c r="EC24" s="7"/>
      <c r="ED24" s="7">
        <f t="shared" si="3"/>
        <v>0</v>
      </c>
      <c r="EE24" s="9">
        <f t="shared" si="4"/>
        <v>0</v>
      </c>
    </row>
    <row r="25" spans="1:135" x14ac:dyDescent="0.3">
      <c r="A25" s="19" t="str">
        <f t="shared" si="0"/>
        <v>PANIFICADOS (PAN, PASTELERÍA Y  HOJALDRES)</v>
      </c>
      <c r="B25" s="20">
        <f t="shared" si="5"/>
        <v>11058</v>
      </c>
      <c r="C25" s="21" t="s">
        <v>109</v>
      </c>
      <c r="E25" s="2" t="s">
        <v>9</v>
      </c>
      <c r="F25" s="7"/>
      <c r="G25" s="7"/>
      <c r="H25" s="7"/>
      <c r="I25" s="7"/>
      <c r="J25" s="8"/>
      <c r="K25" s="8"/>
      <c r="L25" s="7"/>
      <c r="M25" s="7"/>
      <c r="N25" s="7"/>
      <c r="O25" s="7"/>
      <c r="P25" s="7">
        <f t="shared" si="6"/>
        <v>0</v>
      </c>
      <c r="Q25" s="1">
        <v>10</v>
      </c>
      <c r="R25" s="1">
        <v>10</v>
      </c>
      <c r="S25" s="1"/>
      <c r="T25" s="1"/>
      <c r="U25" s="6"/>
      <c r="V25" s="6"/>
      <c r="W25" s="1"/>
      <c r="X25" s="1"/>
      <c r="Y25" s="1"/>
      <c r="Z25" s="1"/>
      <c r="AA25" s="1">
        <f t="shared" si="7"/>
        <v>0</v>
      </c>
      <c r="AB25" s="8">
        <v>25</v>
      </c>
      <c r="AC25" s="8">
        <v>20</v>
      </c>
      <c r="AD25" s="8">
        <v>10</v>
      </c>
      <c r="AE25" s="8">
        <v>20</v>
      </c>
      <c r="AF25" s="8"/>
      <c r="AG25" s="8"/>
      <c r="AH25" s="8">
        <v>10</v>
      </c>
      <c r="AI25" s="8">
        <v>10</v>
      </c>
      <c r="AJ25" s="8"/>
      <c r="AK25" s="8"/>
      <c r="AL25" s="7">
        <f t="shared" si="8"/>
        <v>0</v>
      </c>
      <c r="AM25" s="12"/>
      <c r="AN25" s="12"/>
      <c r="AO25" s="12">
        <v>20</v>
      </c>
      <c r="AP25" s="12">
        <v>20</v>
      </c>
      <c r="AQ25" s="12"/>
      <c r="AR25" s="12"/>
      <c r="AS25" s="12">
        <v>20</v>
      </c>
      <c r="AT25" s="12">
        <v>10</v>
      </c>
      <c r="AU25" s="12"/>
      <c r="AV25" s="12"/>
      <c r="AW25" s="12">
        <f t="shared" si="9"/>
        <v>0</v>
      </c>
      <c r="AX25" s="7"/>
      <c r="AY25" s="7"/>
      <c r="AZ25" s="7">
        <v>50</v>
      </c>
      <c r="BA25" s="7">
        <v>20</v>
      </c>
      <c r="BB25" s="7"/>
      <c r="BC25" s="7"/>
      <c r="BD25" s="7">
        <v>20</v>
      </c>
      <c r="BE25" s="7">
        <f>2/7*30</f>
        <v>8.5714285714285712</v>
      </c>
      <c r="BF25" s="7"/>
      <c r="BG25" s="7"/>
      <c r="BH25" s="7">
        <f t="shared" si="10"/>
        <v>0</v>
      </c>
      <c r="BI25" s="12">
        <v>50</v>
      </c>
      <c r="BJ25" s="12">
        <v>20</v>
      </c>
      <c r="BK25" s="12">
        <v>50</v>
      </c>
      <c r="BL25" s="12">
        <v>20</v>
      </c>
      <c r="BM25" s="14"/>
      <c r="BN25" s="14"/>
      <c r="BO25" s="12">
        <v>20</v>
      </c>
      <c r="BP25" s="12">
        <f>2/7*30</f>
        <v>8.5714285714285712</v>
      </c>
      <c r="BQ25" s="14"/>
      <c r="BR25" s="14"/>
      <c r="BS25" s="12">
        <v>30</v>
      </c>
      <c r="BT25" s="12">
        <v>20</v>
      </c>
      <c r="BU25" s="12">
        <f t="shared" si="11"/>
        <v>0</v>
      </c>
      <c r="BV25" s="7">
        <v>50</v>
      </c>
      <c r="BW25" s="7">
        <v>20</v>
      </c>
      <c r="BX25" s="7">
        <v>50</v>
      </c>
      <c r="BY25" s="7">
        <v>20</v>
      </c>
      <c r="BZ25" s="7"/>
      <c r="CA25" s="7"/>
      <c r="CB25" s="7">
        <v>20</v>
      </c>
      <c r="CC25" s="7">
        <f>2/7*30</f>
        <v>8.5714285714285712</v>
      </c>
      <c r="CD25" s="7"/>
      <c r="CE25" s="7"/>
      <c r="CF25" s="7">
        <v>30</v>
      </c>
      <c r="CG25" s="7">
        <v>20</v>
      </c>
      <c r="CH25" s="7">
        <f t="shared" si="1"/>
        <v>0</v>
      </c>
      <c r="CI25" s="14">
        <v>70</v>
      </c>
      <c r="CJ25" s="14">
        <v>20</v>
      </c>
      <c r="CK25" s="14">
        <v>50</v>
      </c>
      <c r="CL25" s="14">
        <v>20</v>
      </c>
      <c r="CM25" s="14"/>
      <c r="CN25" s="14"/>
      <c r="CO25" s="14">
        <v>50</v>
      </c>
      <c r="CP25" s="14">
        <f>2/7*30</f>
        <v>8.5714285714285712</v>
      </c>
      <c r="CQ25" s="14"/>
      <c r="CR25" s="14"/>
      <c r="CS25" s="14">
        <v>30</v>
      </c>
      <c r="CT25" s="14">
        <v>20</v>
      </c>
      <c r="CU25" s="12">
        <f t="shared" si="2"/>
        <v>3428.5714285714284</v>
      </c>
      <c r="CV25" s="7"/>
      <c r="CW25" s="7"/>
      <c r="CX25" s="7">
        <v>60</v>
      </c>
      <c r="CY25" s="7">
        <v>20</v>
      </c>
      <c r="CZ25" s="7"/>
      <c r="DA25" s="7"/>
      <c r="DB25" s="7">
        <v>60</v>
      </c>
      <c r="DC25" s="7">
        <v>20</v>
      </c>
      <c r="DD25" s="7"/>
      <c r="DE25" s="7"/>
      <c r="DF25" s="7">
        <f t="shared" si="12"/>
        <v>2400</v>
      </c>
      <c r="DG25" s="14"/>
      <c r="DH25" s="14"/>
      <c r="DI25" s="14">
        <v>30</v>
      </c>
      <c r="DJ25" s="14">
        <v>20</v>
      </c>
      <c r="DK25" s="14"/>
      <c r="DL25" s="14"/>
      <c r="DM25" s="14">
        <v>30</v>
      </c>
      <c r="DN25" s="14">
        <v>20</v>
      </c>
      <c r="DO25" s="14"/>
      <c r="DP25" s="14"/>
      <c r="DQ25" s="12">
        <f t="shared" si="13"/>
        <v>1200</v>
      </c>
      <c r="DR25" s="7">
        <v>70</v>
      </c>
      <c r="DS25" s="7">
        <v>20</v>
      </c>
      <c r="DT25" s="7">
        <v>60</v>
      </c>
      <c r="DU25" s="7">
        <v>20</v>
      </c>
      <c r="DV25" s="7"/>
      <c r="DW25" s="7"/>
      <c r="DX25" s="7">
        <v>50</v>
      </c>
      <c r="DY25" s="7">
        <f>2/7*30</f>
        <v>8.5714285714285712</v>
      </c>
      <c r="DZ25" s="7"/>
      <c r="EA25" s="7"/>
      <c r="EB25" s="7">
        <v>50</v>
      </c>
      <c r="EC25" s="7">
        <v>20</v>
      </c>
      <c r="ED25" s="7">
        <f t="shared" si="3"/>
        <v>4028.5714285714284</v>
      </c>
      <c r="EE25" s="9">
        <f t="shared" si="4"/>
        <v>11057.142857142857</v>
      </c>
    </row>
    <row r="26" spans="1:135" x14ac:dyDescent="0.3">
      <c r="A26" s="19" t="str">
        <f t="shared" si="0"/>
        <v>GALLETERÍA</v>
      </c>
      <c r="B26" s="20">
        <f t="shared" si="5"/>
        <v>2150</v>
      </c>
      <c r="C26" s="21" t="s">
        <v>109</v>
      </c>
      <c r="E26" s="1" t="s">
        <v>10</v>
      </c>
      <c r="F26" s="7"/>
      <c r="G26" s="7"/>
      <c r="H26" s="7"/>
      <c r="I26" s="7"/>
      <c r="J26" s="8"/>
      <c r="K26" s="8"/>
      <c r="L26" s="7"/>
      <c r="M26" s="7"/>
      <c r="N26" s="7"/>
      <c r="O26" s="7"/>
      <c r="P26" s="7">
        <f t="shared" si="6"/>
        <v>0</v>
      </c>
      <c r="Q26" s="1">
        <v>14</v>
      </c>
      <c r="R26" s="1">
        <v>10</v>
      </c>
      <c r="S26" s="1"/>
      <c r="T26" s="1"/>
      <c r="U26" s="6"/>
      <c r="V26" s="6"/>
      <c r="W26" s="1"/>
      <c r="X26" s="1"/>
      <c r="Y26" s="1"/>
      <c r="Z26" s="1"/>
      <c r="AA26" s="1">
        <f t="shared" si="7"/>
        <v>0</v>
      </c>
      <c r="AB26" s="8"/>
      <c r="AC26" s="8"/>
      <c r="AD26" s="8">
        <v>7</v>
      </c>
      <c r="AE26" s="8">
        <v>10</v>
      </c>
      <c r="AF26" s="8"/>
      <c r="AG26" s="8"/>
      <c r="AH26" s="8">
        <v>7</v>
      </c>
      <c r="AI26" s="8">
        <v>20</v>
      </c>
      <c r="AJ26" s="8"/>
      <c r="AK26" s="8"/>
      <c r="AL26" s="7">
        <f t="shared" si="8"/>
        <v>0</v>
      </c>
      <c r="AM26" s="12"/>
      <c r="AN26" s="12"/>
      <c r="AO26" s="12">
        <v>14</v>
      </c>
      <c r="AP26" s="12">
        <v>10</v>
      </c>
      <c r="AQ26" s="12"/>
      <c r="AR26" s="12"/>
      <c r="AS26" s="12">
        <v>14</v>
      </c>
      <c r="AT26" s="12">
        <v>20</v>
      </c>
      <c r="AU26" s="12"/>
      <c r="AV26" s="12"/>
      <c r="AW26" s="12">
        <f t="shared" si="9"/>
        <v>0</v>
      </c>
      <c r="AX26" s="7"/>
      <c r="AY26" s="7"/>
      <c r="AZ26" s="7">
        <v>14</v>
      </c>
      <c r="BA26" s="7">
        <v>10</v>
      </c>
      <c r="BB26" s="7"/>
      <c r="BC26" s="7"/>
      <c r="BD26" s="7">
        <v>14</v>
      </c>
      <c r="BE26" s="7">
        <f>3/7*30</f>
        <v>12.857142857142856</v>
      </c>
      <c r="BF26" s="7"/>
      <c r="BG26" s="7"/>
      <c r="BH26" s="7">
        <f t="shared" si="10"/>
        <v>0</v>
      </c>
      <c r="BI26" s="12"/>
      <c r="BJ26" s="12"/>
      <c r="BK26" s="12">
        <v>14</v>
      </c>
      <c r="BL26" s="12">
        <v>10</v>
      </c>
      <c r="BM26" s="14"/>
      <c r="BN26" s="14"/>
      <c r="BO26" s="12">
        <v>14</v>
      </c>
      <c r="BP26" s="12">
        <f>3/7*30</f>
        <v>12.857142857142856</v>
      </c>
      <c r="BQ26" s="14"/>
      <c r="BR26" s="14"/>
      <c r="BS26" s="12">
        <v>14</v>
      </c>
      <c r="BT26" s="12">
        <v>10</v>
      </c>
      <c r="BU26" s="12">
        <f t="shared" si="11"/>
        <v>0</v>
      </c>
      <c r="BV26" s="7"/>
      <c r="BW26" s="7"/>
      <c r="BX26" s="7">
        <v>14</v>
      </c>
      <c r="BY26" s="7">
        <v>10</v>
      </c>
      <c r="BZ26" s="7"/>
      <c r="CA26" s="7"/>
      <c r="CB26" s="7">
        <v>14</v>
      </c>
      <c r="CC26" s="7">
        <f>3/7*30</f>
        <v>12.857142857142856</v>
      </c>
      <c r="CD26" s="7"/>
      <c r="CE26" s="7"/>
      <c r="CF26" s="7">
        <v>14</v>
      </c>
      <c r="CG26" s="7">
        <v>10</v>
      </c>
      <c r="CH26" s="7">
        <f t="shared" si="1"/>
        <v>0</v>
      </c>
      <c r="CI26" s="14"/>
      <c r="CJ26" s="14"/>
      <c r="CK26" s="14">
        <v>21</v>
      </c>
      <c r="CL26" s="14">
        <v>10</v>
      </c>
      <c r="CM26" s="14"/>
      <c r="CN26" s="14"/>
      <c r="CO26" s="14">
        <v>21</v>
      </c>
      <c r="CP26" s="14">
        <f>3/7*30</f>
        <v>12.857142857142856</v>
      </c>
      <c r="CQ26" s="14"/>
      <c r="CR26" s="14"/>
      <c r="CS26" s="14">
        <v>14</v>
      </c>
      <c r="CT26" s="14">
        <v>10</v>
      </c>
      <c r="CU26" s="12">
        <f t="shared" si="2"/>
        <v>620</v>
      </c>
      <c r="CV26" s="7"/>
      <c r="CW26" s="7"/>
      <c r="CX26" s="7">
        <v>21</v>
      </c>
      <c r="CY26" s="7">
        <v>10</v>
      </c>
      <c r="CZ26" s="7"/>
      <c r="DA26" s="7"/>
      <c r="DB26" s="7">
        <v>21</v>
      </c>
      <c r="DC26" s="7">
        <v>10</v>
      </c>
      <c r="DD26" s="7"/>
      <c r="DE26" s="7"/>
      <c r="DF26" s="7">
        <f t="shared" si="12"/>
        <v>420</v>
      </c>
      <c r="DG26" s="14"/>
      <c r="DH26" s="14"/>
      <c r="DI26" s="14">
        <v>21</v>
      </c>
      <c r="DJ26" s="14">
        <v>10</v>
      </c>
      <c r="DK26" s="14"/>
      <c r="DL26" s="14"/>
      <c r="DM26" s="14">
        <v>21</v>
      </c>
      <c r="DN26" s="14">
        <v>10</v>
      </c>
      <c r="DO26" s="14"/>
      <c r="DP26" s="14"/>
      <c r="DQ26" s="12">
        <f t="shared" si="13"/>
        <v>420</v>
      </c>
      <c r="DR26" s="7"/>
      <c r="DS26" s="7"/>
      <c r="DT26" s="7">
        <v>21</v>
      </c>
      <c r="DU26" s="7">
        <v>10</v>
      </c>
      <c r="DV26" s="7"/>
      <c r="DW26" s="7"/>
      <c r="DX26" s="7">
        <v>21</v>
      </c>
      <c r="DY26" s="7">
        <f>3/7*30</f>
        <v>12.857142857142856</v>
      </c>
      <c r="DZ26" s="7"/>
      <c r="EA26" s="7"/>
      <c r="EB26" s="7">
        <v>21</v>
      </c>
      <c r="EC26" s="7">
        <v>10</v>
      </c>
      <c r="ED26" s="7">
        <f t="shared" si="3"/>
        <v>690</v>
      </c>
      <c r="EE26" s="9">
        <f t="shared" si="4"/>
        <v>2150</v>
      </c>
    </row>
    <row r="27" spans="1:135" x14ac:dyDescent="0.3">
      <c r="A27" s="19" t="str">
        <f t="shared" si="0"/>
        <v>AREPA O  ENVUELTOS DE MAZORCA</v>
      </c>
      <c r="B27" s="20">
        <f t="shared" si="5"/>
        <v>3858</v>
      </c>
      <c r="C27" s="21" t="s">
        <v>109</v>
      </c>
      <c r="E27" s="2" t="s">
        <v>11</v>
      </c>
      <c r="F27" s="7"/>
      <c r="G27" s="7"/>
      <c r="H27" s="7"/>
      <c r="I27" s="7"/>
      <c r="J27" s="8"/>
      <c r="K27" s="8"/>
      <c r="L27" s="7"/>
      <c r="M27" s="7"/>
      <c r="N27" s="7"/>
      <c r="O27" s="7"/>
      <c r="P27" s="7">
        <f t="shared" si="6"/>
        <v>0</v>
      </c>
      <c r="Q27" s="1">
        <v>10</v>
      </c>
      <c r="R27" s="1">
        <v>10</v>
      </c>
      <c r="S27" s="1"/>
      <c r="T27" s="1"/>
      <c r="U27" s="6">
        <v>15</v>
      </c>
      <c r="V27" s="6">
        <v>10</v>
      </c>
      <c r="W27" s="1"/>
      <c r="X27" s="1"/>
      <c r="Y27" s="1">
        <v>15</v>
      </c>
      <c r="Z27" s="1">
        <v>10</v>
      </c>
      <c r="AA27" s="1">
        <f t="shared" si="7"/>
        <v>0</v>
      </c>
      <c r="AB27" s="8">
        <v>25</v>
      </c>
      <c r="AC27" s="8">
        <v>10</v>
      </c>
      <c r="AD27" s="8"/>
      <c r="AE27" s="8"/>
      <c r="AF27" s="8">
        <v>20</v>
      </c>
      <c r="AG27" s="8">
        <f>2/7*30</f>
        <v>8.5714285714285712</v>
      </c>
      <c r="AH27" s="8"/>
      <c r="AI27" s="8"/>
      <c r="AJ27" s="8">
        <v>20</v>
      </c>
      <c r="AK27" s="8">
        <f>2/7*30</f>
        <v>8.5714285714285712</v>
      </c>
      <c r="AL27" s="7">
        <f t="shared" si="8"/>
        <v>0</v>
      </c>
      <c r="AM27" s="12"/>
      <c r="AN27" s="12"/>
      <c r="AO27" s="12"/>
      <c r="AP27" s="12"/>
      <c r="AQ27" s="12">
        <v>35</v>
      </c>
      <c r="AR27" s="12">
        <f>2/7*30</f>
        <v>8.5714285714285712</v>
      </c>
      <c r="AS27" s="12"/>
      <c r="AT27" s="12"/>
      <c r="AU27" s="12"/>
      <c r="AV27" s="12"/>
      <c r="AW27" s="12">
        <f t="shared" si="9"/>
        <v>0</v>
      </c>
      <c r="AX27" s="7"/>
      <c r="AY27" s="7"/>
      <c r="AZ27" s="7"/>
      <c r="BA27" s="7"/>
      <c r="BB27" s="7">
        <v>40</v>
      </c>
      <c r="BC27" s="7">
        <f>2/7*30</f>
        <v>8.5714285714285712</v>
      </c>
      <c r="BD27" s="7"/>
      <c r="BE27" s="7"/>
      <c r="BF27" s="7"/>
      <c r="BG27" s="7"/>
      <c r="BH27" s="7">
        <f t="shared" si="10"/>
        <v>0</v>
      </c>
      <c r="BI27" s="12">
        <v>50</v>
      </c>
      <c r="BJ27" s="12">
        <v>10</v>
      </c>
      <c r="BK27" s="12"/>
      <c r="BL27" s="12"/>
      <c r="BM27" s="14">
        <v>40</v>
      </c>
      <c r="BN27" s="14">
        <f>2/7*30</f>
        <v>8.5714285714285712</v>
      </c>
      <c r="BO27" s="12"/>
      <c r="BP27" s="12"/>
      <c r="BQ27" s="14">
        <v>40</v>
      </c>
      <c r="BR27" s="14">
        <f>2/7*30</f>
        <v>8.5714285714285712</v>
      </c>
      <c r="BS27" s="12"/>
      <c r="BT27" s="12"/>
      <c r="BU27" s="12">
        <f t="shared" si="11"/>
        <v>0</v>
      </c>
      <c r="BV27" s="7">
        <v>50</v>
      </c>
      <c r="BW27" s="7">
        <v>10</v>
      </c>
      <c r="BX27" s="7"/>
      <c r="BY27" s="7"/>
      <c r="BZ27" s="7">
        <v>40</v>
      </c>
      <c r="CA27" s="7">
        <f>2/7*30</f>
        <v>8.5714285714285712</v>
      </c>
      <c r="CB27" s="7"/>
      <c r="CC27" s="7"/>
      <c r="CD27" s="7">
        <v>40</v>
      </c>
      <c r="CE27" s="7">
        <f>2/7*30</f>
        <v>8.5714285714285712</v>
      </c>
      <c r="CF27" s="7"/>
      <c r="CG27" s="7"/>
      <c r="CH27" s="7">
        <f t="shared" si="1"/>
        <v>0</v>
      </c>
      <c r="CI27" s="14">
        <v>50</v>
      </c>
      <c r="CJ27" s="14">
        <v>10</v>
      </c>
      <c r="CK27" s="14"/>
      <c r="CL27" s="14"/>
      <c r="CM27" s="14">
        <v>50</v>
      </c>
      <c r="CN27" s="14">
        <f>2/7*30</f>
        <v>8.5714285714285712</v>
      </c>
      <c r="CO27" s="14"/>
      <c r="CP27" s="14"/>
      <c r="CQ27" s="14">
        <v>50</v>
      </c>
      <c r="CR27" s="14">
        <f>2/7*30</f>
        <v>8.5714285714285712</v>
      </c>
      <c r="CS27" s="14"/>
      <c r="CT27" s="14"/>
      <c r="CU27" s="12">
        <f t="shared" si="2"/>
        <v>1357.1428571428571</v>
      </c>
      <c r="CV27" s="7"/>
      <c r="CW27" s="7"/>
      <c r="CX27" s="7"/>
      <c r="CY27" s="7"/>
      <c r="CZ27" s="7">
        <v>60</v>
      </c>
      <c r="DA27" s="7">
        <f>2/7*30</f>
        <v>8.5714285714285712</v>
      </c>
      <c r="DB27" s="7"/>
      <c r="DC27" s="7"/>
      <c r="DD27" s="7"/>
      <c r="DE27" s="7"/>
      <c r="DF27" s="7">
        <f t="shared" si="12"/>
        <v>514.28571428571422</v>
      </c>
      <c r="DG27" s="14"/>
      <c r="DH27" s="14"/>
      <c r="DI27" s="14"/>
      <c r="DJ27" s="14"/>
      <c r="DK27" s="14">
        <v>50</v>
      </c>
      <c r="DL27" s="14">
        <f>2/7*30</f>
        <v>8.5714285714285712</v>
      </c>
      <c r="DM27" s="14"/>
      <c r="DN27" s="14"/>
      <c r="DO27" s="14"/>
      <c r="DP27" s="14"/>
      <c r="DQ27" s="12">
        <f t="shared" si="13"/>
        <v>428.57142857142856</v>
      </c>
      <c r="DR27" s="7">
        <v>70</v>
      </c>
      <c r="DS27" s="7">
        <v>10</v>
      </c>
      <c r="DT27" s="7"/>
      <c r="DU27" s="7"/>
      <c r="DV27" s="7">
        <v>50</v>
      </c>
      <c r="DW27" s="7">
        <f>2/7*30</f>
        <v>8.5714285714285712</v>
      </c>
      <c r="DX27" s="7"/>
      <c r="DY27" s="7"/>
      <c r="DZ27" s="7">
        <v>50</v>
      </c>
      <c r="EA27" s="7">
        <f>2/7*30</f>
        <v>8.5714285714285712</v>
      </c>
      <c r="EB27" s="7"/>
      <c r="EC27" s="7"/>
      <c r="ED27" s="7">
        <f t="shared" si="3"/>
        <v>1557.1428571428569</v>
      </c>
      <c r="EE27" s="9">
        <f t="shared" si="4"/>
        <v>3857.1428571428569</v>
      </c>
    </row>
    <row r="28" spans="1:135" x14ac:dyDescent="0.3">
      <c r="A28" s="19" t="str">
        <f t="shared" si="0"/>
        <v>TUBÉRCULOS Y PLÁTANOS</v>
      </c>
      <c r="B28" s="20">
        <f t="shared" si="5"/>
        <v>17799</v>
      </c>
      <c r="C28" s="21" t="s">
        <v>109</v>
      </c>
      <c r="E28" s="2" t="s">
        <v>12</v>
      </c>
      <c r="F28" s="7"/>
      <c r="G28" s="7"/>
      <c r="H28" s="7"/>
      <c r="I28" s="7"/>
      <c r="J28" s="8">
        <f>+(19+25)/2</f>
        <v>22</v>
      </c>
      <c r="K28" s="8">
        <v>30</v>
      </c>
      <c r="L28" s="7"/>
      <c r="M28" s="7"/>
      <c r="N28" s="8">
        <f>+(19+25)/2</f>
        <v>22</v>
      </c>
      <c r="O28" s="8">
        <v>30</v>
      </c>
      <c r="P28" s="7">
        <f t="shared" si="6"/>
        <v>0</v>
      </c>
      <c r="Q28" s="1"/>
      <c r="R28" s="1"/>
      <c r="S28" s="1"/>
      <c r="T28" s="1"/>
      <c r="U28" s="6">
        <f>+(12+20)/2+(18+25)/(2*30)*20</f>
        <v>30.333333333333336</v>
      </c>
      <c r="V28" s="6">
        <v>30</v>
      </c>
      <c r="W28" s="1"/>
      <c r="X28" s="1"/>
      <c r="Y28" s="1">
        <f>+(12+20)/2+ (18+25)/(2*30)*20</f>
        <v>30.333333333333336</v>
      </c>
      <c r="Z28" s="1">
        <v>30</v>
      </c>
      <c r="AA28" s="1">
        <f t="shared" si="7"/>
        <v>0</v>
      </c>
      <c r="AB28" s="8"/>
      <c r="AC28" s="8"/>
      <c r="AD28" s="8"/>
      <c r="AE28" s="8"/>
      <c r="AF28" s="8">
        <f>+(12+17)/2+(24+46)/(2*30)*(5/7)</f>
        <v>15.333333333333334</v>
      </c>
      <c r="AG28" s="8">
        <v>30</v>
      </c>
      <c r="AH28" s="8"/>
      <c r="AI28" s="8"/>
      <c r="AJ28" s="8">
        <f>+(40+77)/2</f>
        <v>58.5</v>
      </c>
      <c r="AK28" s="8">
        <f>5/7*30</f>
        <v>21.428571428571431</v>
      </c>
      <c r="AL28" s="7">
        <f t="shared" si="8"/>
        <v>0</v>
      </c>
      <c r="AM28" s="12"/>
      <c r="AN28" s="12"/>
      <c r="AO28" s="12"/>
      <c r="AP28" s="12"/>
      <c r="AQ28" s="15">
        <f>+(12+17)/2+(46+60)/(2*30)*(5/7)</f>
        <v>15.761904761904763</v>
      </c>
      <c r="AR28" s="15">
        <v>30</v>
      </c>
      <c r="AS28" s="12"/>
      <c r="AT28" s="12"/>
      <c r="AU28" s="12"/>
      <c r="AV28" s="12"/>
      <c r="AW28" s="12">
        <f t="shared" si="9"/>
        <v>0</v>
      </c>
      <c r="AX28" s="7"/>
      <c r="AY28" s="7"/>
      <c r="AZ28" s="7"/>
      <c r="BA28" s="7"/>
      <c r="BB28" s="7">
        <f>+(17+25)/2+(46+65)/2*5/7</f>
        <v>60.642857142857146</v>
      </c>
      <c r="BC28" s="7">
        <v>30</v>
      </c>
      <c r="BD28" s="7"/>
      <c r="BE28" s="7"/>
      <c r="BF28" s="7"/>
      <c r="BG28" s="7"/>
      <c r="BH28" s="7">
        <f t="shared" si="10"/>
        <v>0</v>
      </c>
      <c r="BI28" s="12"/>
      <c r="BJ28" s="12"/>
      <c r="BK28" s="12"/>
      <c r="BL28" s="12"/>
      <c r="BM28" s="14">
        <f>+(17+25)/2+(46+65)/2*5/7</f>
        <v>60.642857142857146</v>
      </c>
      <c r="BN28" s="14">
        <v>30</v>
      </c>
      <c r="BO28" s="12"/>
      <c r="BP28" s="12"/>
      <c r="BQ28" s="14">
        <f>+(71+100)/2</f>
        <v>85.5</v>
      </c>
      <c r="BR28" s="14">
        <f>5/7*30</f>
        <v>21.428571428571431</v>
      </c>
      <c r="BS28" s="12"/>
      <c r="BT28" s="12"/>
      <c r="BU28" s="12">
        <f t="shared" si="11"/>
        <v>0</v>
      </c>
      <c r="BV28" s="7"/>
      <c r="BW28" s="7"/>
      <c r="BX28" s="7"/>
      <c r="BY28" s="7"/>
      <c r="BZ28" s="7">
        <f>+(17+25)/2+(58+82)/2*5/7</f>
        <v>71</v>
      </c>
      <c r="CA28" s="7">
        <v>30</v>
      </c>
      <c r="CB28" s="7"/>
      <c r="CC28" s="7"/>
      <c r="CD28" s="7">
        <f>+(82+117)/2</f>
        <v>99.5</v>
      </c>
      <c r="CE28" s="7">
        <f>5/7*30</f>
        <v>21.428571428571431</v>
      </c>
      <c r="CF28" s="7"/>
      <c r="CG28" s="7"/>
      <c r="CH28" s="7">
        <f t="shared" si="1"/>
        <v>0</v>
      </c>
      <c r="CI28" s="14"/>
      <c r="CJ28" s="14"/>
      <c r="CK28" s="14"/>
      <c r="CL28" s="14"/>
      <c r="CM28" s="14">
        <f>+(17+25)/2+(70+98)/2*5/7</f>
        <v>81</v>
      </c>
      <c r="CN28" s="14">
        <v>30</v>
      </c>
      <c r="CO28" s="14"/>
      <c r="CP28" s="14"/>
      <c r="CQ28" s="14">
        <f>+(94+134)/2</f>
        <v>114</v>
      </c>
      <c r="CR28" s="14">
        <f>5/7*30</f>
        <v>21.428571428571431</v>
      </c>
      <c r="CS28" s="14"/>
      <c r="CT28" s="14"/>
      <c r="CU28" s="12">
        <f t="shared" si="2"/>
        <v>4872.8571428571431</v>
      </c>
      <c r="CV28" s="7"/>
      <c r="CW28" s="7"/>
      <c r="CX28" s="7"/>
      <c r="CY28" s="7"/>
      <c r="CZ28" s="7">
        <f>+(57+80)/2+(70+98)/2*5/7</f>
        <v>128.5</v>
      </c>
      <c r="DA28" s="7">
        <v>30</v>
      </c>
      <c r="DB28" s="7"/>
      <c r="DC28" s="7"/>
      <c r="DD28" s="7"/>
      <c r="DE28" s="7"/>
      <c r="DF28" s="7">
        <f t="shared" si="12"/>
        <v>3855</v>
      </c>
      <c r="DG28" s="14"/>
      <c r="DH28" s="14"/>
      <c r="DI28" s="14"/>
      <c r="DJ28" s="14"/>
      <c r="DK28" s="14">
        <f>+(57+80)/2+(58+82)/2*5/7</f>
        <v>118.5</v>
      </c>
      <c r="DL28" s="14">
        <v>30</v>
      </c>
      <c r="DM28" s="14"/>
      <c r="DN28" s="14"/>
      <c r="DO28" s="14"/>
      <c r="DP28" s="14"/>
      <c r="DQ28" s="12">
        <f t="shared" si="13"/>
        <v>3555</v>
      </c>
      <c r="DR28" s="7"/>
      <c r="DS28" s="7"/>
      <c r="DT28" s="7"/>
      <c r="DU28" s="7"/>
      <c r="DV28" s="7">
        <f>+(17+25)/2+(81+115)/2*5/7</f>
        <v>91</v>
      </c>
      <c r="DW28" s="7">
        <v>30</v>
      </c>
      <c r="DX28" s="7"/>
      <c r="DY28" s="7"/>
      <c r="DZ28" s="7">
        <f>+(106+154)/2</f>
        <v>130</v>
      </c>
      <c r="EA28" s="7">
        <f>5/7*30</f>
        <v>21.428571428571431</v>
      </c>
      <c r="EB28" s="7"/>
      <c r="EC28" s="7"/>
      <c r="ED28" s="7">
        <f t="shared" si="3"/>
        <v>5515.7142857142862</v>
      </c>
      <c r="EE28" s="9">
        <f t="shared" si="4"/>
        <v>17798.571428571428</v>
      </c>
    </row>
    <row r="29" spans="1:135" x14ac:dyDescent="0.3">
      <c r="A29" s="19" t="str">
        <f t="shared" si="0"/>
        <v>FRUTA ENTERA O EN JUGO</v>
      </c>
      <c r="B29" s="20">
        <f t="shared" si="5"/>
        <v>51327</v>
      </c>
      <c r="C29" s="21" t="s">
        <v>109</v>
      </c>
      <c r="E29" s="1" t="s">
        <v>13</v>
      </c>
      <c r="F29" s="7"/>
      <c r="G29" s="7"/>
      <c r="H29" s="7"/>
      <c r="I29" s="7"/>
      <c r="J29" s="8"/>
      <c r="K29" s="8"/>
      <c r="L29" s="7"/>
      <c r="M29" s="7"/>
      <c r="N29" s="7"/>
      <c r="O29" s="7"/>
      <c r="P29" s="7">
        <f t="shared" si="6"/>
        <v>0</v>
      </c>
      <c r="Q29" s="1"/>
      <c r="R29" s="1"/>
      <c r="S29" s="1"/>
      <c r="T29" s="1"/>
      <c r="U29" s="6"/>
      <c r="V29" s="6"/>
      <c r="W29" s="1"/>
      <c r="X29" s="1"/>
      <c r="Y29" s="1"/>
      <c r="Z29" s="1"/>
      <c r="AA29" s="1">
        <f t="shared" si="7"/>
        <v>0</v>
      </c>
      <c r="AB29" s="8">
        <f>+(73+155)/2</f>
        <v>114</v>
      </c>
      <c r="AC29" s="8">
        <v>30</v>
      </c>
      <c r="AD29" s="8">
        <f>+(73+155)/2</f>
        <v>114</v>
      </c>
      <c r="AE29" s="8">
        <f>3/7*30</f>
        <v>12.857142857142856</v>
      </c>
      <c r="AF29" s="8">
        <f>+(29+62)/2</f>
        <v>45.5</v>
      </c>
      <c r="AG29" s="8">
        <v>30</v>
      </c>
      <c r="AH29" s="8"/>
      <c r="AI29" s="8"/>
      <c r="AJ29" s="8">
        <f>+(29+62)/2</f>
        <v>45.5</v>
      </c>
      <c r="AK29" s="8">
        <v>30</v>
      </c>
      <c r="AL29" s="7">
        <f t="shared" si="8"/>
        <v>0</v>
      </c>
      <c r="AM29" s="12"/>
      <c r="AN29" s="12"/>
      <c r="AO29" s="12">
        <f>+(73+155)/2</f>
        <v>114</v>
      </c>
      <c r="AP29" s="12">
        <v>30</v>
      </c>
      <c r="AQ29" s="15">
        <f>+(36+75)/2</f>
        <v>55.5</v>
      </c>
      <c r="AR29" s="14">
        <v>30</v>
      </c>
      <c r="AS29" s="12"/>
      <c r="AT29" s="12"/>
      <c r="AU29" s="12"/>
      <c r="AV29" s="12"/>
      <c r="AW29" s="12">
        <f t="shared" si="9"/>
        <v>0</v>
      </c>
      <c r="AX29" s="7"/>
      <c r="AY29" s="7"/>
      <c r="AZ29" s="7">
        <f>+(84+177)/2</f>
        <v>130.5</v>
      </c>
      <c r="BA29" s="7">
        <v>30</v>
      </c>
      <c r="BB29" s="7">
        <f>+(38+82)/2</f>
        <v>60</v>
      </c>
      <c r="BC29" s="7">
        <v>30</v>
      </c>
      <c r="BD29" s="7"/>
      <c r="BE29" s="7"/>
      <c r="BF29" s="7"/>
      <c r="BG29" s="7"/>
      <c r="BH29" s="7">
        <f t="shared" si="10"/>
        <v>0</v>
      </c>
      <c r="BI29" s="12">
        <f>+(105+222)/2</f>
        <v>163.5</v>
      </c>
      <c r="BJ29" s="12">
        <v>30</v>
      </c>
      <c r="BK29" s="12">
        <f>+(84+177)/2</f>
        <v>130.5</v>
      </c>
      <c r="BL29" s="12">
        <v>30</v>
      </c>
      <c r="BM29" s="14">
        <f>+(43+91)/2</f>
        <v>67</v>
      </c>
      <c r="BN29" s="14">
        <v>30</v>
      </c>
      <c r="BO29" s="12"/>
      <c r="BP29" s="12"/>
      <c r="BQ29" s="14">
        <f>+(43+91)/2</f>
        <v>67</v>
      </c>
      <c r="BR29" s="14">
        <v>30</v>
      </c>
      <c r="BS29" s="12">
        <f>+(43+91)/2</f>
        <v>67</v>
      </c>
      <c r="BT29" s="12">
        <f>4/7*30</f>
        <v>17.142857142857142</v>
      </c>
      <c r="BU29" s="12">
        <f t="shared" si="11"/>
        <v>0</v>
      </c>
      <c r="BV29" s="7">
        <f>+(105+222)/2</f>
        <v>163.5</v>
      </c>
      <c r="BW29" s="7">
        <v>30</v>
      </c>
      <c r="BX29" s="7">
        <f>+(84+177)/2</f>
        <v>130.5</v>
      </c>
      <c r="BY29" s="7">
        <v>30</v>
      </c>
      <c r="BZ29" s="7">
        <f>+(47+100)/2</f>
        <v>73.5</v>
      </c>
      <c r="CA29" s="7">
        <v>30</v>
      </c>
      <c r="CB29" s="7"/>
      <c r="CC29" s="7"/>
      <c r="CD29" s="7">
        <f>+(47+100)/2</f>
        <v>73.5</v>
      </c>
      <c r="CE29" s="7">
        <v>30</v>
      </c>
      <c r="CF29" s="7">
        <f>+(47+100)/2</f>
        <v>73.5</v>
      </c>
      <c r="CG29" s="7">
        <f>4/7*30</f>
        <v>17.142857142857142</v>
      </c>
      <c r="CH29" s="7">
        <f t="shared" si="1"/>
        <v>0</v>
      </c>
      <c r="CI29" s="14">
        <f>+(126+266)/2</f>
        <v>196</v>
      </c>
      <c r="CJ29" s="14">
        <v>30</v>
      </c>
      <c r="CK29" s="14">
        <f>+(105+222)/2</f>
        <v>163.5</v>
      </c>
      <c r="CL29" s="14">
        <v>30</v>
      </c>
      <c r="CM29" s="14">
        <f>+(47+100)/2</f>
        <v>73.5</v>
      </c>
      <c r="CN29" s="14">
        <v>30</v>
      </c>
      <c r="CO29" s="14"/>
      <c r="CP29" s="14"/>
      <c r="CQ29" s="14">
        <f>+(47+100)/2</f>
        <v>73.5</v>
      </c>
      <c r="CR29" s="14">
        <v>30</v>
      </c>
      <c r="CS29" s="14">
        <f>+(47+100)/2</f>
        <v>73.5</v>
      </c>
      <c r="CT29" s="14">
        <f>4/7*30</f>
        <v>17.142857142857142</v>
      </c>
      <c r="CU29" s="12">
        <f t="shared" si="2"/>
        <v>16455</v>
      </c>
      <c r="CV29" s="7"/>
      <c r="CW29" s="7"/>
      <c r="CX29" s="7">
        <f>+(100+123+145+100+120+87.5)/6</f>
        <v>112.58333333333333</v>
      </c>
      <c r="CY29" s="7">
        <v>30</v>
      </c>
      <c r="CZ29" s="7">
        <f>+(80+100)/2</f>
        <v>90</v>
      </c>
      <c r="DA29" s="7">
        <v>30</v>
      </c>
      <c r="DB29" s="7">
        <f>+(100+123+145+100+120+87.5)/6</f>
        <v>112.58333333333333</v>
      </c>
      <c r="DC29" s="7">
        <v>30</v>
      </c>
      <c r="DD29" s="7"/>
      <c r="DE29" s="7"/>
      <c r="DF29" s="7">
        <f t="shared" si="12"/>
        <v>9455</v>
      </c>
      <c r="DG29" s="14"/>
      <c r="DH29" s="14"/>
      <c r="DI29" s="14">
        <f>+(100+92+109+80+120+75)/6</f>
        <v>96</v>
      </c>
      <c r="DJ29" s="14">
        <v>30</v>
      </c>
      <c r="DK29" s="14">
        <f>+(80+100)/2</f>
        <v>90</v>
      </c>
      <c r="DL29" s="14">
        <v>30</v>
      </c>
      <c r="DM29" s="14">
        <f>+(100+92+109+80+120+75)/6</f>
        <v>96</v>
      </c>
      <c r="DN29" s="14">
        <v>30</v>
      </c>
      <c r="DO29" s="14"/>
      <c r="DP29" s="14"/>
      <c r="DQ29" s="12">
        <f t="shared" si="13"/>
        <v>8460</v>
      </c>
      <c r="DR29" s="7">
        <f>+(126+266)/2</f>
        <v>196</v>
      </c>
      <c r="DS29" s="7">
        <v>30</v>
      </c>
      <c r="DT29" s="7">
        <f>+(105+222)/2</f>
        <v>163.5</v>
      </c>
      <c r="DU29" s="7">
        <v>30</v>
      </c>
      <c r="DV29" s="7">
        <f>+(51+109)/2</f>
        <v>80</v>
      </c>
      <c r="DW29" s="7">
        <v>30</v>
      </c>
      <c r="DX29" s="7"/>
      <c r="DY29" s="7"/>
      <c r="DZ29" s="7">
        <f>+(51+109)/2</f>
        <v>80</v>
      </c>
      <c r="EA29" s="7">
        <v>30</v>
      </c>
      <c r="EB29" s="7">
        <f>+(51+109)/2</f>
        <v>80</v>
      </c>
      <c r="EC29" s="7">
        <f>4/7*30</f>
        <v>17.142857142857142</v>
      </c>
      <c r="ED29" s="7">
        <f t="shared" si="3"/>
        <v>16956.428571428572</v>
      </c>
      <c r="EE29" s="9">
        <f t="shared" si="4"/>
        <v>51326.428571428572</v>
      </c>
    </row>
    <row r="30" spans="1:135" hidden="1" x14ac:dyDescent="0.3">
      <c r="A30" s="19" t="str">
        <f t="shared" si="0"/>
        <v>FRUTA EN COMPOTA</v>
      </c>
      <c r="B30" s="20">
        <f t="shared" si="5"/>
        <v>0</v>
      </c>
      <c r="C30" s="21" t="s">
        <v>109</v>
      </c>
      <c r="E30" s="2" t="s">
        <v>14</v>
      </c>
      <c r="F30" s="7">
        <f>(59+120)/2</f>
        <v>89.5</v>
      </c>
      <c r="G30" s="7">
        <v>30</v>
      </c>
      <c r="H30" s="7">
        <f>+(42+89)/2</f>
        <v>65.5</v>
      </c>
      <c r="I30" s="7">
        <v>30</v>
      </c>
      <c r="J30" s="8">
        <f>+(59+120)/2</f>
        <v>89.5</v>
      </c>
      <c r="K30" s="8">
        <v>30</v>
      </c>
      <c r="L30" s="7">
        <f>+(42+89)/2</f>
        <v>65.5</v>
      </c>
      <c r="M30" s="7">
        <v>30</v>
      </c>
      <c r="N30" s="8">
        <f>+(59+120)/2</f>
        <v>89.5</v>
      </c>
      <c r="O30" s="8">
        <v>30</v>
      </c>
      <c r="P30" s="7">
        <f t="shared" si="6"/>
        <v>0</v>
      </c>
      <c r="Q30" s="1">
        <f>+(59+120)/2</f>
        <v>89.5</v>
      </c>
      <c r="R30" s="1">
        <v>30</v>
      </c>
      <c r="S30" s="1">
        <f>+(42+89)/2</f>
        <v>65.5</v>
      </c>
      <c r="T30" s="1">
        <v>30</v>
      </c>
      <c r="U30" s="6">
        <f>+(59+120)/2</f>
        <v>89.5</v>
      </c>
      <c r="V30" s="6">
        <v>30</v>
      </c>
      <c r="W30" s="1">
        <f>+(42+89)/2</f>
        <v>65.5</v>
      </c>
      <c r="X30" s="1">
        <v>30</v>
      </c>
      <c r="Y30" s="1">
        <f>+(59+120)/2</f>
        <v>89.5</v>
      </c>
      <c r="Z30" s="1">
        <v>30</v>
      </c>
      <c r="AA30" s="1">
        <f t="shared" si="7"/>
        <v>0</v>
      </c>
      <c r="AB30" s="8"/>
      <c r="AC30" s="8"/>
      <c r="AD30" s="8"/>
      <c r="AE30" s="8"/>
      <c r="AF30" s="8"/>
      <c r="AG30" s="8"/>
      <c r="AH30" s="8"/>
      <c r="AI30" s="8"/>
      <c r="AJ30" s="8"/>
      <c r="AK30" s="8"/>
      <c r="AL30" s="7">
        <f t="shared" si="8"/>
        <v>0</v>
      </c>
      <c r="AM30" s="12"/>
      <c r="AN30" s="12"/>
      <c r="AO30" s="12"/>
      <c r="AP30" s="12"/>
      <c r="AQ30" s="12"/>
      <c r="AR30" s="12"/>
      <c r="AS30" s="12"/>
      <c r="AT30" s="12"/>
      <c r="AU30" s="12"/>
      <c r="AV30" s="12"/>
      <c r="AW30" s="12">
        <f t="shared" si="9"/>
        <v>0</v>
      </c>
      <c r="AX30" s="7"/>
      <c r="AY30" s="7"/>
      <c r="AZ30" s="7"/>
      <c r="BA30" s="7"/>
      <c r="BB30" s="7"/>
      <c r="BC30" s="7"/>
      <c r="BD30" s="7"/>
      <c r="BE30" s="7"/>
      <c r="BF30" s="7"/>
      <c r="BG30" s="7"/>
      <c r="BH30" s="7">
        <f t="shared" si="10"/>
        <v>0</v>
      </c>
      <c r="BI30" s="12"/>
      <c r="BJ30" s="12"/>
      <c r="BK30" s="12"/>
      <c r="BL30" s="12"/>
      <c r="BM30" s="14"/>
      <c r="BN30" s="14"/>
      <c r="BO30" s="12"/>
      <c r="BP30" s="12"/>
      <c r="BQ30" s="14"/>
      <c r="BR30" s="14"/>
      <c r="BS30" s="12"/>
      <c r="BT30" s="12"/>
      <c r="BU30" s="12">
        <f t="shared" si="11"/>
        <v>0</v>
      </c>
      <c r="BV30" s="7"/>
      <c r="BW30" s="7"/>
      <c r="BX30" s="7"/>
      <c r="BY30" s="7"/>
      <c r="BZ30" s="7"/>
      <c r="CA30" s="7"/>
      <c r="CB30" s="7"/>
      <c r="CC30" s="7"/>
      <c r="CD30" s="7"/>
      <c r="CE30" s="7"/>
      <c r="CF30" s="7"/>
      <c r="CG30" s="7"/>
      <c r="CH30" s="7">
        <f t="shared" si="1"/>
        <v>0</v>
      </c>
      <c r="CI30" s="14"/>
      <c r="CJ30" s="14"/>
      <c r="CK30" s="14"/>
      <c r="CL30" s="14"/>
      <c r="CM30" s="14"/>
      <c r="CN30" s="14"/>
      <c r="CO30" s="14"/>
      <c r="CP30" s="14"/>
      <c r="CQ30" s="14"/>
      <c r="CR30" s="14"/>
      <c r="CS30" s="14"/>
      <c r="CT30" s="14"/>
      <c r="CU30" s="12">
        <f t="shared" si="2"/>
        <v>0</v>
      </c>
      <c r="CV30" s="7"/>
      <c r="CW30" s="7"/>
      <c r="CX30" s="7"/>
      <c r="CY30" s="7"/>
      <c r="CZ30" s="7"/>
      <c r="DA30" s="7"/>
      <c r="DB30" s="7"/>
      <c r="DC30" s="7"/>
      <c r="DD30" s="7"/>
      <c r="DE30" s="7"/>
      <c r="DF30" s="7">
        <f t="shared" si="12"/>
        <v>0</v>
      </c>
      <c r="DG30" s="14"/>
      <c r="DH30" s="14"/>
      <c r="DI30" s="14"/>
      <c r="DJ30" s="14"/>
      <c r="DK30" s="14"/>
      <c r="DL30" s="14"/>
      <c r="DM30" s="14"/>
      <c r="DN30" s="14"/>
      <c r="DO30" s="14"/>
      <c r="DP30" s="14"/>
      <c r="DQ30" s="12">
        <f t="shared" si="13"/>
        <v>0</v>
      </c>
      <c r="DR30" s="7"/>
      <c r="DS30" s="7"/>
      <c r="DT30" s="7"/>
      <c r="DU30" s="7"/>
      <c r="DV30" s="7"/>
      <c r="DW30" s="7"/>
      <c r="DX30" s="7"/>
      <c r="DY30" s="7"/>
      <c r="DZ30" s="7"/>
      <c r="EA30" s="7"/>
      <c r="EB30" s="7"/>
      <c r="EC30" s="7"/>
      <c r="ED30" s="7">
        <f t="shared" si="3"/>
        <v>0</v>
      </c>
      <c r="EE30" s="9">
        <f t="shared" si="4"/>
        <v>0</v>
      </c>
    </row>
    <row r="31" spans="1:135" hidden="1" x14ac:dyDescent="0.3">
      <c r="A31" s="19" t="str">
        <f t="shared" si="0"/>
        <v>COMPOTA INDUSTRIALIZADA</v>
      </c>
      <c r="B31" s="20">
        <f t="shared" si="5"/>
        <v>0</v>
      </c>
      <c r="C31" s="21" t="s">
        <v>109</v>
      </c>
      <c r="E31" s="1" t="s">
        <v>15</v>
      </c>
      <c r="F31" s="7"/>
      <c r="G31" s="7"/>
      <c r="H31" s="7"/>
      <c r="I31" s="7"/>
      <c r="J31" s="8"/>
      <c r="K31" s="8"/>
      <c r="L31" s="7"/>
      <c r="M31" s="7"/>
      <c r="N31" s="7"/>
      <c r="O31" s="7"/>
      <c r="P31" s="7">
        <f t="shared" si="6"/>
        <v>0</v>
      </c>
      <c r="Q31" s="1"/>
      <c r="R31" s="1"/>
      <c r="S31" s="1"/>
      <c r="T31" s="1"/>
      <c r="U31" s="6"/>
      <c r="V31" s="6"/>
      <c r="W31" s="1"/>
      <c r="X31" s="1"/>
      <c r="Y31" s="1"/>
      <c r="Z31" s="1"/>
      <c r="AA31" s="1">
        <f t="shared" si="7"/>
        <v>0</v>
      </c>
      <c r="AB31" s="8"/>
      <c r="AC31" s="8"/>
      <c r="AD31" s="8"/>
      <c r="AE31" s="8"/>
      <c r="AF31" s="8"/>
      <c r="AG31" s="8"/>
      <c r="AH31" s="8"/>
      <c r="AI31" s="8"/>
      <c r="AJ31" s="8"/>
      <c r="AK31" s="8"/>
      <c r="AL31" s="7">
        <f t="shared" si="8"/>
        <v>0</v>
      </c>
      <c r="AM31" s="12"/>
      <c r="AN31" s="12"/>
      <c r="AO31" s="12"/>
      <c r="AP31" s="12"/>
      <c r="AQ31" s="12"/>
      <c r="AR31" s="12"/>
      <c r="AS31" s="12"/>
      <c r="AT31" s="12"/>
      <c r="AU31" s="12"/>
      <c r="AV31" s="12"/>
      <c r="AW31" s="12">
        <f t="shared" si="9"/>
        <v>0</v>
      </c>
      <c r="AX31" s="7"/>
      <c r="AY31" s="7"/>
      <c r="AZ31" s="7"/>
      <c r="BA31" s="7"/>
      <c r="BB31" s="7"/>
      <c r="BC31" s="7"/>
      <c r="BD31" s="7"/>
      <c r="BE31" s="7"/>
      <c r="BF31" s="7"/>
      <c r="BG31" s="7"/>
      <c r="BH31" s="7">
        <f t="shared" si="10"/>
        <v>0</v>
      </c>
      <c r="BI31" s="12"/>
      <c r="BJ31" s="12"/>
      <c r="BK31" s="12"/>
      <c r="BL31" s="12"/>
      <c r="BM31" s="14"/>
      <c r="BN31" s="14"/>
      <c r="BO31" s="12"/>
      <c r="BP31" s="12"/>
      <c r="BQ31" s="14"/>
      <c r="BR31" s="14"/>
      <c r="BS31" s="12"/>
      <c r="BT31" s="12"/>
      <c r="BU31" s="12">
        <f t="shared" si="11"/>
        <v>0</v>
      </c>
      <c r="BV31" s="7"/>
      <c r="BW31" s="7"/>
      <c r="BX31" s="7"/>
      <c r="BY31" s="7"/>
      <c r="BZ31" s="7"/>
      <c r="CA31" s="7"/>
      <c r="CB31" s="7"/>
      <c r="CC31" s="7"/>
      <c r="CD31" s="7"/>
      <c r="CE31" s="7"/>
      <c r="CF31" s="7"/>
      <c r="CG31" s="7"/>
      <c r="CH31" s="7">
        <f t="shared" si="1"/>
        <v>0</v>
      </c>
      <c r="CI31" s="14"/>
      <c r="CJ31" s="14"/>
      <c r="CK31" s="14"/>
      <c r="CL31" s="14"/>
      <c r="CM31" s="14"/>
      <c r="CN31" s="14"/>
      <c r="CO31" s="14"/>
      <c r="CP31" s="14"/>
      <c r="CQ31" s="14"/>
      <c r="CR31" s="14"/>
      <c r="CS31" s="14"/>
      <c r="CT31" s="14"/>
      <c r="CU31" s="12">
        <f t="shared" si="2"/>
        <v>0</v>
      </c>
      <c r="CV31" s="7"/>
      <c r="CW31" s="7"/>
      <c r="CX31" s="7"/>
      <c r="CY31" s="7"/>
      <c r="CZ31" s="7"/>
      <c r="DA31" s="7"/>
      <c r="DB31" s="7"/>
      <c r="DC31" s="7"/>
      <c r="DD31" s="7"/>
      <c r="DE31" s="7"/>
      <c r="DF31" s="7">
        <f t="shared" si="12"/>
        <v>0</v>
      </c>
      <c r="DG31" s="14"/>
      <c r="DH31" s="14"/>
      <c r="DI31" s="14"/>
      <c r="DJ31" s="14"/>
      <c r="DK31" s="14"/>
      <c r="DL31" s="14"/>
      <c r="DM31" s="14"/>
      <c r="DN31" s="14"/>
      <c r="DO31" s="14"/>
      <c r="DP31" s="14"/>
      <c r="DQ31" s="12">
        <f t="shared" si="13"/>
        <v>0</v>
      </c>
      <c r="DR31" s="7"/>
      <c r="DS31" s="7"/>
      <c r="DT31" s="7"/>
      <c r="DU31" s="7"/>
      <c r="DV31" s="7"/>
      <c r="DW31" s="7"/>
      <c r="DX31" s="7"/>
      <c r="DY31" s="7"/>
      <c r="DZ31" s="7"/>
      <c r="EA31" s="7"/>
      <c r="EB31" s="7"/>
      <c r="EC31" s="7"/>
      <c r="ED31" s="7">
        <f t="shared" si="3"/>
        <v>0</v>
      </c>
      <c r="EE31" s="9">
        <f t="shared" si="4"/>
        <v>0</v>
      </c>
    </row>
    <row r="32" spans="1:135" x14ac:dyDescent="0.3">
      <c r="A32" s="19" t="str">
        <f t="shared" si="0"/>
        <v>VERDURAS Y HORTALIZAS</v>
      </c>
      <c r="B32" s="20">
        <f t="shared" si="5"/>
        <v>14270</v>
      </c>
      <c r="C32" s="21" t="s">
        <v>109</v>
      </c>
      <c r="E32" s="2" t="s">
        <v>16</v>
      </c>
      <c r="F32" s="7"/>
      <c r="G32" s="7"/>
      <c r="H32" s="7"/>
      <c r="I32" s="7"/>
      <c r="J32" s="8">
        <f>+(45+70)/2</f>
        <v>57.5</v>
      </c>
      <c r="K32" s="8">
        <v>30</v>
      </c>
      <c r="L32" s="7"/>
      <c r="M32" s="7"/>
      <c r="N32" s="7"/>
      <c r="O32" s="7"/>
      <c r="P32" s="7">
        <f t="shared" si="6"/>
        <v>0</v>
      </c>
      <c r="Q32" s="1"/>
      <c r="R32" s="1"/>
      <c r="S32" s="1"/>
      <c r="T32" s="1"/>
      <c r="U32" s="6">
        <f>+(45+70)/2</f>
        <v>57.5</v>
      </c>
      <c r="V32" s="6">
        <v>30</v>
      </c>
      <c r="W32" s="1"/>
      <c r="X32" s="1"/>
      <c r="Y32" s="1">
        <f>+(45+70)/2</f>
        <v>57.5</v>
      </c>
      <c r="Z32" s="1">
        <v>30</v>
      </c>
      <c r="AA32" s="1">
        <f t="shared" si="7"/>
        <v>0</v>
      </c>
      <c r="AB32" s="8"/>
      <c r="AC32" s="8"/>
      <c r="AD32" s="8"/>
      <c r="AE32" s="8"/>
      <c r="AF32" s="8">
        <f>+(9+15)/2+(31+46)/2</f>
        <v>50.5</v>
      </c>
      <c r="AG32" s="8">
        <v>30</v>
      </c>
      <c r="AH32" s="8"/>
      <c r="AI32" s="8"/>
      <c r="AJ32" s="8">
        <f>+(40+60)/2</f>
        <v>50</v>
      </c>
      <c r="AK32" s="8">
        <v>30</v>
      </c>
      <c r="AL32" s="7">
        <f t="shared" si="8"/>
        <v>0</v>
      </c>
      <c r="AM32" s="12"/>
      <c r="AN32" s="12"/>
      <c r="AO32" s="12"/>
      <c r="AP32" s="12"/>
      <c r="AQ32" s="12">
        <f>+(9+15)/2+ (36+54)/2</f>
        <v>57</v>
      </c>
      <c r="AR32" s="12">
        <v>30</v>
      </c>
      <c r="AS32" s="12"/>
      <c r="AT32" s="12"/>
      <c r="AU32" s="12"/>
      <c r="AV32" s="12"/>
      <c r="AW32" s="12">
        <f t="shared" si="9"/>
        <v>0</v>
      </c>
      <c r="AX32" s="7"/>
      <c r="AY32" s="7"/>
      <c r="AZ32" s="7"/>
      <c r="BA32" s="7"/>
      <c r="BB32" s="7">
        <f>+(14+20)/2+(43+65)/2</f>
        <v>71</v>
      </c>
      <c r="BC32" s="7">
        <v>30</v>
      </c>
      <c r="BD32" s="7"/>
      <c r="BE32" s="7"/>
      <c r="BF32" s="7"/>
      <c r="BG32" s="7"/>
      <c r="BH32" s="7">
        <f t="shared" si="10"/>
        <v>0</v>
      </c>
      <c r="BI32" s="12"/>
      <c r="BJ32" s="12"/>
      <c r="BK32" s="12"/>
      <c r="BL32" s="12"/>
      <c r="BM32" s="14">
        <f>+(14+20)/2+(43+65)/2</f>
        <v>71</v>
      </c>
      <c r="BN32" s="14">
        <v>30</v>
      </c>
      <c r="BO32" s="12"/>
      <c r="BP32" s="12"/>
      <c r="BQ32" s="14">
        <f>+(57+85)/2</f>
        <v>71</v>
      </c>
      <c r="BR32" s="14">
        <v>30</v>
      </c>
      <c r="BS32" s="12"/>
      <c r="BT32" s="12"/>
      <c r="BU32" s="12">
        <f t="shared" si="11"/>
        <v>0</v>
      </c>
      <c r="BV32" s="7"/>
      <c r="BW32" s="7"/>
      <c r="BX32" s="7"/>
      <c r="BY32" s="7"/>
      <c r="BZ32" s="7">
        <f>+(14+20)/2+(55+82)/2</f>
        <v>85.5</v>
      </c>
      <c r="CA32" s="7">
        <v>30</v>
      </c>
      <c r="CB32" s="7"/>
      <c r="CC32" s="7"/>
      <c r="CD32" s="7">
        <f>+(68+103)/2</f>
        <v>85.5</v>
      </c>
      <c r="CE32" s="7">
        <v>30</v>
      </c>
      <c r="CF32" s="7"/>
      <c r="CG32" s="7"/>
      <c r="CH32" s="7">
        <f t="shared" si="1"/>
        <v>0</v>
      </c>
      <c r="CI32" s="14"/>
      <c r="CJ32" s="14"/>
      <c r="CK32" s="14"/>
      <c r="CL32" s="14"/>
      <c r="CM32" s="14">
        <f>+(14+20)/2+(43+65)/2</f>
        <v>71</v>
      </c>
      <c r="CN32" s="14">
        <v>30</v>
      </c>
      <c r="CO32" s="14"/>
      <c r="CP32" s="14"/>
      <c r="CQ32" s="14">
        <f>+(57+85)/2</f>
        <v>71</v>
      </c>
      <c r="CR32" s="14">
        <v>30</v>
      </c>
      <c r="CS32" s="14"/>
      <c r="CT32" s="14"/>
      <c r="CU32" s="12">
        <f t="shared" si="2"/>
        <v>4260</v>
      </c>
      <c r="CV32" s="7"/>
      <c r="CW32" s="7"/>
      <c r="CX32" s="7"/>
      <c r="CY32" s="7"/>
      <c r="CZ32" s="7">
        <f>+(14+20)/2+((70+27+75+71+18+25+18+50+108)/9/((70+15+60+70+15+15+15+20+80)/9))*50</f>
        <v>81.166666666666671</v>
      </c>
      <c r="DA32" s="7">
        <v>30</v>
      </c>
      <c r="DB32" s="7"/>
      <c r="DC32" s="7"/>
      <c r="DD32" s="7"/>
      <c r="DE32" s="7"/>
      <c r="DF32" s="7">
        <f t="shared" si="12"/>
        <v>2435</v>
      </c>
      <c r="DG32" s="14"/>
      <c r="DH32" s="14"/>
      <c r="DI32" s="14"/>
      <c r="DJ32" s="14"/>
      <c r="DK32" s="14">
        <f>+(14+20)/2+((70+27+75+71+18+80+60+50+108)/9/((70+15+60+70+15+50+50+20+80)/9))*50</f>
        <v>82</v>
      </c>
      <c r="DL32" s="14">
        <v>30</v>
      </c>
      <c r="DM32" s="14"/>
      <c r="DN32" s="14"/>
      <c r="DO32" s="14"/>
      <c r="DP32" s="14"/>
      <c r="DQ32" s="12">
        <f t="shared" si="13"/>
        <v>2460</v>
      </c>
      <c r="DR32" s="7"/>
      <c r="DS32" s="7"/>
      <c r="DT32" s="7"/>
      <c r="DU32" s="7"/>
      <c r="DV32" s="7">
        <f>+(14+20)/2+(54+82)/2</f>
        <v>85</v>
      </c>
      <c r="DW32" s="7">
        <v>30</v>
      </c>
      <c r="DX32" s="7"/>
      <c r="DY32" s="7"/>
      <c r="DZ32" s="7">
        <f>+(68+103)/2</f>
        <v>85.5</v>
      </c>
      <c r="EA32" s="7">
        <v>30</v>
      </c>
      <c r="EB32" s="7"/>
      <c r="EC32" s="7"/>
      <c r="ED32" s="7">
        <f t="shared" si="3"/>
        <v>5115</v>
      </c>
      <c r="EE32" s="9">
        <f t="shared" si="4"/>
        <v>14270</v>
      </c>
    </row>
    <row r="33" spans="1:135" x14ac:dyDescent="0.3">
      <c r="A33" s="19" t="str">
        <f t="shared" si="0"/>
        <v>LEGUMINOSAS FRESCAS O SECAS</v>
      </c>
      <c r="B33" s="20">
        <f t="shared" si="5"/>
        <v>1055</v>
      </c>
      <c r="C33" s="21" t="s">
        <v>109</v>
      </c>
      <c r="E33" s="2" t="s">
        <v>17</v>
      </c>
      <c r="F33" s="7"/>
      <c r="G33" s="7"/>
      <c r="H33" s="7"/>
      <c r="I33" s="7"/>
      <c r="J33" s="8"/>
      <c r="K33" s="8"/>
      <c r="L33" s="7"/>
      <c r="M33" s="7"/>
      <c r="N33" s="7"/>
      <c r="O33" s="7"/>
      <c r="P33" s="7">
        <f t="shared" si="6"/>
        <v>0</v>
      </c>
      <c r="Q33" s="1"/>
      <c r="R33" s="1"/>
      <c r="S33" s="1"/>
      <c r="T33" s="1"/>
      <c r="U33" s="6"/>
      <c r="V33" s="6"/>
      <c r="W33" s="1"/>
      <c r="X33" s="1"/>
      <c r="Y33" s="1"/>
      <c r="Z33" s="1"/>
      <c r="AA33" s="1">
        <f t="shared" si="7"/>
        <v>0</v>
      </c>
      <c r="AB33" s="8"/>
      <c r="AC33" s="8"/>
      <c r="AD33" s="8"/>
      <c r="AE33" s="8"/>
      <c r="AF33" s="8">
        <f>2+10*2/(7*30)</f>
        <v>2.0952380952380953</v>
      </c>
      <c r="AG33" s="8">
        <v>30</v>
      </c>
      <c r="AH33" s="8"/>
      <c r="AI33" s="8"/>
      <c r="AJ33" s="8"/>
      <c r="AK33" s="8"/>
      <c r="AL33" s="7">
        <f t="shared" si="8"/>
        <v>0</v>
      </c>
      <c r="AM33" s="12"/>
      <c r="AN33" s="12"/>
      <c r="AO33" s="12"/>
      <c r="AP33" s="12"/>
      <c r="AQ33" s="12">
        <f>2+15*2/7</f>
        <v>6.2857142857142856</v>
      </c>
      <c r="AR33" s="12">
        <v>30</v>
      </c>
      <c r="AS33" s="12"/>
      <c r="AT33" s="12"/>
      <c r="AU33" s="12"/>
      <c r="AV33" s="12"/>
      <c r="AW33" s="12">
        <f t="shared" si="9"/>
        <v>0</v>
      </c>
      <c r="AX33" s="7"/>
      <c r="AY33" s="7"/>
      <c r="AZ33" s="7"/>
      <c r="BA33" s="7"/>
      <c r="BB33" s="7">
        <f>2+15*2/7</f>
        <v>6.2857142857142856</v>
      </c>
      <c r="BC33" s="7">
        <v>30</v>
      </c>
      <c r="BD33" s="7"/>
      <c r="BE33" s="7"/>
      <c r="BF33" s="7"/>
      <c r="BG33" s="7"/>
      <c r="BH33" s="7">
        <f t="shared" si="10"/>
        <v>0</v>
      </c>
      <c r="BI33" s="12"/>
      <c r="BJ33" s="12"/>
      <c r="BK33" s="12"/>
      <c r="BL33" s="12"/>
      <c r="BM33" s="14">
        <f>2+15*2/7</f>
        <v>6.2857142857142856</v>
      </c>
      <c r="BN33" s="14">
        <v>30</v>
      </c>
      <c r="BO33" s="12"/>
      <c r="BP33" s="12"/>
      <c r="BQ33" s="14"/>
      <c r="BR33" s="14"/>
      <c r="BS33" s="12"/>
      <c r="BT33" s="12"/>
      <c r="BU33" s="12">
        <f t="shared" si="11"/>
        <v>0</v>
      </c>
      <c r="BV33" s="7"/>
      <c r="BW33" s="7"/>
      <c r="BX33" s="7"/>
      <c r="BY33" s="7"/>
      <c r="BZ33" s="7">
        <f>2+15*2/7</f>
        <v>6.2857142857142856</v>
      </c>
      <c r="CA33" s="7">
        <v>30</v>
      </c>
      <c r="CB33" s="7"/>
      <c r="CC33" s="7"/>
      <c r="CD33" s="7"/>
      <c r="CE33" s="7"/>
      <c r="CF33" s="7"/>
      <c r="CG33" s="7"/>
      <c r="CH33" s="7">
        <f t="shared" si="1"/>
        <v>0</v>
      </c>
      <c r="CI33" s="14"/>
      <c r="CJ33" s="14"/>
      <c r="CK33" s="14"/>
      <c r="CL33" s="14"/>
      <c r="CM33" s="14">
        <f>2+15*2/7</f>
        <v>6.2857142857142856</v>
      </c>
      <c r="CN33" s="14">
        <v>30</v>
      </c>
      <c r="CO33" s="14"/>
      <c r="CP33" s="14"/>
      <c r="CQ33" s="14"/>
      <c r="CR33" s="14"/>
      <c r="CS33" s="14"/>
      <c r="CT33" s="14"/>
      <c r="CU33" s="12">
        <f t="shared" si="2"/>
        <v>188.57142857142856</v>
      </c>
      <c r="CV33" s="7"/>
      <c r="CW33" s="7"/>
      <c r="CX33" s="7"/>
      <c r="CY33" s="7"/>
      <c r="CZ33" s="7">
        <f>2+30*2/7</f>
        <v>10.571428571428571</v>
      </c>
      <c r="DA33" s="7">
        <v>30</v>
      </c>
      <c r="DB33" s="7"/>
      <c r="DC33" s="7"/>
      <c r="DD33" s="7"/>
      <c r="DE33" s="7"/>
      <c r="DF33" s="7">
        <f t="shared" si="12"/>
        <v>317.14285714285711</v>
      </c>
      <c r="DG33" s="14"/>
      <c r="DH33" s="14"/>
      <c r="DI33" s="14"/>
      <c r="DJ33" s="14"/>
      <c r="DK33" s="14">
        <f>2+30*2/7</f>
        <v>10.571428571428571</v>
      </c>
      <c r="DL33" s="14">
        <v>30</v>
      </c>
      <c r="DM33" s="14"/>
      <c r="DN33" s="14"/>
      <c r="DO33" s="14"/>
      <c r="DP33" s="14"/>
      <c r="DQ33" s="14">
        <f t="shared" si="13"/>
        <v>317.14285714285711</v>
      </c>
      <c r="DR33" s="7"/>
      <c r="DS33" s="7"/>
      <c r="DT33" s="7"/>
      <c r="DU33" s="7"/>
      <c r="DV33" s="7">
        <f>2+20*2/7</f>
        <v>7.7142857142857144</v>
      </c>
      <c r="DW33" s="7">
        <v>30</v>
      </c>
      <c r="DX33" s="7"/>
      <c r="DY33" s="7"/>
      <c r="DZ33" s="7"/>
      <c r="EA33" s="7"/>
      <c r="EB33" s="7"/>
      <c r="EC33" s="7"/>
      <c r="ED33" s="7">
        <f t="shared" si="3"/>
        <v>231.42857142857144</v>
      </c>
      <c r="EE33" s="9">
        <f t="shared" si="4"/>
        <v>1054.2857142857142</v>
      </c>
    </row>
    <row r="34" spans="1:135" hidden="1" x14ac:dyDescent="0.3">
      <c r="A34" s="19" t="str">
        <f t="shared" si="0"/>
        <v>FRIJOL EMPACADO</v>
      </c>
      <c r="B34" s="20">
        <f t="shared" si="5"/>
        <v>0</v>
      </c>
      <c r="C34" s="21" t="s">
        <v>109</v>
      </c>
      <c r="E34" s="2" t="s">
        <v>30</v>
      </c>
      <c r="F34" s="7"/>
      <c r="G34" s="7"/>
      <c r="H34" s="7"/>
      <c r="I34" s="7"/>
      <c r="J34" s="8"/>
      <c r="K34" s="8"/>
      <c r="L34" s="7"/>
      <c r="M34" s="7"/>
      <c r="N34" s="7"/>
      <c r="O34" s="7"/>
      <c r="P34" s="7">
        <f t="shared" si="6"/>
        <v>0</v>
      </c>
      <c r="Q34" s="1"/>
      <c r="R34" s="1"/>
      <c r="S34" s="1"/>
      <c r="T34" s="1"/>
      <c r="U34" s="6"/>
      <c r="V34" s="6"/>
      <c r="W34" s="1"/>
      <c r="X34" s="1"/>
      <c r="Y34" s="1"/>
      <c r="Z34" s="1"/>
      <c r="AA34" s="1">
        <f t="shared" si="7"/>
        <v>0</v>
      </c>
      <c r="AB34" s="8"/>
      <c r="AC34" s="8"/>
      <c r="AD34" s="8"/>
      <c r="AE34" s="8"/>
      <c r="AF34" s="8"/>
      <c r="AG34" s="8"/>
      <c r="AH34" s="8"/>
      <c r="AI34" s="8"/>
      <c r="AJ34" s="8"/>
      <c r="AK34" s="8"/>
      <c r="AL34" s="7">
        <f t="shared" si="8"/>
        <v>0</v>
      </c>
      <c r="AM34" s="12"/>
      <c r="AN34" s="12"/>
      <c r="AO34" s="12"/>
      <c r="AP34" s="12"/>
      <c r="AQ34" s="12"/>
      <c r="AR34" s="12"/>
      <c r="AS34" s="12"/>
      <c r="AT34" s="12"/>
      <c r="AU34" s="12"/>
      <c r="AV34" s="12"/>
      <c r="AW34" s="12">
        <f t="shared" si="9"/>
        <v>0</v>
      </c>
      <c r="AX34" s="7"/>
      <c r="AY34" s="7"/>
      <c r="AZ34" s="7"/>
      <c r="BA34" s="7"/>
      <c r="BB34" s="7"/>
      <c r="BC34" s="7"/>
      <c r="BD34" s="7"/>
      <c r="BE34" s="7"/>
      <c r="BF34" s="7"/>
      <c r="BG34" s="7"/>
      <c r="BH34" s="7">
        <f t="shared" si="10"/>
        <v>0</v>
      </c>
      <c r="BI34" s="12"/>
      <c r="BJ34" s="12"/>
      <c r="BK34" s="12"/>
      <c r="BL34" s="12"/>
      <c r="BM34" s="14"/>
      <c r="BN34" s="14"/>
      <c r="BO34" s="12"/>
      <c r="BP34" s="12"/>
      <c r="BQ34" s="14"/>
      <c r="BR34" s="14"/>
      <c r="BS34" s="12"/>
      <c r="BT34" s="12"/>
      <c r="BU34" s="12">
        <f t="shared" si="11"/>
        <v>0</v>
      </c>
      <c r="BV34" s="7"/>
      <c r="BW34" s="7"/>
      <c r="BX34" s="7"/>
      <c r="BY34" s="7"/>
      <c r="BZ34" s="7"/>
      <c r="CA34" s="7"/>
      <c r="CB34" s="7"/>
      <c r="CC34" s="7"/>
      <c r="CD34" s="7"/>
      <c r="CE34" s="7"/>
      <c r="CF34" s="7"/>
      <c r="CG34" s="7"/>
      <c r="CH34" s="7">
        <f t="shared" si="1"/>
        <v>0</v>
      </c>
      <c r="CI34" s="14"/>
      <c r="CJ34" s="14"/>
      <c r="CK34" s="14"/>
      <c r="CL34" s="14"/>
      <c r="CM34" s="14"/>
      <c r="CN34" s="14"/>
      <c r="CO34" s="14"/>
      <c r="CP34" s="14"/>
      <c r="CQ34" s="14"/>
      <c r="CR34" s="14"/>
      <c r="CS34" s="14"/>
      <c r="CT34" s="14"/>
      <c r="CU34" s="12">
        <f t="shared" si="2"/>
        <v>0</v>
      </c>
      <c r="CV34" s="7"/>
      <c r="CW34" s="7"/>
      <c r="CX34" s="7"/>
      <c r="CY34" s="7"/>
      <c r="CZ34" s="7"/>
      <c r="DA34" s="7"/>
      <c r="DB34" s="7"/>
      <c r="DC34" s="7"/>
      <c r="DD34" s="7"/>
      <c r="DE34" s="7"/>
      <c r="DF34" s="7">
        <f t="shared" si="12"/>
        <v>0</v>
      </c>
      <c r="DG34" s="14"/>
      <c r="DH34" s="14"/>
      <c r="DI34" s="14"/>
      <c r="DJ34" s="14"/>
      <c r="DK34" s="14"/>
      <c r="DL34" s="14"/>
      <c r="DM34" s="14"/>
      <c r="DN34" s="14"/>
      <c r="DO34" s="14"/>
      <c r="DP34" s="14"/>
      <c r="DQ34" s="14">
        <f t="shared" si="13"/>
        <v>0</v>
      </c>
      <c r="DR34" s="7"/>
      <c r="DS34" s="7"/>
      <c r="DT34" s="7"/>
      <c r="DU34" s="7"/>
      <c r="DV34" s="7"/>
      <c r="DW34" s="7"/>
      <c r="DX34" s="7"/>
      <c r="DY34" s="7"/>
      <c r="DZ34" s="7"/>
      <c r="EA34" s="7"/>
      <c r="EB34" s="7"/>
      <c r="EC34" s="7"/>
      <c r="ED34" s="7">
        <f t="shared" si="3"/>
        <v>0</v>
      </c>
      <c r="EE34" s="9">
        <f t="shared" si="4"/>
        <v>0</v>
      </c>
    </row>
    <row r="35" spans="1:135" hidden="1" x14ac:dyDescent="0.3">
      <c r="A35" s="19" t="str">
        <f t="shared" si="0"/>
        <v>LENTEJA EMPACADA</v>
      </c>
      <c r="B35" s="20">
        <f t="shared" si="5"/>
        <v>0</v>
      </c>
      <c r="C35" s="21" t="s">
        <v>109</v>
      </c>
      <c r="E35" s="1" t="s">
        <v>31</v>
      </c>
      <c r="F35" s="7"/>
      <c r="G35" s="7"/>
      <c r="H35" s="7"/>
      <c r="I35" s="7"/>
      <c r="J35" s="8"/>
      <c r="K35" s="8"/>
      <c r="L35" s="7"/>
      <c r="M35" s="7"/>
      <c r="N35" s="7"/>
      <c r="O35" s="7"/>
      <c r="P35" s="7">
        <f t="shared" si="6"/>
        <v>0</v>
      </c>
      <c r="Q35" s="1"/>
      <c r="R35" s="1"/>
      <c r="S35" s="1"/>
      <c r="T35" s="1"/>
      <c r="U35" s="6"/>
      <c r="V35" s="6"/>
      <c r="W35" s="1"/>
      <c r="X35" s="1"/>
      <c r="Y35" s="1"/>
      <c r="Z35" s="1"/>
      <c r="AA35" s="1">
        <f t="shared" si="7"/>
        <v>0</v>
      </c>
      <c r="AB35" s="8"/>
      <c r="AC35" s="8"/>
      <c r="AD35" s="8"/>
      <c r="AE35" s="8"/>
      <c r="AF35" s="8"/>
      <c r="AG35" s="8"/>
      <c r="AH35" s="8"/>
      <c r="AI35" s="8"/>
      <c r="AJ35" s="8"/>
      <c r="AK35" s="8"/>
      <c r="AL35" s="7">
        <f t="shared" si="8"/>
        <v>0</v>
      </c>
      <c r="AM35" s="12"/>
      <c r="AN35" s="12"/>
      <c r="AO35" s="12"/>
      <c r="AP35" s="12"/>
      <c r="AQ35" s="12"/>
      <c r="AR35" s="12"/>
      <c r="AS35" s="12"/>
      <c r="AT35" s="12"/>
      <c r="AU35" s="12"/>
      <c r="AV35" s="12"/>
      <c r="AW35" s="12">
        <f t="shared" si="9"/>
        <v>0</v>
      </c>
      <c r="AX35" s="7"/>
      <c r="AY35" s="7"/>
      <c r="AZ35" s="7"/>
      <c r="BA35" s="7"/>
      <c r="BB35" s="7"/>
      <c r="BC35" s="7"/>
      <c r="BD35" s="7"/>
      <c r="BE35" s="7"/>
      <c r="BF35" s="7"/>
      <c r="BG35" s="7"/>
      <c r="BH35" s="7">
        <f t="shared" si="10"/>
        <v>0</v>
      </c>
      <c r="BI35" s="12"/>
      <c r="BJ35" s="12"/>
      <c r="BK35" s="12"/>
      <c r="BL35" s="12"/>
      <c r="BM35" s="14"/>
      <c r="BN35" s="14"/>
      <c r="BO35" s="12"/>
      <c r="BP35" s="12"/>
      <c r="BQ35" s="14"/>
      <c r="BR35" s="14"/>
      <c r="BS35" s="12"/>
      <c r="BT35" s="12"/>
      <c r="BU35" s="12">
        <f t="shared" si="11"/>
        <v>0</v>
      </c>
      <c r="BV35" s="7"/>
      <c r="BW35" s="7"/>
      <c r="BX35" s="7"/>
      <c r="BY35" s="7"/>
      <c r="BZ35" s="7"/>
      <c r="CA35" s="7"/>
      <c r="CB35" s="7"/>
      <c r="CC35" s="7"/>
      <c r="CD35" s="7"/>
      <c r="CE35" s="7"/>
      <c r="CF35" s="7"/>
      <c r="CG35" s="7"/>
      <c r="CH35" s="7">
        <f t="shared" si="1"/>
        <v>0</v>
      </c>
      <c r="CI35" s="14"/>
      <c r="CJ35" s="14"/>
      <c r="CK35" s="14"/>
      <c r="CL35" s="14"/>
      <c r="CM35" s="14"/>
      <c r="CN35" s="14"/>
      <c r="CO35" s="14"/>
      <c r="CP35" s="14"/>
      <c r="CQ35" s="14"/>
      <c r="CR35" s="14"/>
      <c r="CS35" s="14"/>
      <c r="CT35" s="14"/>
      <c r="CU35" s="12">
        <f t="shared" si="2"/>
        <v>0</v>
      </c>
      <c r="CV35" s="7"/>
      <c r="CW35" s="7"/>
      <c r="CX35" s="7"/>
      <c r="CY35" s="7"/>
      <c r="CZ35" s="7"/>
      <c r="DA35" s="7"/>
      <c r="DB35" s="7"/>
      <c r="DC35" s="7"/>
      <c r="DD35" s="7"/>
      <c r="DE35" s="7"/>
      <c r="DF35" s="7">
        <f t="shared" si="12"/>
        <v>0</v>
      </c>
      <c r="DG35" s="14"/>
      <c r="DH35" s="14"/>
      <c r="DI35" s="14"/>
      <c r="DJ35" s="14"/>
      <c r="DK35" s="14"/>
      <c r="DL35" s="14"/>
      <c r="DM35" s="14"/>
      <c r="DN35" s="14"/>
      <c r="DO35" s="14"/>
      <c r="DP35" s="14"/>
      <c r="DQ35" s="14">
        <f t="shared" si="13"/>
        <v>0</v>
      </c>
      <c r="DR35" s="7"/>
      <c r="DS35" s="7"/>
      <c r="DT35" s="7"/>
      <c r="DU35" s="7"/>
      <c r="DV35" s="7"/>
      <c r="DW35" s="7"/>
      <c r="DX35" s="7"/>
      <c r="DY35" s="7"/>
      <c r="DZ35" s="7"/>
      <c r="EA35" s="7"/>
      <c r="EB35" s="7"/>
      <c r="EC35" s="7"/>
      <c r="ED35" s="7">
        <f t="shared" si="3"/>
        <v>0</v>
      </c>
      <c r="EE35" s="9">
        <f t="shared" si="4"/>
        <v>0</v>
      </c>
    </row>
    <row r="36" spans="1:135" x14ac:dyDescent="0.3">
      <c r="A36" s="19" t="str">
        <f t="shared" si="0"/>
        <v>CARNES ROJAS</v>
      </c>
      <c r="B36" s="20">
        <f t="shared" si="5"/>
        <v>7458</v>
      </c>
      <c r="C36" s="21" t="s">
        <v>109</v>
      </c>
      <c r="E36" s="2" t="s">
        <v>18</v>
      </c>
      <c r="F36" s="7"/>
      <c r="G36" s="7"/>
      <c r="H36" s="7"/>
      <c r="I36" s="7"/>
      <c r="J36" s="8">
        <v>30</v>
      </c>
      <c r="K36" s="8">
        <v>10</v>
      </c>
      <c r="L36" s="7"/>
      <c r="M36" s="7"/>
      <c r="N36" s="8">
        <v>30</v>
      </c>
      <c r="O36" s="8">
        <v>20</v>
      </c>
      <c r="P36" s="7">
        <f t="shared" si="6"/>
        <v>0</v>
      </c>
      <c r="Q36" s="1">
        <v>15</v>
      </c>
      <c r="R36" s="1">
        <v>12</v>
      </c>
      <c r="S36" s="1"/>
      <c r="T36" s="1"/>
      <c r="U36" s="6">
        <v>35</v>
      </c>
      <c r="V36" s="6">
        <v>12</v>
      </c>
      <c r="W36" s="1"/>
      <c r="X36" s="1"/>
      <c r="Y36" s="1">
        <v>30</v>
      </c>
      <c r="Z36" s="1">
        <v>10</v>
      </c>
      <c r="AA36" s="1">
        <f t="shared" si="7"/>
        <v>0</v>
      </c>
      <c r="AB36" s="8"/>
      <c r="AC36" s="8"/>
      <c r="AD36" s="8"/>
      <c r="AE36" s="8"/>
      <c r="AF36" s="8">
        <v>40</v>
      </c>
      <c r="AG36" s="8">
        <f>3/7*30</f>
        <v>12.857142857142856</v>
      </c>
      <c r="AH36" s="8"/>
      <c r="AI36" s="8"/>
      <c r="AJ36" s="8">
        <v>40</v>
      </c>
      <c r="AK36" s="8">
        <f>3/7*30</f>
        <v>12.857142857142856</v>
      </c>
      <c r="AL36" s="7">
        <f t="shared" si="8"/>
        <v>0</v>
      </c>
      <c r="AM36" s="12"/>
      <c r="AN36" s="12"/>
      <c r="AO36" s="12"/>
      <c r="AP36" s="12"/>
      <c r="AQ36" s="12">
        <v>55</v>
      </c>
      <c r="AR36" s="12">
        <f>3/7*30</f>
        <v>12.857142857142856</v>
      </c>
      <c r="AS36" s="12"/>
      <c r="AT36" s="12"/>
      <c r="AU36" s="12"/>
      <c r="AV36" s="12"/>
      <c r="AW36" s="12">
        <f t="shared" si="9"/>
        <v>0</v>
      </c>
      <c r="AX36" s="7"/>
      <c r="AY36" s="7"/>
      <c r="AZ36" s="7"/>
      <c r="BA36" s="7"/>
      <c r="BB36" s="7">
        <v>70</v>
      </c>
      <c r="BC36" s="7">
        <f>3/7*30</f>
        <v>12.857142857142856</v>
      </c>
      <c r="BD36" s="7"/>
      <c r="BE36" s="7"/>
      <c r="BF36" s="7"/>
      <c r="BG36" s="7"/>
      <c r="BH36" s="7">
        <f t="shared" si="10"/>
        <v>0</v>
      </c>
      <c r="BI36" s="12"/>
      <c r="BJ36" s="12"/>
      <c r="BK36" s="12"/>
      <c r="BL36" s="12"/>
      <c r="BM36" s="14">
        <v>90</v>
      </c>
      <c r="BN36" s="14">
        <f>3/7*30</f>
        <v>12.857142857142856</v>
      </c>
      <c r="BO36" s="12"/>
      <c r="BP36" s="12"/>
      <c r="BQ36" s="14">
        <v>90</v>
      </c>
      <c r="BR36" s="14">
        <f>3/7*30</f>
        <v>12.857142857142856</v>
      </c>
      <c r="BS36" s="12"/>
      <c r="BT36" s="12"/>
      <c r="BU36" s="12">
        <f t="shared" si="11"/>
        <v>0</v>
      </c>
      <c r="BV36" s="7"/>
      <c r="BW36" s="7"/>
      <c r="BX36" s="7"/>
      <c r="BY36" s="7"/>
      <c r="BZ36" s="7">
        <v>90</v>
      </c>
      <c r="CA36" s="7">
        <f>3/7*30</f>
        <v>12.857142857142856</v>
      </c>
      <c r="CB36" s="7"/>
      <c r="CC36" s="7"/>
      <c r="CD36" s="7">
        <v>90</v>
      </c>
      <c r="CE36" s="7">
        <f>3/7*30</f>
        <v>12.857142857142856</v>
      </c>
      <c r="CF36" s="7"/>
      <c r="CG36" s="7"/>
      <c r="CH36" s="7">
        <f t="shared" si="1"/>
        <v>0</v>
      </c>
      <c r="CI36" s="14"/>
      <c r="CJ36" s="14"/>
      <c r="CK36" s="14"/>
      <c r="CL36" s="14"/>
      <c r="CM36" s="14">
        <v>100</v>
      </c>
      <c r="CN36" s="14">
        <f>3/7*30</f>
        <v>12.857142857142856</v>
      </c>
      <c r="CO36" s="14"/>
      <c r="CP36" s="14"/>
      <c r="CQ36" s="14">
        <v>100</v>
      </c>
      <c r="CR36" s="14">
        <f>3/7*30</f>
        <v>12.857142857142856</v>
      </c>
      <c r="CS36" s="14"/>
      <c r="CT36" s="14"/>
      <c r="CU36" s="12">
        <f t="shared" si="2"/>
        <v>2571.4285714285711</v>
      </c>
      <c r="CV36" s="7"/>
      <c r="CW36" s="7"/>
      <c r="CX36" s="7"/>
      <c r="CY36" s="7"/>
      <c r="CZ36" s="7">
        <v>90</v>
      </c>
      <c r="DA36" s="7">
        <f>3/7*30</f>
        <v>12.857142857142856</v>
      </c>
      <c r="DB36" s="7"/>
      <c r="DC36" s="7"/>
      <c r="DD36" s="7"/>
      <c r="DE36" s="7"/>
      <c r="DF36" s="7">
        <f t="shared" si="12"/>
        <v>1157.1428571428571</v>
      </c>
      <c r="DG36" s="14"/>
      <c r="DH36" s="14"/>
      <c r="DI36" s="14"/>
      <c r="DJ36" s="14"/>
      <c r="DK36" s="14">
        <v>70</v>
      </c>
      <c r="DL36" s="14">
        <f>3/7*30</f>
        <v>12.857142857142856</v>
      </c>
      <c r="DM36" s="14"/>
      <c r="DN36" s="14"/>
      <c r="DO36" s="14"/>
      <c r="DP36" s="14"/>
      <c r="DQ36" s="14">
        <f t="shared" si="13"/>
        <v>899.99999999999989</v>
      </c>
      <c r="DR36" s="7"/>
      <c r="DS36" s="7"/>
      <c r="DT36" s="7"/>
      <c r="DU36" s="7"/>
      <c r="DV36" s="7">
        <v>110</v>
      </c>
      <c r="DW36" s="7">
        <f>3/7*30</f>
        <v>12.857142857142856</v>
      </c>
      <c r="DX36" s="7"/>
      <c r="DY36" s="7"/>
      <c r="DZ36" s="7">
        <v>110</v>
      </c>
      <c r="EA36" s="7">
        <f>3/7*30</f>
        <v>12.857142857142856</v>
      </c>
      <c r="EB36" s="7"/>
      <c r="EC36" s="7"/>
      <c r="ED36" s="7">
        <f t="shared" si="3"/>
        <v>2828.5714285714284</v>
      </c>
      <c r="EE36" s="9">
        <f t="shared" si="4"/>
        <v>7457.1428571428569</v>
      </c>
    </row>
    <row r="37" spans="1:135" x14ac:dyDescent="0.3">
      <c r="A37" s="19" t="str">
        <f t="shared" si="0"/>
        <v>POLLO</v>
      </c>
      <c r="B37" s="20">
        <f t="shared" si="5"/>
        <v>8886</v>
      </c>
      <c r="C37" s="21" t="s">
        <v>109</v>
      </c>
      <c r="E37" s="1" t="s">
        <v>19</v>
      </c>
      <c r="F37" s="7"/>
      <c r="G37" s="7"/>
      <c r="H37" s="7"/>
      <c r="I37" s="7"/>
      <c r="J37" s="8">
        <v>40</v>
      </c>
      <c r="K37" s="8">
        <v>20</v>
      </c>
      <c r="L37" s="7"/>
      <c r="M37" s="7"/>
      <c r="N37" s="8">
        <v>40</v>
      </c>
      <c r="O37" s="8">
        <v>10</v>
      </c>
      <c r="P37" s="7">
        <f t="shared" si="6"/>
        <v>0</v>
      </c>
      <c r="Q37" s="1">
        <v>17</v>
      </c>
      <c r="R37" s="1">
        <v>12</v>
      </c>
      <c r="S37" s="1"/>
      <c r="T37" s="1"/>
      <c r="U37" s="6">
        <v>47</v>
      </c>
      <c r="V37" s="6">
        <v>12</v>
      </c>
      <c r="W37" s="1"/>
      <c r="X37" s="1"/>
      <c r="Y37" s="1">
        <v>40</v>
      </c>
      <c r="Z37" s="1">
        <v>20</v>
      </c>
      <c r="AA37" s="1">
        <f t="shared" si="7"/>
        <v>0</v>
      </c>
      <c r="AB37" s="8"/>
      <c r="AC37" s="8"/>
      <c r="AD37" s="8"/>
      <c r="AE37" s="8"/>
      <c r="AF37" s="8">
        <f>+(54+57+60)/3</f>
        <v>57</v>
      </c>
      <c r="AG37" s="8">
        <f>2.5/7*30</f>
        <v>10.714285714285715</v>
      </c>
      <c r="AH37" s="8"/>
      <c r="AI37" s="8"/>
      <c r="AJ37" s="8">
        <f>+(54+57+60)/3</f>
        <v>57</v>
      </c>
      <c r="AK37" s="8">
        <f>2.5/7*30</f>
        <v>10.714285714285715</v>
      </c>
      <c r="AL37" s="7">
        <f t="shared" si="8"/>
        <v>0</v>
      </c>
      <c r="AM37" s="12"/>
      <c r="AN37" s="12"/>
      <c r="AO37" s="12"/>
      <c r="AP37" s="12"/>
      <c r="AQ37" s="12">
        <f>+(75+79+82)/3</f>
        <v>78.666666666666671</v>
      </c>
      <c r="AR37" s="12">
        <f>2.5/7*30</f>
        <v>10.714285714285715</v>
      </c>
      <c r="AS37" s="12"/>
      <c r="AT37" s="12"/>
      <c r="AU37" s="12"/>
      <c r="AV37" s="12"/>
      <c r="AW37" s="12">
        <f t="shared" si="9"/>
        <v>0</v>
      </c>
      <c r="AX37" s="7"/>
      <c r="AY37" s="7"/>
      <c r="AZ37" s="7"/>
      <c r="BA37" s="7"/>
      <c r="BB37" s="7">
        <f>+(95+100+105)/3</f>
        <v>100</v>
      </c>
      <c r="BC37" s="7">
        <f>2.5/7*30</f>
        <v>10.714285714285715</v>
      </c>
      <c r="BD37" s="7"/>
      <c r="BE37" s="7"/>
      <c r="BF37" s="7"/>
      <c r="BG37" s="7"/>
      <c r="BH37" s="7">
        <f t="shared" si="10"/>
        <v>0</v>
      </c>
      <c r="BI37" s="12"/>
      <c r="BJ37" s="12"/>
      <c r="BK37" s="12"/>
      <c r="BL37" s="12"/>
      <c r="BM37" s="14">
        <f>+(122+129+135)/3</f>
        <v>128.66666666666666</v>
      </c>
      <c r="BN37" s="14">
        <f>2.5/7*30</f>
        <v>10.714285714285715</v>
      </c>
      <c r="BO37" s="12"/>
      <c r="BP37" s="12"/>
      <c r="BQ37" s="14">
        <f>+(122+129+135)/3</f>
        <v>128.66666666666666</v>
      </c>
      <c r="BR37" s="14">
        <f>3/7*30</f>
        <v>12.857142857142856</v>
      </c>
      <c r="BS37" s="12"/>
      <c r="BT37" s="12"/>
      <c r="BU37" s="12">
        <f t="shared" si="11"/>
        <v>0</v>
      </c>
      <c r="BV37" s="7"/>
      <c r="BW37" s="7"/>
      <c r="BX37" s="7"/>
      <c r="BY37" s="7"/>
      <c r="BZ37" s="7">
        <f>+(122+129+135)/3</f>
        <v>128.66666666666666</v>
      </c>
      <c r="CA37" s="7">
        <f>2.5/7*30</f>
        <v>10.714285714285715</v>
      </c>
      <c r="CB37" s="7"/>
      <c r="CC37" s="7"/>
      <c r="CD37" s="7">
        <f>+(122+129+135)/3</f>
        <v>128.66666666666666</v>
      </c>
      <c r="CE37" s="7">
        <f>3/7*30</f>
        <v>12.857142857142856</v>
      </c>
      <c r="CF37" s="7"/>
      <c r="CG37" s="7"/>
      <c r="CH37" s="7">
        <f t="shared" si="1"/>
        <v>0</v>
      </c>
      <c r="CI37" s="14"/>
      <c r="CJ37" s="14"/>
      <c r="CK37" s="14"/>
      <c r="CL37" s="14"/>
      <c r="CM37" s="14">
        <f>+(136+143+150)/3</f>
        <v>143</v>
      </c>
      <c r="CN37" s="14">
        <f>2.5/7*30</f>
        <v>10.714285714285715</v>
      </c>
      <c r="CO37" s="14"/>
      <c r="CP37" s="14"/>
      <c r="CQ37" s="14">
        <f>+(136+143+150)/3</f>
        <v>143</v>
      </c>
      <c r="CR37" s="14">
        <f>2.5/7*30</f>
        <v>10.714285714285715</v>
      </c>
      <c r="CS37" s="14"/>
      <c r="CT37" s="14"/>
      <c r="CU37" s="12">
        <f t="shared" si="2"/>
        <v>3064.2857142857147</v>
      </c>
      <c r="CV37" s="7"/>
      <c r="CW37" s="7"/>
      <c r="CX37" s="7"/>
      <c r="CY37" s="7"/>
      <c r="CZ37" s="7">
        <f>+(122+129+135)/3</f>
        <v>128.66666666666666</v>
      </c>
      <c r="DA37" s="7">
        <f>2.5/7*30</f>
        <v>10.714285714285715</v>
      </c>
      <c r="DB37" s="7"/>
      <c r="DC37" s="7"/>
      <c r="DD37" s="7"/>
      <c r="DE37" s="7"/>
      <c r="DF37" s="7">
        <f t="shared" si="12"/>
        <v>1378.5714285714287</v>
      </c>
      <c r="DG37" s="14"/>
      <c r="DH37" s="14"/>
      <c r="DI37" s="14"/>
      <c r="DJ37" s="14"/>
      <c r="DK37" s="14">
        <f>+(95+100+105)/3</f>
        <v>100</v>
      </c>
      <c r="DL37" s="14">
        <f>2.5/7*30</f>
        <v>10.714285714285715</v>
      </c>
      <c r="DM37" s="14"/>
      <c r="DN37" s="14"/>
      <c r="DO37" s="14"/>
      <c r="DP37" s="14"/>
      <c r="DQ37" s="14">
        <f t="shared" si="13"/>
        <v>1071.4285714285716</v>
      </c>
      <c r="DR37" s="7"/>
      <c r="DS37" s="7"/>
      <c r="DT37" s="7"/>
      <c r="DU37" s="7"/>
      <c r="DV37" s="7">
        <f>+(150+157+165)/3</f>
        <v>157.33333333333334</v>
      </c>
      <c r="DW37" s="7">
        <f>2.5/7*30</f>
        <v>10.714285714285715</v>
      </c>
      <c r="DX37" s="7"/>
      <c r="DY37" s="7"/>
      <c r="DZ37" s="7">
        <f>+(150+157+165)/3</f>
        <v>157.33333333333334</v>
      </c>
      <c r="EA37" s="7">
        <f>2.5/7*30</f>
        <v>10.714285714285715</v>
      </c>
      <c r="EB37" s="7"/>
      <c r="EC37" s="7"/>
      <c r="ED37" s="7">
        <f t="shared" si="3"/>
        <v>3371.428571428572</v>
      </c>
      <c r="EE37" s="9">
        <f t="shared" si="4"/>
        <v>8885.7142857142862</v>
      </c>
    </row>
    <row r="38" spans="1:135" x14ac:dyDescent="0.3">
      <c r="A38" s="19" t="str">
        <f t="shared" si="0"/>
        <v xml:space="preserve">HUEVO </v>
      </c>
      <c r="B38" s="20">
        <f t="shared" si="5"/>
        <v>66</v>
      </c>
      <c r="C38" s="21" t="s">
        <v>111</v>
      </c>
      <c r="E38" s="2" t="s">
        <v>20</v>
      </c>
      <c r="F38" s="7"/>
      <c r="G38" s="7"/>
      <c r="H38" s="7"/>
      <c r="I38" s="7"/>
      <c r="J38" s="8"/>
      <c r="K38" s="8"/>
      <c r="L38" s="7"/>
      <c r="M38" s="7"/>
      <c r="N38" s="7"/>
      <c r="O38" s="7"/>
      <c r="P38" s="7">
        <f t="shared" si="6"/>
        <v>0</v>
      </c>
      <c r="Q38" s="1">
        <v>1</v>
      </c>
      <c r="R38" s="1">
        <v>6</v>
      </c>
      <c r="S38" s="1"/>
      <c r="T38" s="1"/>
      <c r="U38" s="6">
        <v>1</v>
      </c>
      <c r="V38" s="6">
        <v>6</v>
      </c>
      <c r="W38" s="1"/>
      <c r="X38" s="1"/>
      <c r="Y38" s="1"/>
      <c r="Z38" s="1"/>
      <c r="AA38" s="1">
        <f t="shared" si="7"/>
        <v>0</v>
      </c>
      <c r="AB38" s="8">
        <v>1</v>
      </c>
      <c r="AC38" s="8">
        <v>20</v>
      </c>
      <c r="AD38" s="8"/>
      <c r="AE38" s="8"/>
      <c r="AF38" s="8">
        <v>1</v>
      </c>
      <c r="AG38" s="8">
        <f>1/7*30</f>
        <v>4.2857142857142856</v>
      </c>
      <c r="AH38" s="8"/>
      <c r="AI38" s="8"/>
      <c r="AJ38" s="8">
        <v>1</v>
      </c>
      <c r="AK38" s="8">
        <f>1/7*30</f>
        <v>4.2857142857142856</v>
      </c>
      <c r="AL38" s="7">
        <f t="shared" si="8"/>
        <v>0</v>
      </c>
      <c r="AM38" s="12"/>
      <c r="AN38" s="12"/>
      <c r="AO38" s="12"/>
      <c r="AP38" s="12"/>
      <c r="AQ38" s="12">
        <v>1</v>
      </c>
      <c r="AR38" s="12">
        <f>1/7*30</f>
        <v>4.2857142857142856</v>
      </c>
      <c r="AS38" s="12"/>
      <c r="AT38" s="12"/>
      <c r="AU38" s="12"/>
      <c r="AV38" s="12"/>
      <c r="AW38" s="12">
        <f t="shared" si="9"/>
        <v>0</v>
      </c>
      <c r="AX38" s="7"/>
      <c r="AY38" s="7"/>
      <c r="AZ38" s="7"/>
      <c r="BA38" s="7"/>
      <c r="BB38" s="7">
        <v>1</v>
      </c>
      <c r="BC38" s="7">
        <f>1/7*30</f>
        <v>4.2857142857142856</v>
      </c>
      <c r="BD38" s="7"/>
      <c r="BE38" s="7"/>
      <c r="BF38" s="7"/>
      <c r="BG38" s="7"/>
      <c r="BH38" s="7">
        <f t="shared" si="10"/>
        <v>0</v>
      </c>
      <c r="BI38" s="12">
        <v>1</v>
      </c>
      <c r="BJ38" s="12">
        <v>20</v>
      </c>
      <c r="BK38" s="12"/>
      <c r="BL38" s="12"/>
      <c r="BM38" s="14">
        <v>1</v>
      </c>
      <c r="BN38" s="14">
        <f>1/7*30</f>
        <v>4.2857142857142856</v>
      </c>
      <c r="BO38" s="12"/>
      <c r="BP38" s="12"/>
      <c r="BQ38" s="14">
        <v>1</v>
      </c>
      <c r="BR38" s="14">
        <f>1/7*30</f>
        <v>4.2857142857142856</v>
      </c>
      <c r="BS38" s="12"/>
      <c r="BT38" s="12"/>
      <c r="BU38" s="12">
        <f t="shared" si="11"/>
        <v>0</v>
      </c>
      <c r="BV38" s="7">
        <v>1</v>
      </c>
      <c r="BW38" s="7">
        <v>20</v>
      </c>
      <c r="BX38" s="7"/>
      <c r="BY38" s="7"/>
      <c r="BZ38" s="7">
        <v>1</v>
      </c>
      <c r="CA38" s="7">
        <f>1/7*30</f>
        <v>4.2857142857142856</v>
      </c>
      <c r="CB38" s="7"/>
      <c r="CC38" s="7"/>
      <c r="CD38" s="7">
        <v>1</v>
      </c>
      <c r="CE38" s="7">
        <f>1/7*30</f>
        <v>4.2857142857142856</v>
      </c>
      <c r="CF38" s="7"/>
      <c r="CG38" s="7"/>
      <c r="CH38" s="7">
        <f t="shared" si="1"/>
        <v>0</v>
      </c>
      <c r="CI38" s="14">
        <v>1</v>
      </c>
      <c r="CJ38" s="14">
        <v>20</v>
      </c>
      <c r="CK38" s="14"/>
      <c r="CL38" s="14"/>
      <c r="CM38" s="14">
        <v>1</v>
      </c>
      <c r="CN38" s="14">
        <f>1/7*30</f>
        <v>4.2857142857142856</v>
      </c>
      <c r="CO38" s="14"/>
      <c r="CP38" s="14"/>
      <c r="CQ38" s="14">
        <v>1</v>
      </c>
      <c r="CR38" s="14">
        <f>1/7*30</f>
        <v>4.2857142857142856</v>
      </c>
      <c r="CS38" s="14"/>
      <c r="CT38" s="14"/>
      <c r="CU38" s="12">
        <f t="shared" si="2"/>
        <v>28.571428571428569</v>
      </c>
      <c r="CV38" s="7"/>
      <c r="CW38" s="7"/>
      <c r="CX38" s="7"/>
      <c r="CY38" s="7"/>
      <c r="CZ38" s="7">
        <v>1</v>
      </c>
      <c r="DA38" s="7">
        <f>1/7*30</f>
        <v>4.2857142857142856</v>
      </c>
      <c r="DB38" s="7"/>
      <c r="DC38" s="7"/>
      <c r="DD38" s="7"/>
      <c r="DE38" s="7"/>
      <c r="DF38" s="7">
        <f t="shared" si="12"/>
        <v>4.2857142857142856</v>
      </c>
      <c r="DG38" s="14"/>
      <c r="DH38" s="14"/>
      <c r="DI38" s="14"/>
      <c r="DJ38" s="14"/>
      <c r="DK38" s="14">
        <v>1</v>
      </c>
      <c r="DL38" s="14">
        <f>1/7*30</f>
        <v>4.2857142857142856</v>
      </c>
      <c r="DM38" s="14"/>
      <c r="DN38" s="14"/>
      <c r="DO38" s="14"/>
      <c r="DP38" s="14"/>
      <c r="DQ38" s="14">
        <f t="shared" si="13"/>
        <v>4.2857142857142856</v>
      </c>
      <c r="DR38" s="7">
        <v>1</v>
      </c>
      <c r="DS38" s="7">
        <v>20</v>
      </c>
      <c r="DT38" s="7"/>
      <c r="DU38" s="7"/>
      <c r="DV38" s="7">
        <v>1</v>
      </c>
      <c r="DW38" s="7">
        <f>1/7*30</f>
        <v>4.2857142857142856</v>
      </c>
      <c r="DX38" s="7"/>
      <c r="DY38" s="7"/>
      <c r="DZ38" s="7">
        <v>1</v>
      </c>
      <c r="EA38" s="7">
        <f>1/7*30</f>
        <v>4.2857142857142856</v>
      </c>
      <c r="EB38" s="7"/>
      <c r="EC38" s="7"/>
      <c r="ED38" s="7">
        <f t="shared" si="3"/>
        <v>28.571428571428569</v>
      </c>
      <c r="EE38" s="9">
        <f t="shared" si="4"/>
        <v>65.714285714285708</v>
      </c>
    </row>
    <row r="39" spans="1:135" x14ac:dyDescent="0.3">
      <c r="A39" s="19" t="str">
        <f t="shared" si="0"/>
        <v>ATUN EN ACEITE</v>
      </c>
      <c r="B39" s="20">
        <f t="shared" si="5"/>
        <v>1243</v>
      </c>
      <c r="C39" s="21" t="s">
        <v>109</v>
      </c>
      <c r="E39" s="1" t="s">
        <v>21</v>
      </c>
      <c r="F39" s="7"/>
      <c r="G39" s="7"/>
      <c r="H39" s="7"/>
      <c r="I39" s="7"/>
      <c r="J39" s="8"/>
      <c r="K39" s="8"/>
      <c r="L39" s="7"/>
      <c r="M39" s="7"/>
      <c r="N39" s="7"/>
      <c r="O39" s="7"/>
      <c r="P39" s="7">
        <f t="shared" si="6"/>
        <v>0</v>
      </c>
      <c r="Q39" s="1"/>
      <c r="R39" s="1"/>
      <c r="S39" s="1"/>
      <c r="T39" s="1"/>
      <c r="U39" s="6"/>
      <c r="V39" s="6"/>
      <c r="W39" s="1"/>
      <c r="X39" s="1"/>
      <c r="Y39" s="1"/>
      <c r="Z39" s="1"/>
      <c r="AA39" s="1">
        <f t="shared" si="7"/>
        <v>0</v>
      </c>
      <c r="AB39" s="8"/>
      <c r="AC39" s="8"/>
      <c r="AD39" s="8"/>
      <c r="AE39" s="8"/>
      <c r="AF39" s="8">
        <v>50</v>
      </c>
      <c r="AG39" s="8">
        <f>0.5/7*30</f>
        <v>2.1428571428571428</v>
      </c>
      <c r="AH39" s="8"/>
      <c r="AI39" s="8"/>
      <c r="AJ39" s="8">
        <v>50</v>
      </c>
      <c r="AK39" s="8">
        <f>0.5/7*30</f>
        <v>2.1428571428571428</v>
      </c>
      <c r="AL39" s="7">
        <f t="shared" si="8"/>
        <v>0</v>
      </c>
      <c r="AM39" s="12"/>
      <c r="AN39" s="12"/>
      <c r="AO39" s="12"/>
      <c r="AP39" s="12"/>
      <c r="AQ39" s="12">
        <v>55</v>
      </c>
      <c r="AR39" s="12">
        <f>0.5/7*30</f>
        <v>2.1428571428571428</v>
      </c>
      <c r="AS39" s="12"/>
      <c r="AT39" s="12"/>
      <c r="AU39" s="12"/>
      <c r="AV39" s="12"/>
      <c r="AW39" s="12">
        <f t="shared" si="9"/>
        <v>0</v>
      </c>
      <c r="AX39" s="7"/>
      <c r="AY39" s="7"/>
      <c r="AZ39" s="7"/>
      <c r="BA39" s="7"/>
      <c r="BB39" s="7">
        <v>70</v>
      </c>
      <c r="BC39" s="7">
        <f>0.5/7*30</f>
        <v>2.1428571428571428</v>
      </c>
      <c r="BD39" s="7"/>
      <c r="BE39" s="7"/>
      <c r="BF39" s="7"/>
      <c r="BG39" s="7"/>
      <c r="BH39" s="7">
        <f t="shared" si="10"/>
        <v>0</v>
      </c>
      <c r="BI39" s="12"/>
      <c r="BJ39" s="12"/>
      <c r="BK39" s="12"/>
      <c r="BL39" s="12"/>
      <c r="BM39" s="14">
        <v>90</v>
      </c>
      <c r="BN39" s="14">
        <f>0.5/7*30</f>
        <v>2.1428571428571428</v>
      </c>
      <c r="BO39" s="12"/>
      <c r="BP39" s="12"/>
      <c r="BQ39" s="14"/>
      <c r="BR39" s="14"/>
      <c r="BS39" s="12"/>
      <c r="BT39" s="12"/>
      <c r="BU39" s="12">
        <f t="shared" si="11"/>
        <v>0</v>
      </c>
      <c r="BV39" s="7"/>
      <c r="BW39" s="7"/>
      <c r="BX39" s="7"/>
      <c r="BY39" s="7"/>
      <c r="BZ39" s="7">
        <v>90</v>
      </c>
      <c r="CA39" s="7">
        <f>0.5/7*30</f>
        <v>2.1428571428571428</v>
      </c>
      <c r="CB39" s="7"/>
      <c r="CC39" s="7"/>
      <c r="CD39" s="7"/>
      <c r="CE39" s="7"/>
      <c r="CF39" s="7"/>
      <c r="CG39" s="7"/>
      <c r="CH39" s="7">
        <f t="shared" si="1"/>
        <v>0</v>
      </c>
      <c r="CI39" s="14"/>
      <c r="CJ39" s="14"/>
      <c r="CK39" s="14"/>
      <c r="CL39" s="14"/>
      <c r="CM39" s="14">
        <v>100</v>
      </c>
      <c r="CN39" s="14">
        <f>0.5/7*30</f>
        <v>2.1428571428571428</v>
      </c>
      <c r="CO39" s="14"/>
      <c r="CP39" s="14"/>
      <c r="CQ39" s="14">
        <v>100</v>
      </c>
      <c r="CR39" s="14">
        <f>0.5/7*30</f>
        <v>2.1428571428571428</v>
      </c>
      <c r="CS39" s="14"/>
      <c r="CT39" s="14"/>
      <c r="CU39" s="12">
        <f t="shared" si="2"/>
        <v>428.57142857142856</v>
      </c>
      <c r="CV39" s="7"/>
      <c r="CW39" s="7"/>
      <c r="CX39" s="7"/>
      <c r="CY39" s="7"/>
      <c r="CZ39" s="7">
        <v>90</v>
      </c>
      <c r="DA39" s="7">
        <f>0.5/7*30</f>
        <v>2.1428571428571428</v>
      </c>
      <c r="DB39" s="7"/>
      <c r="DC39" s="7"/>
      <c r="DD39" s="7"/>
      <c r="DE39" s="7"/>
      <c r="DF39" s="7">
        <f t="shared" si="12"/>
        <v>192.85714285714286</v>
      </c>
      <c r="DG39" s="14"/>
      <c r="DH39" s="14"/>
      <c r="DI39" s="14"/>
      <c r="DJ39" s="14"/>
      <c r="DK39" s="14">
        <v>70</v>
      </c>
      <c r="DL39" s="14">
        <f>0.5/7*30</f>
        <v>2.1428571428571428</v>
      </c>
      <c r="DM39" s="14"/>
      <c r="DN39" s="14"/>
      <c r="DO39" s="14"/>
      <c r="DP39" s="14"/>
      <c r="DQ39" s="14">
        <f t="shared" si="13"/>
        <v>150</v>
      </c>
      <c r="DR39" s="7"/>
      <c r="DS39" s="7"/>
      <c r="DT39" s="7"/>
      <c r="DU39" s="7"/>
      <c r="DV39" s="7">
        <v>110</v>
      </c>
      <c r="DW39" s="7">
        <f>0.5/7*30</f>
        <v>2.1428571428571428</v>
      </c>
      <c r="DX39" s="7"/>
      <c r="DY39" s="7"/>
      <c r="DZ39" s="7">
        <v>110</v>
      </c>
      <c r="EA39" s="7">
        <f>0.5/7*30</f>
        <v>2.1428571428571428</v>
      </c>
      <c r="EB39" s="7"/>
      <c r="EC39" s="7"/>
      <c r="ED39" s="7">
        <f t="shared" si="3"/>
        <v>471.42857142857139</v>
      </c>
      <c r="EE39" s="9">
        <f t="shared" si="4"/>
        <v>1242.8571428571427</v>
      </c>
    </row>
    <row r="40" spans="1:135" hidden="1" x14ac:dyDescent="0.3">
      <c r="A40" s="19" t="str">
        <f t="shared" si="0"/>
        <v>ATUN EN AGUA</v>
      </c>
      <c r="B40" s="20">
        <f t="shared" si="5"/>
        <v>0</v>
      </c>
      <c r="C40" s="21" t="s">
        <v>109</v>
      </c>
      <c r="E40" s="2" t="s">
        <v>22</v>
      </c>
      <c r="F40" s="7"/>
      <c r="G40" s="7"/>
      <c r="H40" s="7"/>
      <c r="I40" s="7"/>
      <c r="J40" s="8"/>
      <c r="K40" s="8"/>
      <c r="L40" s="7"/>
      <c r="M40" s="7"/>
      <c r="N40" s="7"/>
      <c r="O40" s="7"/>
      <c r="P40" s="7">
        <f t="shared" si="6"/>
        <v>0</v>
      </c>
      <c r="Q40" s="1"/>
      <c r="R40" s="1"/>
      <c r="S40" s="1"/>
      <c r="T40" s="1"/>
      <c r="U40" s="6"/>
      <c r="V40" s="6"/>
      <c r="W40" s="1"/>
      <c r="X40" s="1"/>
      <c r="Y40" s="1"/>
      <c r="Z40" s="1"/>
      <c r="AA40" s="1">
        <f t="shared" si="7"/>
        <v>0</v>
      </c>
      <c r="AB40" s="8"/>
      <c r="AC40" s="8"/>
      <c r="AD40" s="8"/>
      <c r="AE40" s="8"/>
      <c r="AF40" s="8"/>
      <c r="AG40" s="8"/>
      <c r="AH40" s="8"/>
      <c r="AI40" s="8"/>
      <c r="AJ40" s="8"/>
      <c r="AK40" s="8"/>
      <c r="AL40" s="7">
        <f t="shared" si="8"/>
        <v>0</v>
      </c>
      <c r="AM40" s="12"/>
      <c r="AN40" s="12"/>
      <c r="AO40" s="12"/>
      <c r="AP40" s="12"/>
      <c r="AQ40" s="12"/>
      <c r="AR40" s="12"/>
      <c r="AS40" s="12"/>
      <c r="AT40" s="12"/>
      <c r="AU40" s="12"/>
      <c r="AV40" s="12"/>
      <c r="AW40" s="12">
        <f t="shared" si="9"/>
        <v>0</v>
      </c>
      <c r="AX40" s="7"/>
      <c r="AY40" s="7"/>
      <c r="AZ40" s="7"/>
      <c r="BA40" s="7"/>
      <c r="BB40" s="7"/>
      <c r="BC40" s="7"/>
      <c r="BD40" s="7"/>
      <c r="BE40" s="7"/>
      <c r="BF40" s="7"/>
      <c r="BG40" s="7"/>
      <c r="BH40" s="7">
        <f t="shared" si="10"/>
        <v>0</v>
      </c>
      <c r="BI40" s="12"/>
      <c r="BJ40" s="12"/>
      <c r="BK40" s="12"/>
      <c r="BL40" s="12"/>
      <c r="BM40" s="14"/>
      <c r="BN40" s="14"/>
      <c r="BO40" s="12"/>
      <c r="BP40" s="12"/>
      <c r="BQ40" s="14"/>
      <c r="BR40" s="14"/>
      <c r="BS40" s="12"/>
      <c r="BT40" s="12"/>
      <c r="BU40" s="12">
        <f t="shared" si="11"/>
        <v>0</v>
      </c>
      <c r="BV40" s="7"/>
      <c r="BW40" s="7"/>
      <c r="BX40" s="7"/>
      <c r="BY40" s="7"/>
      <c r="BZ40" s="7"/>
      <c r="CA40" s="7"/>
      <c r="CB40" s="7"/>
      <c r="CC40" s="7"/>
      <c r="CD40" s="7"/>
      <c r="CE40" s="7"/>
      <c r="CF40" s="7"/>
      <c r="CG40" s="7"/>
      <c r="CH40" s="7">
        <f t="shared" si="1"/>
        <v>0</v>
      </c>
      <c r="CI40" s="14"/>
      <c r="CJ40" s="14"/>
      <c r="CK40" s="14"/>
      <c r="CL40" s="14"/>
      <c r="CM40" s="14"/>
      <c r="CN40" s="14"/>
      <c r="CO40" s="14"/>
      <c r="CP40" s="14"/>
      <c r="CQ40" s="14"/>
      <c r="CR40" s="14"/>
      <c r="CS40" s="14"/>
      <c r="CT40" s="14"/>
      <c r="CU40" s="12">
        <f t="shared" si="2"/>
        <v>0</v>
      </c>
      <c r="CV40" s="7"/>
      <c r="CW40" s="7"/>
      <c r="CX40" s="7"/>
      <c r="CY40" s="7"/>
      <c r="CZ40" s="7"/>
      <c r="DA40" s="7"/>
      <c r="DB40" s="7"/>
      <c r="DC40" s="7"/>
      <c r="DD40" s="7"/>
      <c r="DE40" s="7"/>
      <c r="DF40" s="7">
        <f t="shared" si="12"/>
        <v>0</v>
      </c>
      <c r="DG40" s="14"/>
      <c r="DH40" s="14"/>
      <c r="DI40" s="14"/>
      <c r="DJ40" s="14"/>
      <c r="DK40" s="14"/>
      <c r="DL40" s="14"/>
      <c r="DM40" s="14"/>
      <c r="DN40" s="14"/>
      <c r="DO40" s="14"/>
      <c r="DP40" s="14"/>
      <c r="DQ40" s="14">
        <f t="shared" si="13"/>
        <v>0</v>
      </c>
      <c r="DR40" s="7"/>
      <c r="DS40" s="7"/>
      <c r="DT40" s="7"/>
      <c r="DU40" s="7"/>
      <c r="DV40" s="7"/>
      <c r="DW40" s="7"/>
      <c r="DX40" s="7"/>
      <c r="DY40" s="7"/>
      <c r="DZ40" s="7"/>
      <c r="EA40" s="7"/>
      <c r="EB40" s="7"/>
      <c r="EC40" s="7"/>
      <c r="ED40" s="7">
        <f t="shared" si="3"/>
        <v>0</v>
      </c>
      <c r="EE40" s="9">
        <f t="shared" si="4"/>
        <v>0</v>
      </c>
    </row>
    <row r="41" spans="1:135" x14ac:dyDescent="0.3">
      <c r="A41" s="19" t="str">
        <f t="shared" si="0"/>
        <v>ACEITES Y GRASAS</v>
      </c>
      <c r="B41" s="20">
        <f t="shared" si="5"/>
        <v>3270</v>
      </c>
      <c r="C41" s="21" t="s">
        <v>110</v>
      </c>
      <c r="E41" s="1" t="s">
        <v>23</v>
      </c>
      <c r="F41" s="7">
        <v>2</v>
      </c>
      <c r="G41" s="7">
        <v>30</v>
      </c>
      <c r="H41" s="7"/>
      <c r="I41" s="7"/>
      <c r="J41" s="8">
        <v>4</v>
      </c>
      <c r="K41" s="8">
        <v>30</v>
      </c>
      <c r="L41" s="7"/>
      <c r="M41" s="7"/>
      <c r="N41" s="8">
        <v>4</v>
      </c>
      <c r="O41" s="8">
        <v>30</v>
      </c>
      <c r="P41" s="7">
        <f t="shared" si="6"/>
        <v>0</v>
      </c>
      <c r="Q41" s="1">
        <v>2</v>
      </c>
      <c r="R41" s="1">
        <v>30</v>
      </c>
      <c r="S41" s="1"/>
      <c r="T41" s="1"/>
      <c r="U41" s="6">
        <v>5</v>
      </c>
      <c r="V41" s="6">
        <v>30</v>
      </c>
      <c r="W41" s="1"/>
      <c r="X41" s="1"/>
      <c r="Y41" s="1">
        <v>5</v>
      </c>
      <c r="Z41" s="1">
        <v>30</v>
      </c>
      <c r="AA41" s="1">
        <f t="shared" si="7"/>
        <v>0</v>
      </c>
      <c r="AB41" s="8">
        <v>4</v>
      </c>
      <c r="AC41" s="8">
        <v>30</v>
      </c>
      <c r="AD41" s="8"/>
      <c r="AE41" s="8"/>
      <c r="AF41" s="8">
        <v>8</v>
      </c>
      <c r="AG41" s="8">
        <v>30</v>
      </c>
      <c r="AH41" s="8"/>
      <c r="AI41" s="8"/>
      <c r="AJ41" s="8">
        <v>8</v>
      </c>
      <c r="AK41" s="8">
        <v>30</v>
      </c>
      <c r="AL41" s="7">
        <f t="shared" si="8"/>
        <v>0</v>
      </c>
      <c r="AM41" s="12"/>
      <c r="AN41" s="12"/>
      <c r="AO41" s="12"/>
      <c r="AP41" s="12"/>
      <c r="AQ41" s="12">
        <v>12</v>
      </c>
      <c r="AR41" s="12">
        <v>30</v>
      </c>
      <c r="AS41" s="12"/>
      <c r="AT41" s="12"/>
      <c r="AU41" s="12"/>
      <c r="AV41" s="12"/>
      <c r="AW41" s="12">
        <f t="shared" si="9"/>
        <v>0</v>
      </c>
      <c r="AX41" s="7"/>
      <c r="AY41" s="7"/>
      <c r="AZ41" s="7"/>
      <c r="BA41" s="7"/>
      <c r="BB41" s="7">
        <v>12</v>
      </c>
      <c r="BC41" s="7">
        <v>30</v>
      </c>
      <c r="BD41" s="7"/>
      <c r="BE41" s="7"/>
      <c r="BF41" s="7"/>
      <c r="BG41" s="7"/>
      <c r="BH41" s="7">
        <f t="shared" si="10"/>
        <v>0</v>
      </c>
      <c r="BI41" s="12">
        <v>5</v>
      </c>
      <c r="BJ41" s="12">
        <v>30</v>
      </c>
      <c r="BK41" s="12"/>
      <c r="BL41" s="12"/>
      <c r="BM41" s="14">
        <v>14</v>
      </c>
      <c r="BN41" s="14">
        <v>30</v>
      </c>
      <c r="BO41" s="12"/>
      <c r="BP41" s="12"/>
      <c r="BQ41" s="14">
        <v>13</v>
      </c>
      <c r="BR41" s="14">
        <v>30</v>
      </c>
      <c r="BS41" s="12"/>
      <c r="BT41" s="12"/>
      <c r="BU41" s="12">
        <f t="shared" si="11"/>
        <v>0</v>
      </c>
      <c r="BV41" s="7">
        <v>5</v>
      </c>
      <c r="BW41" s="7">
        <v>30</v>
      </c>
      <c r="BX41" s="7"/>
      <c r="BY41" s="7"/>
      <c r="BZ41" s="7">
        <v>16</v>
      </c>
      <c r="CA41" s="7">
        <v>30</v>
      </c>
      <c r="CB41" s="7"/>
      <c r="CC41" s="7"/>
      <c r="CD41" s="7">
        <v>14</v>
      </c>
      <c r="CE41" s="7">
        <v>30</v>
      </c>
      <c r="CF41" s="7"/>
      <c r="CG41" s="7"/>
      <c r="CH41" s="7">
        <f t="shared" si="1"/>
        <v>0</v>
      </c>
      <c r="CI41" s="14">
        <v>6</v>
      </c>
      <c r="CJ41" s="14">
        <v>30</v>
      </c>
      <c r="CK41" s="14"/>
      <c r="CL41" s="14"/>
      <c r="CM41" s="14">
        <v>19</v>
      </c>
      <c r="CN41" s="14">
        <v>30</v>
      </c>
      <c r="CO41" s="14"/>
      <c r="CP41" s="14"/>
      <c r="CQ41" s="14">
        <v>18</v>
      </c>
      <c r="CR41" s="14">
        <v>30</v>
      </c>
      <c r="CS41" s="14"/>
      <c r="CT41" s="14"/>
      <c r="CU41" s="12">
        <f t="shared" si="2"/>
        <v>1290</v>
      </c>
      <c r="CV41" s="7"/>
      <c r="CW41" s="7"/>
      <c r="CX41" s="7"/>
      <c r="CY41" s="7"/>
      <c r="CZ41" s="7">
        <v>12</v>
      </c>
      <c r="DA41" s="7">
        <v>30</v>
      </c>
      <c r="DB41" s="7"/>
      <c r="DC41" s="7"/>
      <c r="DD41" s="7"/>
      <c r="DE41" s="7"/>
      <c r="DF41" s="7">
        <f t="shared" si="12"/>
        <v>360</v>
      </c>
      <c r="DG41" s="14"/>
      <c r="DH41" s="14"/>
      <c r="DI41" s="14"/>
      <c r="DJ41" s="14"/>
      <c r="DK41" s="14">
        <v>10</v>
      </c>
      <c r="DL41" s="14">
        <v>30</v>
      </c>
      <c r="DM41" s="14"/>
      <c r="DN41" s="14"/>
      <c r="DO41" s="14"/>
      <c r="DP41" s="14"/>
      <c r="DQ41" s="14">
        <f t="shared" si="13"/>
        <v>300</v>
      </c>
      <c r="DR41" s="7">
        <v>7</v>
      </c>
      <c r="DS41" s="7">
        <v>30</v>
      </c>
      <c r="DT41" s="7"/>
      <c r="DU41" s="7"/>
      <c r="DV41" s="7">
        <v>18</v>
      </c>
      <c r="DW41" s="7">
        <v>30</v>
      </c>
      <c r="DX41" s="7"/>
      <c r="DY41" s="7"/>
      <c r="DZ41" s="7">
        <v>19</v>
      </c>
      <c r="EA41" s="7">
        <v>30</v>
      </c>
      <c r="EB41" s="7"/>
      <c r="EC41" s="7"/>
      <c r="ED41" s="7">
        <f t="shared" si="3"/>
        <v>1320</v>
      </c>
      <c r="EE41" s="9">
        <f t="shared" si="4"/>
        <v>3270</v>
      </c>
    </row>
    <row r="42" spans="1:135" x14ac:dyDescent="0.3">
      <c r="A42" s="19" t="str">
        <f t="shared" si="0"/>
        <v xml:space="preserve">AZUCAR </v>
      </c>
      <c r="B42" s="20">
        <f t="shared" si="5"/>
        <v>5140</v>
      </c>
      <c r="C42" s="21" t="s">
        <v>109</v>
      </c>
      <c r="E42" s="2" t="s">
        <v>24</v>
      </c>
      <c r="F42" s="7"/>
      <c r="G42" s="7"/>
      <c r="H42" s="7"/>
      <c r="I42" s="7"/>
      <c r="J42" s="8"/>
      <c r="K42" s="8"/>
      <c r="L42" s="7"/>
      <c r="M42" s="7"/>
      <c r="N42" s="7"/>
      <c r="O42" s="7"/>
      <c r="P42" s="7">
        <f t="shared" si="6"/>
        <v>0</v>
      </c>
      <c r="Q42" s="1"/>
      <c r="R42" s="1"/>
      <c r="S42" s="1"/>
      <c r="T42" s="1"/>
      <c r="U42" s="6"/>
      <c r="V42" s="6"/>
      <c r="W42" s="1"/>
      <c r="X42" s="1"/>
      <c r="Y42" s="1"/>
      <c r="Z42" s="1"/>
      <c r="AA42" s="1">
        <f t="shared" si="7"/>
        <v>0</v>
      </c>
      <c r="AB42" s="8">
        <v>10</v>
      </c>
      <c r="AC42" s="8">
        <v>20</v>
      </c>
      <c r="AD42" s="8">
        <v>10</v>
      </c>
      <c r="AE42" s="8">
        <v>20</v>
      </c>
      <c r="AF42" s="8">
        <v>10</v>
      </c>
      <c r="AG42" s="8">
        <v>30</v>
      </c>
      <c r="AH42" s="8"/>
      <c r="AI42" s="8"/>
      <c r="AJ42" s="8">
        <v>10</v>
      </c>
      <c r="AK42" s="8">
        <v>20</v>
      </c>
      <c r="AL42" s="7">
        <f t="shared" si="8"/>
        <v>0</v>
      </c>
      <c r="AM42" s="12"/>
      <c r="AN42" s="12"/>
      <c r="AO42" s="12">
        <v>12</v>
      </c>
      <c r="AP42" s="12">
        <v>20</v>
      </c>
      <c r="AQ42" s="12">
        <v>12</v>
      </c>
      <c r="AR42" s="12">
        <v>30</v>
      </c>
      <c r="AS42" s="12"/>
      <c r="AT42" s="12"/>
      <c r="AU42" s="12"/>
      <c r="AV42" s="12"/>
      <c r="AW42" s="12">
        <f t="shared" si="9"/>
        <v>0</v>
      </c>
      <c r="AX42" s="7"/>
      <c r="AY42" s="7"/>
      <c r="AZ42" s="7">
        <v>13</v>
      </c>
      <c r="BA42" s="7">
        <v>30</v>
      </c>
      <c r="BB42" s="7">
        <v>13</v>
      </c>
      <c r="BC42" s="7">
        <v>30</v>
      </c>
      <c r="BD42" s="7"/>
      <c r="BE42" s="7"/>
      <c r="BF42" s="7"/>
      <c r="BG42" s="7"/>
      <c r="BH42" s="7">
        <f t="shared" si="10"/>
        <v>0</v>
      </c>
      <c r="BI42" s="12">
        <v>15</v>
      </c>
      <c r="BJ42" s="12">
        <v>20</v>
      </c>
      <c r="BK42" s="12">
        <v>15</v>
      </c>
      <c r="BL42" s="12">
        <v>30</v>
      </c>
      <c r="BM42" s="14">
        <v>15</v>
      </c>
      <c r="BN42" s="14">
        <v>30</v>
      </c>
      <c r="BO42" s="12"/>
      <c r="BP42" s="12"/>
      <c r="BQ42" s="14">
        <v>15</v>
      </c>
      <c r="BR42" s="14">
        <v>20</v>
      </c>
      <c r="BS42" s="12">
        <v>13</v>
      </c>
      <c r="BT42" s="12">
        <v>20</v>
      </c>
      <c r="BU42" s="12">
        <f t="shared" si="11"/>
        <v>0</v>
      </c>
      <c r="BV42" s="7">
        <v>16</v>
      </c>
      <c r="BW42" s="7">
        <v>20</v>
      </c>
      <c r="BX42" s="7">
        <v>16</v>
      </c>
      <c r="BY42" s="7">
        <v>30</v>
      </c>
      <c r="BZ42" s="7">
        <v>16</v>
      </c>
      <c r="CA42" s="7">
        <v>30</v>
      </c>
      <c r="CB42" s="7"/>
      <c r="CC42" s="7"/>
      <c r="CD42" s="7">
        <v>16</v>
      </c>
      <c r="CE42" s="7">
        <v>20</v>
      </c>
      <c r="CF42" s="7">
        <v>13</v>
      </c>
      <c r="CG42" s="7">
        <v>20</v>
      </c>
      <c r="CH42" s="7">
        <f t="shared" si="1"/>
        <v>0</v>
      </c>
      <c r="CI42" s="14">
        <v>16</v>
      </c>
      <c r="CJ42" s="14">
        <v>20</v>
      </c>
      <c r="CK42" s="14">
        <v>16</v>
      </c>
      <c r="CL42" s="14">
        <v>30</v>
      </c>
      <c r="CM42" s="14">
        <v>16</v>
      </c>
      <c r="CN42" s="14">
        <v>30</v>
      </c>
      <c r="CO42" s="14"/>
      <c r="CP42" s="14"/>
      <c r="CQ42" s="14">
        <v>16</v>
      </c>
      <c r="CR42" s="14">
        <v>20</v>
      </c>
      <c r="CS42" s="14">
        <v>13</v>
      </c>
      <c r="CT42" s="14">
        <v>20</v>
      </c>
      <c r="CU42" s="12">
        <f t="shared" si="2"/>
        <v>1860</v>
      </c>
      <c r="CV42" s="7"/>
      <c r="CW42" s="7"/>
      <c r="CX42" s="7">
        <v>7</v>
      </c>
      <c r="CY42" s="7">
        <v>30</v>
      </c>
      <c r="CZ42" s="7">
        <v>7</v>
      </c>
      <c r="DA42" s="7">
        <v>30</v>
      </c>
      <c r="DB42" s="7">
        <v>7</v>
      </c>
      <c r="DC42" s="7">
        <v>30</v>
      </c>
      <c r="DD42" s="7"/>
      <c r="DE42" s="7"/>
      <c r="DF42" s="7">
        <f t="shared" si="12"/>
        <v>630</v>
      </c>
      <c r="DG42" s="14"/>
      <c r="DH42" s="14"/>
      <c r="DI42" s="14">
        <v>7</v>
      </c>
      <c r="DJ42" s="14">
        <v>30</v>
      </c>
      <c r="DK42" s="14">
        <v>7</v>
      </c>
      <c r="DL42" s="14">
        <v>30</v>
      </c>
      <c r="DM42" s="14">
        <v>7</v>
      </c>
      <c r="DN42" s="14">
        <v>30</v>
      </c>
      <c r="DO42" s="14"/>
      <c r="DP42" s="14"/>
      <c r="DQ42" s="14">
        <f t="shared" si="13"/>
        <v>630</v>
      </c>
      <c r="DR42" s="7">
        <v>17</v>
      </c>
      <c r="DS42" s="7">
        <v>20</v>
      </c>
      <c r="DT42" s="7">
        <v>17</v>
      </c>
      <c r="DU42" s="7">
        <v>30</v>
      </c>
      <c r="DV42" s="7">
        <v>17</v>
      </c>
      <c r="DW42" s="7">
        <v>30</v>
      </c>
      <c r="DX42" s="7"/>
      <c r="DY42" s="7"/>
      <c r="DZ42" s="7">
        <v>17</v>
      </c>
      <c r="EA42" s="7">
        <v>20</v>
      </c>
      <c r="EB42" s="7">
        <v>16</v>
      </c>
      <c r="EC42" s="7">
        <v>20</v>
      </c>
      <c r="ED42" s="7">
        <f t="shared" si="3"/>
        <v>2020</v>
      </c>
      <c r="EE42" s="9">
        <f t="shared" si="4"/>
        <v>5140</v>
      </c>
    </row>
    <row r="43" spans="1:135" x14ac:dyDescent="0.3">
      <c r="A43" s="19" t="str">
        <f t="shared" si="0"/>
        <v>PANELA</v>
      </c>
      <c r="B43" s="20">
        <f t="shared" si="5"/>
        <v>856</v>
      </c>
      <c r="C43" s="21" t="s">
        <v>109</v>
      </c>
      <c r="E43" s="1" t="s">
        <v>25</v>
      </c>
      <c r="F43" s="7"/>
      <c r="G43" s="7"/>
      <c r="H43" s="7"/>
      <c r="I43" s="7"/>
      <c r="J43" s="8"/>
      <c r="K43" s="8"/>
      <c r="L43" s="7"/>
      <c r="M43" s="7"/>
      <c r="N43" s="7"/>
      <c r="O43" s="7"/>
      <c r="P43" s="7">
        <f t="shared" si="6"/>
        <v>0</v>
      </c>
      <c r="Q43" s="1"/>
      <c r="R43" s="1"/>
      <c r="S43" s="1"/>
      <c r="T43" s="1"/>
      <c r="U43" s="6"/>
      <c r="V43" s="6"/>
      <c r="W43" s="1"/>
      <c r="X43" s="1"/>
      <c r="Y43" s="1"/>
      <c r="Z43" s="1"/>
      <c r="AA43" s="1">
        <f t="shared" si="7"/>
        <v>0</v>
      </c>
      <c r="AB43" s="8">
        <v>11</v>
      </c>
      <c r="AC43" s="8">
        <v>6</v>
      </c>
      <c r="AD43" s="8">
        <v>11</v>
      </c>
      <c r="AE43" s="8">
        <v>10</v>
      </c>
      <c r="AF43" s="8">
        <v>11</v>
      </c>
      <c r="AG43" s="8">
        <v>0</v>
      </c>
      <c r="AH43" s="8"/>
      <c r="AI43" s="8"/>
      <c r="AJ43" s="8">
        <v>11</v>
      </c>
      <c r="AK43" s="8">
        <v>10</v>
      </c>
      <c r="AL43" s="7">
        <f t="shared" si="8"/>
        <v>0</v>
      </c>
      <c r="AM43" s="12"/>
      <c r="AN43" s="12"/>
      <c r="AO43" s="12">
        <v>13</v>
      </c>
      <c r="AP43" s="12">
        <v>10</v>
      </c>
      <c r="AQ43" s="12">
        <v>13</v>
      </c>
      <c r="AR43" s="12">
        <v>0</v>
      </c>
      <c r="AS43" s="12"/>
      <c r="AT43" s="12"/>
      <c r="AU43" s="12"/>
      <c r="AV43" s="12"/>
      <c r="AW43" s="12">
        <f t="shared" si="9"/>
        <v>0</v>
      </c>
      <c r="AX43" s="7"/>
      <c r="AY43" s="7"/>
      <c r="AZ43" s="7"/>
      <c r="BA43" s="7"/>
      <c r="BB43" s="7">
        <v>14</v>
      </c>
      <c r="BC43" s="7">
        <v>0</v>
      </c>
      <c r="BD43" s="7"/>
      <c r="BE43" s="7"/>
      <c r="BF43" s="7"/>
      <c r="BG43" s="7"/>
      <c r="BH43" s="7">
        <f t="shared" si="10"/>
        <v>0</v>
      </c>
      <c r="BI43" s="12">
        <v>16</v>
      </c>
      <c r="BJ43" s="12">
        <v>6</v>
      </c>
      <c r="BK43" s="12">
        <v>16</v>
      </c>
      <c r="BL43" s="12">
        <v>0</v>
      </c>
      <c r="BM43" s="14">
        <v>16</v>
      </c>
      <c r="BN43" s="14">
        <v>0</v>
      </c>
      <c r="BO43" s="12"/>
      <c r="BP43" s="12"/>
      <c r="BQ43" s="14">
        <v>16</v>
      </c>
      <c r="BR43" s="14">
        <v>10</v>
      </c>
      <c r="BS43" s="12">
        <v>14</v>
      </c>
      <c r="BT43" s="12">
        <v>10</v>
      </c>
      <c r="BU43" s="12">
        <f t="shared" si="11"/>
        <v>0</v>
      </c>
      <c r="BV43" s="7">
        <v>17</v>
      </c>
      <c r="BW43" s="7">
        <v>6</v>
      </c>
      <c r="BX43" s="7">
        <v>17</v>
      </c>
      <c r="BY43" s="7">
        <v>0</v>
      </c>
      <c r="BZ43" s="7">
        <v>17</v>
      </c>
      <c r="CA43" s="7">
        <v>0</v>
      </c>
      <c r="CB43" s="7"/>
      <c r="CC43" s="7"/>
      <c r="CD43" s="7">
        <v>17</v>
      </c>
      <c r="CE43" s="7">
        <v>10</v>
      </c>
      <c r="CF43" s="7">
        <v>14</v>
      </c>
      <c r="CG43" s="7">
        <v>10</v>
      </c>
      <c r="CH43" s="7">
        <f t="shared" si="1"/>
        <v>0</v>
      </c>
      <c r="CI43" s="14">
        <v>17</v>
      </c>
      <c r="CJ43" s="14">
        <v>6</v>
      </c>
      <c r="CK43" s="14">
        <v>17</v>
      </c>
      <c r="CL43" s="14">
        <v>0</v>
      </c>
      <c r="CM43" s="14">
        <v>17</v>
      </c>
      <c r="CN43" s="14">
        <v>0</v>
      </c>
      <c r="CO43" s="14"/>
      <c r="CP43" s="14"/>
      <c r="CQ43" s="14">
        <v>17</v>
      </c>
      <c r="CR43" s="14">
        <v>10</v>
      </c>
      <c r="CS43" s="14">
        <v>14</v>
      </c>
      <c r="CT43" s="14">
        <v>10</v>
      </c>
      <c r="CU43" s="12">
        <f t="shared" si="2"/>
        <v>412</v>
      </c>
      <c r="CV43" s="7"/>
      <c r="CW43" s="7"/>
      <c r="CX43" s="7"/>
      <c r="CY43" s="7"/>
      <c r="CZ43" s="7"/>
      <c r="DA43" s="7"/>
      <c r="DB43" s="7"/>
      <c r="DC43" s="7"/>
      <c r="DD43" s="7"/>
      <c r="DE43" s="7"/>
      <c r="DF43" s="7">
        <f t="shared" si="12"/>
        <v>0</v>
      </c>
      <c r="DG43" s="14"/>
      <c r="DH43" s="14"/>
      <c r="DI43" s="14"/>
      <c r="DJ43" s="14"/>
      <c r="DK43" s="14"/>
      <c r="DL43" s="14"/>
      <c r="DM43" s="14"/>
      <c r="DN43" s="14"/>
      <c r="DO43" s="14"/>
      <c r="DP43" s="14"/>
      <c r="DQ43" s="14">
        <f t="shared" si="13"/>
        <v>0</v>
      </c>
      <c r="DR43" s="7">
        <v>19</v>
      </c>
      <c r="DS43" s="7">
        <v>6</v>
      </c>
      <c r="DT43" s="7">
        <v>19</v>
      </c>
      <c r="DU43" s="7">
        <v>0</v>
      </c>
      <c r="DV43" s="7">
        <v>19</v>
      </c>
      <c r="DW43" s="7">
        <v>0</v>
      </c>
      <c r="DX43" s="7"/>
      <c r="DY43" s="7"/>
      <c r="DZ43" s="7">
        <v>16</v>
      </c>
      <c r="EA43" s="7">
        <v>10</v>
      </c>
      <c r="EB43" s="7">
        <v>17</v>
      </c>
      <c r="EC43" s="7">
        <v>10</v>
      </c>
      <c r="ED43" s="7">
        <f t="shared" si="3"/>
        <v>444</v>
      </c>
      <c r="EE43" s="9">
        <f t="shared" si="4"/>
        <v>856</v>
      </c>
    </row>
    <row r="44" spans="1:135" x14ac:dyDescent="0.3">
      <c r="A44" s="19" t="str">
        <f t="shared" si="0"/>
        <v>CHOCOLATE</v>
      </c>
      <c r="B44" s="20">
        <f t="shared" si="5"/>
        <v>120</v>
      </c>
      <c r="C44" s="21" t="s">
        <v>109</v>
      </c>
      <c r="E44" s="2" t="s">
        <v>26</v>
      </c>
      <c r="F44" s="7"/>
      <c r="G44" s="7"/>
      <c r="H44" s="7"/>
      <c r="I44" s="7"/>
      <c r="J44" s="8"/>
      <c r="K44" s="8"/>
      <c r="L44" s="7"/>
      <c r="M44" s="7"/>
      <c r="N44" s="7"/>
      <c r="O44" s="7"/>
      <c r="P44" s="7">
        <f t="shared" si="6"/>
        <v>0</v>
      </c>
      <c r="Q44" s="1"/>
      <c r="R44" s="1"/>
      <c r="S44" s="1"/>
      <c r="T44" s="1"/>
      <c r="U44" s="6"/>
      <c r="V44" s="6"/>
      <c r="W44" s="1"/>
      <c r="X44" s="1"/>
      <c r="Y44" s="1"/>
      <c r="Z44" s="1"/>
      <c r="AA44" s="1">
        <f t="shared" si="7"/>
        <v>0</v>
      </c>
      <c r="AB44" s="8">
        <v>9</v>
      </c>
      <c r="AC44" s="8">
        <v>4</v>
      </c>
      <c r="AD44" s="8"/>
      <c r="AE44" s="8"/>
      <c r="AF44" s="8"/>
      <c r="AG44" s="8"/>
      <c r="AH44" s="8"/>
      <c r="AI44" s="8"/>
      <c r="AJ44" s="8"/>
      <c r="AK44" s="8"/>
      <c r="AL44" s="7">
        <f t="shared" si="8"/>
        <v>0</v>
      </c>
      <c r="AM44" s="12"/>
      <c r="AN44" s="12"/>
      <c r="AO44" s="12"/>
      <c r="AP44" s="12"/>
      <c r="AQ44" s="12"/>
      <c r="AR44" s="12"/>
      <c r="AS44" s="12"/>
      <c r="AT44" s="12"/>
      <c r="AU44" s="12"/>
      <c r="AV44" s="12"/>
      <c r="AW44" s="12">
        <f t="shared" si="9"/>
        <v>0</v>
      </c>
      <c r="AX44" s="7"/>
      <c r="AY44" s="7"/>
      <c r="AZ44" s="7"/>
      <c r="BA44" s="7"/>
      <c r="BB44" s="7"/>
      <c r="BC44" s="7"/>
      <c r="BD44" s="7">
        <v>20</v>
      </c>
      <c r="BE44" s="7">
        <v>5</v>
      </c>
      <c r="BF44" s="7"/>
      <c r="BG44" s="7"/>
      <c r="BH44" s="7">
        <f t="shared" si="10"/>
        <v>0</v>
      </c>
      <c r="BI44" s="12">
        <v>13</v>
      </c>
      <c r="BJ44" s="12">
        <v>4</v>
      </c>
      <c r="BK44" s="12"/>
      <c r="BL44" s="12"/>
      <c r="BM44" s="14"/>
      <c r="BN44" s="14"/>
      <c r="BO44" s="12"/>
      <c r="BP44" s="12"/>
      <c r="BQ44" s="14"/>
      <c r="BR44" s="14"/>
      <c r="BS44" s="12"/>
      <c r="BT44" s="12"/>
      <c r="BU44" s="12">
        <f t="shared" si="11"/>
        <v>0</v>
      </c>
      <c r="BV44" s="7">
        <v>14</v>
      </c>
      <c r="BW44" s="7">
        <v>4</v>
      </c>
      <c r="BX44" s="7"/>
      <c r="BY44" s="7"/>
      <c r="BZ44" s="7"/>
      <c r="CA44" s="7"/>
      <c r="CB44" s="7"/>
      <c r="CC44" s="7"/>
      <c r="CD44" s="7"/>
      <c r="CE44" s="7"/>
      <c r="CF44" s="7"/>
      <c r="CG44" s="7"/>
      <c r="CH44" s="7">
        <f t="shared" si="1"/>
        <v>0</v>
      </c>
      <c r="CI44" s="14">
        <v>14</v>
      </c>
      <c r="CJ44" s="14">
        <v>4</v>
      </c>
      <c r="CK44" s="14"/>
      <c r="CL44" s="14"/>
      <c r="CM44" s="14"/>
      <c r="CN44" s="14"/>
      <c r="CO44" s="14"/>
      <c r="CP44" s="14"/>
      <c r="CQ44" s="14"/>
      <c r="CR44" s="14"/>
      <c r="CS44" s="14"/>
      <c r="CT44" s="14"/>
      <c r="CU44" s="12">
        <f t="shared" si="2"/>
        <v>56</v>
      </c>
      <c r="CV44" s="7"/>
      <c r="CW44" s="7"/>
      <c r="CX44" s="7"/>
      <c r="CY44" s="7"/>
      <c r="CZ44" s="7"/>
      <c r="DA44" s="7"/>
      <c r="DB44" s="7"/>
      <c r="DC44" s="7"/>
      <c r="DD44" s="7"/>
      <c r="DE44" s="7"/>
      <c r="DF44" s="7">
        <f t="shared" si="12"/>
        <v>0</v>
      </c>
      <c r="DG44" s="14"/>
      <c r="DH44" s="14"/>
      <c r="DI44" s="14"/>
      <c r="DJ44" s="14"/>
      <c r="DK44" s="14"/>
      <c r="DL44" s="14"/>
      <c r="DM44" s="14"/>
      <c r="DN44" s="14"/>
      <c r="DO44" s="14"/>
      <c r="DP44" s="14"/>
      <c r="DQ44" s="14">
        <f t="shared" si="13"/>
        <v>0</v>
      </c>
      <c r="DR44" s="7">
        <v>16</v>
      </c>
      <c r="DS44" s="7">
        <v>4</v>
      </c>
      <c r="DT44" s="7"/>
      <c r="DU44" s="7"/>
      <c r="DV44" s="7"/>
      <c r="DW44" s="7"/>
      <c r="DX44" s="7"/>
      <c r="DY44" s="7"/>
      <c r="DZ44" s="7"/>
      <c r="EA44" s="7"/>
      <c r="EB44" s="7"/>
      <c r="EC44" s="7"/>
      <c r="ED44" s="7">
        <f t="shared" si="3"/>
        <v>64</v>
      </c>
      <c r="EE44" s="9">
        <f t="shared" si="4"/>
        <v>120</v>
      </c>
    </row>
    <row r="45" spans="1:135" x14ac:dyDescent="0.3">
      <c r="A45" s="19" t="str">
        <f t="shared" si="0"/>
        <v>PANELITA DE LECHE</v>
      </c>
      <c r="B45" s="20">
        <f t="shared" si="5"/>
        <v>200</v>
      </c>
      <c r="C45" s="21" t="s">
        <v>109</v>
      </c>
      <c r="E45" s="1" t="s">
        <v>27</v>
      </c>
      <c r="F45" s="7"/>
      <c r="G45" s="7"/>
      <c r="H45" s="7"/>
      <c r="I45" s="7"/>
      <c r="J45" s="8"/>
      <c r="K45" s="8"/>
      <c r="L45" s="7"/>
      <c r="M45" s="7"/>
      <c r="N45" s="7"/>
      <c r="O45" s="7"/>
      <c r="P45" s="7">
        <f t="shared" si="6"/>
        <v>0</v>
      </c>
      <c r="Q45" s="1"/>
      <c r="R45" s="1"/>
      <c r="S45" s="1"/>
      <c r="T45" s="1"/>
      <c r="U45" s="6"/>
      <c r="V45" s="6"/>
      <c r="W45" s="1"/>
      <c r="X45" s="1"/>
      <c r="Y45" s="1"/>
      <c r="Z45" s="1"/>
      <c r="AA45" s="1">
        <f t="shared" si="7"/>
        <v>0</v>
      </c>
      <c r="AB45" s="8"/>
      <c r="AC45" s="8"/>
      <c r="AD45" s="8"/>
      <c r="AE45" s="8"/>
      <c r="AF45" s="8"/>
      <c r="AG45" s="8"/>
      <c r="AH45" s="8">
        <v>15</v>
      </c>
      <c r="AI45" s="8">
        <v>5</v>
      </c>
      <c r="AJ45" s="8"/>
      <c r="AK45" s="8"/>
      <c r="AL45" s="7">
        <f t="shared" si="8"/>
        <v>0</v>
      </c>
      <c r="AM45" s="12"/>
      <c r="AN45" s="12"/>
      <c r="AO45" s="12"/>
      <c r="AP45" s="12"/>
      <c r="AQ45" s="12"/>
      <c r="AR45" s="12"/>
      <c r="AS45" s="12">
        <v>20</v>
      </c>
      <c r="AT45" s="12">
        <v>5</v>
      </c>
      <c r="AU45" s="12"/>
      <c r="AV45" s="12"/>
      <c r="AW45" s="12">
        <f t="shared" si="9"/>
        <v>0</v>
      </c>
      <c r="AX45" s="7"/>
      <c r="AY45" s="7"/>
      <c r="AZ45" s="7"/>
      <c r="BA45" s="7"/>
      <c r="BB45" s="7"/>
      <c r="BC45" s="7"/>
      <c r="BD45" s="7">
        <v>20</v>
      </c>
      <c r="BE45" s="7">
        <v>5</v>
      </c>
      <c r="BF45" s="7"/>
      <c r="BG45" s="7"/>
      <c r="BH45" s="7">
        <f t="shared" si="10"/>
        <v>0</v>
      </c>
      <c r="BI45" s="12"/>
      <c r="BJ45" s="12"/>
      <c r="BK45" s="12"/>
      <c r="BL45" s="12"/>
      <c r="BM45" s="14"/>
      <c r="BN45" s="14"/>
      <c r="BO45" s="12">
        <v>20</v>
      </c>
      <c r="BP45" s="12">
        <v>5</v>
      </c>
      <c r="BQ45" s="14"/>
      <c r="BR45" s="14"/>
      <c r="BS45" s="12"/>
      <c r="BT45" s="12"/>
      <c r="BU45" s="12">
        <f t="shared" si="11"/>
        <v>0</v>
      </c>
      <c r="BV45" s="7"/>
      <c r="BW45" s="7"/>
      <c r="BX45" s="7"/>
      <c r="BY45" s="7"/>
      <c r="BZ45" s="7"/>
      <c r="CA45" s="7"/>
      <c r="CB45" s="7">
        <v>20</v>
      </c>
      <c r="CC45" s="7">
        <v>5</v>
      </c>
      <c r="CD45" s="7"/>
      <c r="CE45" s="7"/>
      <c r="CF45" s="7"/>
      <c r="CG45" s="7"/>
      <c r="CH45" s="7">
        <f t="shared" si="1"/>
        <v>0</v>
      </c>
      <c r="CI45" s="14"/>
      <c r="CJ45" s="14"/>
      <c r="CK45" s="14"/>
      <c r="CL45" s="14"/>
      <c r="CM45" s="14"/>
      <c r="CN45" s="14"/>
      <c r="CO45" s="14">
        <v>20</v>
      </c>
      <c r="CP45" s="14">
        <v>5</v>
      </c>
      <c r="CQ45" s="14"/>
      <c r="CR45" s="14"/>
      <c r="CS45" s="14"/>
      <c r="CT45" s="14"/>
      <c r="CU45" s="12">
        <f t="shared" si="2"/>
        <v>100</v>
      </c>
      <c r="CV45" s="7"/>
      <c r="CW45" s="7"/>
      <c r="CX45" s="7"/>
      <c r="CY45" s="7"/>
      <c r="CZ45" s="7"/>
      <c r="DA45" s="7"/>
      <c r="DB45" s="7"/>
      <c r="DC45" s="7"/>
      <c r="DD45" s="7"/>
      <c r="DE45" s="7"/>
      <c r="DF45" s="7">
        <f t="shared" si="12"/>
        <v>0</v>
      </c>
      <c r="DG45" s="14"/>
      <c r="DH45" s="14"/>
      <c r="DI45" s="14"/>
      <c r="DJ45" s="14"/>
      <c r="DK45" s="14"/>
      <c r="DL45" s="14"/>
      <c r="DM45" s="14"/>
      <c r="DN45" s="14"/>
      <c r="DO45" s="14"/>
      <c r="DP45" s="14"/>
      <c r="DQ45" s="14">
        <f t="shared" si="13"/>
        <v>0</v>
      </c>
      <c r="DR45" s="7"/>
      <c r="DS45" s="7"/>
      <c r="DT45" s="7"/>
      <c r="DU45" s="7"/>
      <c r="DV45" s="7"/>
      <c r="DW45" s="7"/>
      <c r="DX45" s="7">
        <v>20</v>
      </c>
      <c r="DY45" s="7">
        <v>5</v>
      </c>
      <c r="DZ45" s="7"/>
      <c r="EA45" s="7"/>
      <c r="EB45" s="7"/>
      <c r="EC45" s="7"/>
      <c r="ED45" s="7">
        <f t="shared" si="3"/>
        <v>100</v>
      </c>
      <c r="EE45" s="9">
        <f t="shared" si="4"/>
        <v>200</v>
      </c>
    </row>
    <row r="46" spans="1:135" x14ac:dyDescent="0.3">
      <c r="A46" s="19" t="str">
        <f t="shared" si="0"/>
        <v>BOCADILLO</v>
      </c>
      <c r="B46" s="20">
        <f t="shared" si="5"/>
        <v>200</v>
      </c>
      <c r="C46" s="21" t="s">
        <v>109</v>
      </c>
      <c r="E46" s="2" t="s">
        <v>28</v>
      </c>
      <c r="F46" s="7"/>
      <c r="G46" s="7"/>
      <c r="H46" s="7"/>
      <c r="I46" s="7"/>
      <c r="J46" s="8"/>
      <c r="K46" s="8"/>
      <c r="L46" s="7"/>
      <c r="M46" s="7"/>
      <c r="N46" s="7"/>
      <c r="O46" s="7"/>
      <c r="P46" s="7">
        <f t="shared" si="6"/>
        <v>0</v>
      </c>
      <c r="Q46" s="1"/>
      <c r="R46" s="1"/>
      <c r="S46" s="1"/>
      <c r="T46" s="1"/>
      <c r="U46" s="6"/>
      <c r="V46" s="6"/>
      <c r="W46" s="1"/>
      <c r="X46" s="1"/>
      <c r="Y46" s="1"/>
      <c r="Z46" s="1"/>
      <c r="AA46" s="1">
        <f t="shared" si="7"/>
        <v>0</v>
      </c>
      <c r="AB46" s="8"/>
      <c r="AC46" s="8"/>
      <c r="AD46" s="8"/>
      <c r="AE46" s="8"/>
      <c r="AF46" s="8"/>
      <c r="AG46" s="8"/>
      <c r="AH46" s="8">
        <v>15</v>
      </c>
      <c r="AI46" s="8">
        <v>5</v>
      </c>
      <c r="AJ46" s="8"/>
      <c r="AK46" s="8"/>
      <c r="AL46" s="7">
        <f t="shared" si="8"/>
        <v>0</v>
      </c>
      <c r="AM46" s="12"/>
      <c r="AN46" s="12"/>
      <c r="AO46" s="12"/>
      <c r="AP46" s="12"/>
      <c r="AQ46" s="12"/>
      <c r="AR46" s="12"/>
      <c r="AS46" s="12">
        <v>20</v>
      </c>
      <c r="AT46" s="12">
        <v>5</v>
      </c>
      <c r="AU46" s="12"/>
      <c r="AV46" s="12"/>
      <c r="AW46" s="12">
        <f t="shared" si="9"/>
        <v>0</v>
      </c>
      <c r="AX46" s="7"/>
      <c r="AY46" s="7"/>
      <c r="AZ46" s="7"/>
      <c r="BA46" s="7"/>
      <c r="BB46" s="7"/>
      <c r="BC46" s="7"/>
      <c r="BD46" s="7">
        <v>18</v>
      </c>
      <c r="BE46" s="7">
        <v>20</v>
      </c>
      <c r="BF46" s="7"/>
      <c r="BG46" s="7"/>
      <c r="BH46" s="7">
        <f t="shared" si="10"/>
        <v>0</v>
      </c>
      <c r="BI46" s="12"/>
      <c r="BJ46" s="12"/>
      <c r="BK46" s="12"/>
      <c r="BL46" s="12"/>
      <c r="BM46" s="14"/>
      <c r="BN46" s="14"/>
      <c r="BO46" s="12">
        <v>20</v>
      </c>
      <c r="BP46" s="12">
        <v>5</v>
      </c>
      <c r="BQ46" s="14"/>
      <c r="BR46" s="14"/>
      <c r="BS46" s="12"/>
      <c r="BT46" s="12"/>
      <c r="BU46" s="12">
        <f t="shared" si="11"/>
        <v>0</v>
      </c>
      <c r="BV46" s="7"/>
      <c r="BW46" s="7"/>
      <c r="BX46" s="7"/>
      <c r="BY46" s="7"/>
      <c r="BZ46" s="7"/>
      <c r="CA46" s="7"/>
      <c r="CB46" s="7">
        <v>20</v>
      </c>
      <c r="CC46" s="7">
        <v>5</v>
      </c>
      <c r="CD46" s="7"/>
      <c r="CE46" s="7"/>
      <c r="CF46" s="7"/>
      <c r="CG46" s="7"/>
      <c r="CH46" s="7">
        <f t="shared" si="1"/>
        <v>0</v>
      </c>
      <c r="CI46" s="14"/>
      <c r="CJ46" s="14"/>
      <c r="CK46" s="14"/>
      <c r="CL46" s="14"/>
      <c r="CM46" s="14"/>
      <c r="CN46" s="14"/>
      <c r="CO46" s="14">
        <v>20</v>
      </c>
      <c r="CP46" s="14">
        <v>5</v>
      </c>
      <c r="CQ46" s="14"/>
      <c r="CR46" s="14"/>
      <c r="CS46" s="14"/>
      <c r="CT46" s="14"/>
      <c r="CU46" s="12">
        <f t="shared" si="2"/>
        <v>100</v>
      </c>
      <c r="CV46" s="7"/>
      <c r="CW46" s="7"/>
      <c r="CX46" s="7"/>
      <c r="CY46" s="7"/>
      <c r="CZ46" s="7"/>
      <c r="DA46" s="7"/>
      <c r="DB46" s="7"/>
      <c r="DC46" s="7"/>
      <c r="DD46" s="7"/>
      <c r="DE46" s="7"/>
      <c r="DF46" s="7">
        <f t="shared" si="12"/>
        <v>0</v>
      </c>
      <c r="DG46" s="14"/>
      <c r="DH46" s="14"/>
      <c r="DI46" s="14"/>
      <c r="DJ46" s="14"/>
      <c r="DK46" s="14"/>
      <c r="DL46" s="14"/>
      <c r="DM46" s="14"/>
      <c r="DN46" s="14"/>
      <c r="DO46" s="14"/>
      <c r="DP46" s="14"/>
      <c r="DQ46" s="14">
        <f t="shared" si="13"/>
        <v>0</v>
      </c>
      <c r="DR46" s="7"/>
      <c r="DS46" s="7"/>
      <c r="DT46" s="7"/>
      <c r="DU46" s="7"/>
      <c r="DV46" s="7"/>
      <c r="DW46" s="7"/>
      <c r="DX46" s="7">
        <v>20</v>
      </c>
      <c r="DY46" s="7">
        <v>5</v>
      </c>
      <c r="DZ46" s="7"/>
      <c r="EA46" s="7"/>
      <c r="EB46" s="7"/>
      <c r="EC46" s="7"/>
      <c r="ED46" s="7">
        <f t="shared" si="3"/>
        <v>100</v>
      </c>
      <c r="EE46" s="9">
        <f t="shared" si="4"/>
        <v>200</v>
      </c>
    </row>
    <row r="47" spans="1:135" ht="15" thickBot="1" x14ac:dyDescent="0.35">
      <c r="A47" s="19" t="str">
        <f t="shared" si="0"/>
        <v>GELATINA</v>
      </c>
      <c r="B47" s="26">
        <f t="shared" si="5"/>
        <v>720</v>
      </c>
      <c r="C47" s="22" t="s">
        <v>109</v>
      </c>
      <c r="E47" s="1" t="s">
        <v>29</v>
      </c>
      <c r="F47" s="7"/>
      <c r="G47" s="7"/>
      <c r="H47" s="7"/>
      <c r="I47" s="7"/>
      <c r="J47" s="8"/>
      <c r="K47" s="8"/>
      <c r="L47" s="7"/>
      <c r="M47" s="7"/>
      <c r="N47" s="7"/>
      <c r="O47" s="7"/>
      <c r="P47" s="7">
        <f t="shared" si="6"/>
        <v>0</v>
      </c>
      <c r="Q47" s="1"/>
      <c r="R47" s="1"/>
      <c r="S47" s="1"/>
      <c r="T47" s="1"/>
      <c r="U47" s="6"/>
      <c r="V47" s="6"/>
      <c r="W47" s="1"/>
      <c r="X47" s="1"/>
      <c r="Y47" s="1"/>
      <c r="Z47" s="1"/>
      <c r="AA47" s="1">
        <f t="shared" si="7"/>
        <v>0</v>
      </c>
      <c r="AB47" s="8"/>
      <c r="AC47" s="8"/>
      <c r="AD47" s="8"/>
      <c r="AE47" s="8"/>
      <c r="AF47" s="8"/>
      <c r="AG47" s="8"/>
      <c r="AH47" s="8">
        <v>9</v>
      </c>
      <c r="AI47" s="8">
        <v>20</v>
      </c>
      <c r="AJ47" s="8"/>
      <c r="AK47" s="8"/>
      <c r="AL47" s="7">
        <f t="shared" si="8"/>
        <v>0</v>
      </c>
      <c r="AM47" s="12"/>
      <c r="AN47" s="12"/>
      <c r="AO47" s="12"/>
      <c r="AP47" s="12"/>
      <c r="AQ47" s="12"/>
      <c r="AR47" s="12"/>
      <c r="AS47" s="12">
        <v>9</v>
      </c>
      <c r="AT47" s="12">
        <v>20</v>
      </c>
      <c r="AU47" s="12"/>
      <c r="AV47" s="12"/>
      <c r="AW47" s="12">
        <f t="shared" si="9"/>
        <v>0</v>
      </c>
      <c r="AX47" s="7"/>
      <c r="AY47" s="7"/>
      <c r="AZ47" s="7"/>
      <c r="BA47" s="7"/>
      <c r="BB47" s="7"/>
      <c r="BC47" s="7"/>
      <c r="BD47" s="7"/>
      <c r="BE47" s="7"/>
      <c r="BF47" s="7"/>
      <c r="BG47" s="7"/>
      <c r="BH47" s="7">
        <f t="shared" si="10"/>
        <v>0</v>
      </c>
      <c r="BI47" s="12"/>
      <c r="BJ47" s="12"/>
      <c r="BK47" s="12"/>
      <c r="BL47" s="12"/>
      <c r="BM47" s="14"/>
      <c r="BN47" s="14"/>
      <c r="BO47" s="12">
        <v>18</v>
      </c>
      <c r="BP47" s="12">
        <v>20</v>
      </c>
      <c r="BQ47" s="14"/>
      <c r="BR47" s="14"/>
      <c r="BS47" s="12"/>
      <c r="BT47" s="12"/>
      <c r="BU47" s="12">
        <f t="shared" si="11"/>
        <v>0</v>
      </c>
      <c r="BV47" s="7"/>
      <c r="BW47" s="7"/>
      <c r="BX47" s="7"/>
      <c r="BY47" s="7"/>
      <c r="BZ47" s="7"/>
      <c r="CA47" s="7"/>
      <c r="CB47" s="7">
        <v>18</v>
      </c>
      <c r="CC47" s="7">
        <v>20</v>
      </c>
      <c r="CD47" s="7"/>
      <c r="CE47" s="7"/>
      <c r="CF47" s="7"/>
      <c r="CG47" s="7"/>
      <c r="CH47" s="7">
        <f t="shared" si="1"/>
        <v>0</v>
      </c>
      <c r="CI47" s="14"/>
      <c r="CJ47" s="14"/>
      <c r="CK47" s="14"/>
      <c r="CL47" s="14"/>
      <c r="CM47" s="14"/>
      <c r="CN47" s="14"/>
      <c r="CO47" s="14">
        <v>18</v>
      </c>
      <c r="CP47" s="14">
        <v>20</v>
      </c>
      <c r="CQ47" s="14"/>
      <c r="CR47" s="14"/>
      <c r="CS47" s="14"/>
      <c r="CT47" s="14"/>
      <c r="CU47" s="12">
        <f t="shared" si="2"/>
        <v>360</v>
      </c>
      <c r="CV47" s="7"/>
      <c r="CW47" s="7"/>
      <c r="CX47" s="7"/>
      <c r="CY47" s="7"/>
      <c r="CZ47" s="7"/>
      <c r="DA47" s="7"/>
      <c r="DB47" s="7"/>
      <c r="DC47" s="7"/>
      <c r="DD47" s="7"/>
      <c r="DE47" s="7"/>
      <c r="DF47" s="7">
        <f t="shared" si="12"/>
        <v>0</v>
      </c>
      <c r="DG47" s="14"/>
      <c r="DH47" s="14"/>
      <c r="DI47" s="14"/>
      <c r="DJ47" s="14"/>
      <c r="DK47" s="14"/>
      <c r="DL47" s="14"/>
      <c r="DM47" s="14"/>
      <c r="DN47" s="14"/>
      <c r="DO47" s="14"/>
      <c r="DP47" s="14"/>
      <c r="DQ47" s="14">
        <f t="shared" si="13"/>
        <v>0</v>
      </c>
      <c r="DR47" s="7"/>
      <c r="DS47" s="7"/>
      <c r="DT47" s="7"/>
      <c r="DU47" s="7"/>
      <c r="DV47" s="7"/>
      <c r="DW47" s="7"/>
      <c r="DX47" s="7">
        <v>18</v>
      </c>
      <c r="DY47" s="7">
        <v>20</v>
      </c>
      <c r="DZ47" s="7"/>
      <c r="EA47" s="7"/>
      <c r="EB47" s="7"/>
      <c r="EC47" s="7"/>
      <c r="ED47" s="7">
        <f t="shared" si="3"/>
        <v>360</v>
      </c>
      <c r="EE47" s="9">
        <f t="shared" si="4"/>
        <v>720</v>
      </c>
    </row>
    <row r="50" spans="6:136" x14ac:dyDescent="0.3">
      <c r="F50" s="69" t="s">
        <v>49</v>
      </c>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c r="CC50" s="70"/>
      <c r="CD50" s="70"/>
      <c r="CE50" s="70"/>
      <c r="CF50" s="70"/>
      <c r="CG50" s="70"/>
      <c r="CH50" s="70"/>
      <c r="CI50" s="70"/>
      <c r="CJ50" s="70"/>
      <c r="CK50" s="70"/>
      <c r="CL50" s="70"/>
      <c r="CM50" s="70"/>
      <c r="CN50" s="70"/>
      <c r="CO50" s="70"/>
      <c r="CP50" s="70"/>
      <c r="CQ50" s="70"/>
      <c r="CR50" s="70"/>
      <c r="CS50" s="70"/>
      <c r="CT50" s="70"/>
      <c r="CU50" s="70"/>
      <c r="CV50" s="70"/>
      <c r="CW50" s="70"/>
      <c r="CX50" s="70"/>
      <c r="CY50" s="70"/>
      <c r="CZ50" s="70"/>
      <c r="DA50" s="70"/>
      <c r="DB50" s="70"/>
      <c r="DC50" s="70"/>
      <c r="DD50" s="70"/>
      <c r="DE50" s="70"/>
      <c r="DF50" s="70"/>
      <c r="DG50" s="70"/>
      <c r="DH50" s="70"/>
      <c r="DI50" s="70"/>
      <c r="DJ50" s="70"/>
      <c r="DK50" s="70"/>
      <c r="DL50" s="70"/>
      <c r="DM50" s="70"/>
      <c r="DN50" s="70"/>
      <c r="DO50" s="70"/>
      <c r="DP50" s="70"/>
      <c r="DQ50" s="70"/>
      <c r="DR50" s="70"/>
      <c r="DS50" s="71"/>
      <c r="EF50" s="11"/>
    </row>
    <row r="51" spans="6:136" ht="86.4" x14ac:dyDescent="0.3">
      <c r="F51" s="10" t="s">
        <v>50</v>
      </c>
      <c r="G51" s="10" t="s">
        <v>51</v>
      </c>
      <c r="H51" s="10" t="s">
        <v>84</v>
      </c>
      <c r="I51" s="10" t="s">
        <v>52</v>
      </c>
      <c r="J51" s="10" t="s">
        <v>53</v>
      </c>
      <c r="K51" s="10" t="s">
        <v>54</v>
      </c>
      <c r="L51" s="10" t="s">
        <v>55</v>
      </c>
      <c r="M51" s="10" t="s">
        <v>56</v>
      </c>
      <c r="N51" s="10" t="s">
        <v>57</v>
      </c>
      <c r="O51" s="10" t="s">
        <v>58</v>
      </c>
      <c r="P51" s="10" t="s">
        <v>59</v>
      </c>
      <c r="Q51" s="10" t="s">
        <v>60</v>
      </c>
      <c r="R51" s="10" t="s">
        <v>61</v>
      </c>
      <c r="S51" s="10" t="s">
        <v>62</v>
      </c>
      <c r="T51" s="10" t="s">
        <v>63</v>
      </c>
      <c r="U51" s="10" t="s">
        <v>64</v>
      </c>
      <c r="V51" s="10" t="s">
        <v>65</v>
      </c>
      <c r="W51" s="10" t="s">
        <v>66</v>
      </c>
      <c r="X51" s="10" t="s">
        <v>67</v>
      </c>
      <c r="Y51" s="10" t="s">
        <v>68</v>
      </c>
      <c r="Z51" s="10" t="s">
        <v>69</v>
      </c>
      <c r="AA51" s="10" t="s">
        <v>70</v>
      </c>
      <c r="AB51" s="10" t="s">
        <v>71</v>
      </c>
      <c r="AC51" s="10" t="s">
        <v>72</v>
      </c>
      <c r="AD51" s="10" t="s">
        <v>73</v>
      </c>
      <c r="AE51" s="10" t="s">
        <v>74</v>
      </c>
      <c r="AF51" s="10" t="s">
        <v>75</v>
      </c>
      <c r="AG51" s="10" t="s">
        <v>76</v>
      </c>
      <c r="AH51" s="10" t="s">
        <v>78</v>
      </c>
      <c r="AI51" s="10" t="s">
        <v>77</v>
      </c>
      <c r="AJ51" s="10" t="s">
        <v>79</v>
      </c>
      <c r="AK51" s="10" t="s">
        <v>80</v>
      </c>
      <c r="AL51" s="10" t="s">
        <v>81</v>
      </c>
      <c r="AM51" s="10" t="s">
        <v>82</v>
      </c>
      <c r="AN51" s="10" t="s">
        <v>83</v>
      </c>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1"/>
      <c r="BW51" s="11"/>
      <c r="BX51" s="11"/>
      <c r="BY51" s="11"/>
      <c r="BZ51" s="11"/>
      <c r="CA51" s="11"/>
      <c r="CB51" s="11"/>
      <c r="CC51" s="11"/>
      <c r="CD51" s="11"/>
      <c r="CE51" s="11"/>
      <c r="CF51" s="11"/>
      <c r="CG51" s="11"/>
      <c r="CH51" s="11"/>
      <c r="CI51" s="11"/>
      <c r="CJ51" s="11"/>
      <c r="CK51" s="11"/>
      <c r="CL51" s="11"/>
      <c r="CM51" s="11"/>
      <c r="CN51" s="11"/>
      <c r="CO51" s="11"/>
      <c r="CP51" s="11"/>
      <c r="CQ51" s="11"/>
      <c r="CR51" s="11"/>
      <c r="CS51" s="11"/>
      <c r="CT51" s="11"/>
      <c r="CU51" s="11"/>
      <c r="CV51" s="11"/>
      <c r="CW51" s="11"/>
      <c r="CX51" s="11"/>
      <c r="CY51" s="11"/>
      <c r="CZ51" s="11"/>
      <c r="DA51" s="11"/>
      <c r="DB51" s="11"/>
      <c r="DC51" s="11"/>
      <c r="DD51" s="11"/>
      <c r="DE51" s="11"/>
      <c r="DF51" s="11"/>
      <c r="DG51" s="11"/>
      <c r="DH51" s="11"/>
      <c r="DI51" s="11"/>
      <c r="DJ51" s="11"/>
      <c r="DK51" s="11"/>
      <c r="DL51" s="11"/>
      <c r="DM51" s="11"/>
      <c r="DN51" s="11"/>
      <c r="DO51" s="11"/>
      <c r="DP51" s="11"/>
      <c r="DQ51" s="11"/>
      <c r="DT51" s="11"/>
      <c r="DU51" s="11"/>
      <c r="DV51" s="11"/>
      <c r="DW51" s="11"/>
      <c r="DX51" s="11"/>
      <c r="DY51" s="11"/>
      <c r="DZ51" s="11"/>
      <c r="EA51" s="11"/>
      <c r="EB51" s="11"/>
      <c r="EC51" s="11"/>
      <c r="ED51" s="11"/>
      <c r="EE51" s="11"/>
    </row>
    <row r="52" spans="6:136" x14ac:dyDescent="0.3">
      <c r="F52" s="7">
        <f>+EE13</f>
        <v>4005.1428571428578</v>
      </c>
      <c r="G52" s="7">
        <f>+EE14</f>
        <v>0</v>
      </c>
      <c r="H52" s="7">
        <f>+EE15</f>
        <v>16228.571428571428</v>
      </c>
      <c r="I52" s="7">
        <f>+EE16</f>
        <v>2500</v>
      </c>
      <c r="J52" s="7">
        <f>+EE17</f>
        <v>0</v>
      </c>
      <c r="K52" s="7">
        <f>+EE18</f>
        <v>761.14285714285711</v>
      </c>
      <c r="L52" s="7">
        <f>+EE19</f>
        <v>1290</v>
      </c>
      <c r="M52" s="7">
        <f>+EE20</f>
        <v>0</v>
      </c>
      <c r="N52" s="7">
        <f>+EE21</f>
        <v>0</v>
      </c>
      <c r="O52" s="7">
        <f>+EE22</f>
        <v>5605.7142857142844</v>
      </c>
      <c r="P52" s="7">
        <f>+EE23</f>
        <v>1028.5714285714284</v>
      </c>
      <c r="Q52" s="7">
        <f>+EE24</f>
        <v>0</v>
      </c>
      <c r="R52" s="7">
        <f>+EE25</f>
        <v>11057.142857142857</v>
      </c>
      <c r="S52" s="7">
        <f>+EE26</f>
        <v>2150</v>
      </c>
      <c r="T52" s="7">
        <f>+EE27</f>
        <v>3857.1428571428569</v>
      </c>
      <c r="U52" s="7">
        <f>+EE28</f>
        <v>17798.571428571428</v>
      </c>
      <c r="V52" s="7">
        <f>+EE29</f>
        <v>51326.428571428572</v>
      </c>
      <c r="W52" s="7">
        <f>+EE30</f>
        <v>0</v>
      </c>
      <c r="X52" s="7">
        <f>+EE31</f>
        <v>0</v>
      </c>
      <c r="Y52" s="7">
        <f>+EE32</f>
        <v>14270</v>
      </c>
      <c r="Z52" s="7">
        <f>+EE33</f>
        <v>1054.2857142857142</v>
      </c>
      <c r="AA52" s="7">
        <f>+EE34</f>
        <v>0</v>
      </c>
      <c r="AB52" s="7">
        <f>+EE35</f>
        <v>0</v>
      </c>
      <c r="AC52" s="7">
        <f>+EE36</f>
        <v>7457.1428571428569</v>
      </c>
      <c r="AD52" s="7">
        <f>+EE37</f>
        <v>8885.7142857142862</v>
      </c>
      <c r="AE52" s="7">
        <f>+EE38</f>
        <v>65.714285714285708</v>
      </c>
      <c r="AF52" s="7">
        <f>+EE39</f>
        <v>1242.8571428571427</v>
      </c>
      <c r="AG52" s="7">
        <f>+EE40</f>
        <v>0</v>
      </c>
      <c r="AH52" s="7">
        <f>+EE41</f>
        <v>3270</v>
      </c>
      <c r="AI52" s="7">
        <f>+EE42</f>
        <v>5140</v>
      </c>
      <c r="AJ52" s="7">
        <f>+EE43</f>
        <v>856</v>
      </c>
      <c r="AK52" s="7">
        <f>+EE44</f>
        <v>120</v>
      </c>
      <c r="AL52" s="7">
        <f>+EE45</f>
        <v>200</v>
      </c>
      <c r="AM52" s="7">
        <f>+EE46</f>
        <v>200</v>
      </c>
      <c r="AN52" s="7">
        <f>+EE47</f>
        <v>720</v>
      </c>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13"/>
      <c r="BW52" s="13"/>
      <c r="BX52" s="13"/>
      <c r="BY52" s="13"/>
      <c r="BZ52" s="13"/>
      <c r="CA52" s="13"/>
      <c r="CB52" s="13"/>
      <c r="CC52" s="13"/>
      <c r="CD52" s="13"/>
      <c r="CE52" s="13"/>
      <c r="CF52" s="13"/>
      <c r="CG52" s="13"/>
      <c r="CH52" s="13"/>
      <c r="CI52" s="13"/>
      <c r="CJ52" s="13"/>
      <c r="CK52" s="13"/>
      <c r="CL52" s="13"/>
      <c r="CM52" s="13"/>
      <c r="CN52" s="13"/>
      <c r="CO52" s="13"/>
      <c r="CP52" s="13"/>
      <c r="CQ52" s="13"/>
      <c r="CR52" s="13"/>
      <c r="CS52" s="13"/>
      <c r="CT52" s="13"/>
      <c r="CU52" s="13"/>
      <c r="CV52" s="13"/>
      <c r="CW52" s="13"/>
      <c r="CX52" s="13"/>
      <c r="CY52" s="13"/>
      <c r="CZ52" s="13"/>
      <c r="DA52" s="13"/>
      <c r="DB52" s="13"/>
      <c r="DC52" s="13"/>
      <c r="DD52" s="13"/>
      <c r="DE52" s="13"/>
      <c r="DF52" s="13"/>
      <c r="DG52" s="13"/>
      <c r="DH52" s="13"/>
      <c r="DI52" s="13"/>
      <c r="DJ52" s="13"/>
      <c r="DK52" s="13"/>
      <c r="DL52" s="13"/>
      <c r="DM52" s="13"/>
      <c r="DN52" s="13"/>
      <c r="DO52" s="13"/>
      <c r="DP52" s="13"/>
      <c r="DQ52" s="13"/>
    </row>
  </sheetData>
  <mergeCells count="106">
    <mergeCell ref="CO11:CP11"/>
    <mergeCell ref="CI11:CJ11"/>
    <mergeCell ref="EB11:EC11"/>
    <mergeCell ref="ED11:ED12"/>
    <mergeCell ref="F50:DS50"/>
    <mergeCell ref="DM11:DN11"/>
    <mergeCell ref="DO11:DP11"/>
    <mergeCell ref="DQ11:DQ12"/>
    <mergeCell ref="DR11:DS11"/>
    <mergeCell ref="DT11:DU11"/>
    <mergeCell ref="DV11:DW11"/>
    <mergeCell ref="DB11:DC11"/>
    <mergeCell ref="DD11:DE11"/>
    <mergeCell ref="DF11:DF12"/>
    <mergeCell ref="DG11:DH11"/>
    <mergeCell ref="DI11:DJ11"/>
    <mergeCell ref="DK11:DL11"/>
    <mergeCell ref="CQ11:CR11"/>
    <mergeCell ref="CS11:CT11"/>
    <mergeCell ref="CU11:CU12"/>
    <mergeCell ref="CV11:CW11"/>
    <mergeCell ref="CX11:CY11"/>
    <mergeCell ref="CZ11:DA11"/>
    <mergeCell ref="DX11:DY11"/>
    <mergeCell ref="DZ11:EA11"/>
    <mergeCell ref="CK11:CL11"/>
    <mergeCell ref="CM11:CN11"/>
    <mergeCell ref="AS11:AT11"/>
    <mergeCell ref="AU11:AV11"/>
    <mergeCell ref="BS11:BT11"/>
    <mergeCell ref="AX11:AY11"/>
    <mergeCell ref="AZ11:BA11"/>
    <mergeCell ref="BB11:BC11"/>
    <mergeCell ref="BD11:BE11"/>
    <mergeCell ref="BF11:BG11"/>
    <mergeCell ref="BH11:BH12"/>
    <mergeCell ref="BI11:BJ11"/>
    <mergeCell ref="BK11:BL11"/>
    <mergeCell ref="BM11:BN11"/>
    <mergeCell ref="BO11:BP11"/>
    <mergeCell ref="BQ11:BR11"/>
    <mergeCell ref="BU11:BU12"/>
    <mergeCell ref="BV11:BW11"/>
    <mergeCell ref="BX11:BY11"/>
    <mergeCell ref="BZ11:CA11"/>
    <mergeCell ref="CB11:CC11"/>
    <mergeCell ref="CD11:CE11"/>
    <mergeCell ref="CF11:CG11"/>
    <mergeCell ref="Y11:Z11"/>
    <mergeCell ref="AW11:AW12"/>
    <mergeCell ref="AB11:AC11"/>
    <mergeCell ref="AD11:AE11"/>
    <mergeCell ref="AF11:AG11"/>
    <mergeCell ref="AH11:AI11"/>
    <mergeCell ref="AJ11:AK11"/>
    <mergeCell ref="AL11:AL12"/>
    <mergeCell ref="AM11:AN11"/>
    <mergeCell ref="AO11:AP11"/>
    <mergeCell ref="EB7:EC8"/>
    <mergeCell ref="ED7:ED8"/>
    <mergeCell ref="EE7:EE12"/>
    <mergeCell ref="F9:P9"/>
    <mergeCell ref="Q9:AA9"/>
    <mergeCell ref="AB9:AL9"/>
    <mergeCell ref="AM9:AW9"/>
    <mergeCell ref="AX9:BH9"/>
    <mergeCell ref="BI9:BU9"/>
    <mergeCell ref="F10:P10"/>
    <mergeCell ref="Q10:AA10"/>
    <mergeCell ref="AB10:AL10"/>
    <mergeCell ref="AM10:AW10"/>
    <mergeCell ref="AX10:BH10"/>
    <mergeCell ref="DR10:ED10"/>
    <mergeCell ref="BV9:CH9"/>
    <mergeCell ref="CI9:CU9"/>
    <mergeCell ref="CV9:DF9"/>
    <mergeCell ref="DG9:DQ9"/>
    <mergeCell ref="DR9:ED9"/>
    <mergeCell ref="BI10:BU10"/>
    <mergeCell ref="BV10:CH10"/>
    <mergeCell ref="CH11:CH12"/>
    <mergeCell ref="CV10:DF10"/>
    <mergeCell ref="CI10:CU10"/>
    <mergeCell ref="B6:C6"/>
    <mergeCell ref="A7:A12"/>
    <mergeCell ref="B7:B12"/>
    <mergeCell ref="C7:C12"/>
    <mergeCell ref="A1:C1"/>
    <mergeCell ref="A2:C2"/>
    <mergeCell ref="B3:C3"/>
    <mergeCell ref="B4:C4"/>
    <mergeCell ref="B5:C5"/>
    <mergeCell ref="AQ11:AR11"/>
    <mergeCell ref="E7:EA8"/>
    <mergeCell ref="DG10:DQ10"/>
    <mergeCell ref="AA11:AA12"/>
    <mergeCell ref="F11:G11"/>
    <mergeCell ref="H11:I11"/>
    <mergeCell ref="J11:K11"/>
    <mergeCell ref="L11:M11"/>
    <mergeCell ref="N11:O11"/>
    <mergeCell ref="P11:P12"/>
    <mergeCell ref="Q11:R11"/>
    <mergeCell ref="S11:T11"/>
    <mergeCell ref="U11:V11"/>
    <mergeCell ref="W11:X11"/>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EF55"/>
  <sheetViews>
    <sheetView workbookViewId="0">
      <selection activeCell="A2" sqref="A2:C2"/>
    </sheetView>
  </sheetViews>
  <sheetFormatPr baseColWidth="10" defaultRowHeight="14.4" x14ac:dyDescent="0.3"/>
  <cols>
    <col min="1" max="1" width="63.88671875" customWidth="1"/>
    <col min="3" max="3" width="11" customWidth="1"/>
    <col min="4" max="4" width="0" hidden="1" customWidth="1"/>
    <col min="5" max="5" width="45.6640625" hidden="1" customWidth="1"/>
    <col min="6" max="15" width="0" hidden="1" customWidth="1"/>
    <col min="16" max="16" width="19.109375" hidden="1" customWidth="1"/>
    <col min="17" max="26" width="0" hidden="1" customWidth="1"/>
    <col min="27" max="27" width="18.88671875" hidden="1" customWidth="1"/>
    <col min="28" max="37" width="0" hidden="1" customWidth="1"/>
    <col min="38" max="38" width="18.44140625" hidden="1" customWidth="1"/>
    <col min="39" max="48" width="11.6640625" hidden="1" customWidth="1"/>
    <col min="49" max="49" width="18.109375" hidden="1" customWidth="1"/>
    <col min="50" max="59" width="11.6640625" hidden="1" customWidth="1"/>
    <col min="60" max="60" width="19.109375" hidden="1" customWidth="1"/>
    <col min="61" max="72" width="11.6640625" hidden="1" customWidth="1"/>
    <col min="73" max="73" width="18.44140625" hidden="1" customWidth="1"/>
    <col min="74" max="85" width="11.6640625" hidden="1" customWidth="1"/>
    <col min="86" max="86" width="18.44140625" hidden="1" customWidth="1"/>
    <col min="87" max="98" width="11.6640625" hidden="1" customWidth="1"/>
    <col min="99" max="99" width="18.44140625" hidden="1" customWidth="1"/>
    <col min="100" max="109" width="11.6640625" hidden="1" customWidth="1"/>
    <col min="110" max="110" width="18.44140625" hidden="1" customWidth="1"/>
    <col min="111" max="120" width="11.6640625" hidden="1" customWidth="1"/>
    <col min="121" max="121" width="18.44140625" hidden="1" customWidth="1"/>
    <col min="122" max="123" width="11" hidden="1" customWidth="1"/>
    <col min="124" max="124" width="11.33203125" hidden="1" customWidth="1"/>
    <col min="125" max="125" width="11.88671875" hidden="1" customWidth="1"/>
    <col min="126" max="126" width="11.109375" hidden="1" customWidth="1"/>
    <col min="127" max="127" width="12" hidden="1" customWidth="1"/>
    <col min="128" max="128" width="11.5546875" hidden="1" customWidth="1"/>
    <col min="129" max="131" width="11.6640625" hidden="1" customWidth="1"/>
    <col min="132" max="132" width="12.44140625" hidden="1" customWidth="1"/>
    <col min="133" max="133" width="10.6640625" hidden="1" customWidth="1"/>
    <col min="134" max="134" width="19.44140625" hidden="1" customWidth="1"/>
    <col min="135" max="135" width="16.44140625" hidden="1" customWidth="1"/>
    <col min="136" max="136" width="0" hidden="1" customWidth="1"/>
  </cols>
  <sheetData>
    <row r="1" spans="1:135" ht="101.25" customHeight="1" thickBot="1" x14ac:dyDescent="0.4">
      <c r="A1" s="72" t="s">
        <v>130</v>
      </c>
      <c r="B1" s="73"/>
      <c r="C1" s="74"/>
    </row>
    <row r="2" spans="1:135" ht="210" customHeight="1" thickBot="1" x14ac:dyDescent="0.35">
      <c r="A2" s="47" t="s">
        <v>135</v>
      </c>
      <c r="B2" s="48"/>
      <c r="C2" s="49"/>
    </row>
    <row r="3" spans="1:135" x14ac:dyDescent="0.3">
      <c r="A3" s="24" t="s">
        <v>131</v>
      </c>
      <c r="B3" s="32">
        <v>1</v>
      </c>
      <c r="C3" s="33"/>
    </row>
    <row r="4" spans="1:135" x14ac:dyDescent="0.3">
      <c r="A4" s="24" t="s">
        <v>116</v>
      </c>
      <c r="B4" s="32">
        <v>1</v>
      </c>
      <c r="C4" s="33"/>
    </row>
    <row r="5" spans="1:135" x14ac:dyDescent="0.3">
      <c r="A5" s="24" t="s">
        <v>117</v>
      </c>
      <c r="B5" s="32">
        <v>1</v>
      </c>
      <c r="C5" s="33"/>
    </row>
    <row r="6" spans="1:135" x14ac:dyDescent="0.3">
      <c r="A6" s="24" t="s">
        <v>121</v>
      </c>
      <c r="B6" s="32">
        <v>1</v>
      </c>
      <c r="C6" s="33"/>
    </row>
    <row r="7" spans="1:135" ht="15" customHeight="1" x14ac:dyDescent="0.3">
      <c r="A7" s="24" t="s">
        <v>118</v>
      </c>
      <c r="B7" s="32">
        <v>1</v>
      </c>
      <c r="C7" s="33"/>
    </row>
    <row r="8" spans="1:135" ht="15" customHeight="1" x14ac:dyDescent="0.3">
      <c r="A8" s="24" t="s">
        <v>119</v>
      </c>
      <c r="B8" s="77">
        <v>1</v>
      </c>
      <c r="C8" s="33"/>
    </row>
    <row r="9" spans="1:135" ht="15" customHeight="1" thickBot="1" x14ac:dyDescent="0.35">
      <c r="A9" s="24" t="s">
        <v>119</v>
      </c>
      <c r="B9" s="32">
        <v>1</v>
      </c>
      <c r="C9" s="33"/>
    </row>
    <row r="10" spans="1:135" ht="15" customHeight="1" x14ac:dyDescent="0.3">
      <c r="A10" s="36" t="s">
        <v>104</v>
      </c>
      <c r="B10" s="38" t="s">
        <v>123</v>
      </c>
      <c r="C10" s="41" t="s">
        <v>108</v>
      </c>
      <c r="E10" s="51" t="s">
        <v>100</v>
      </c>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c r="BZ10" s="51"/>
      <c r="CA10" s="51"/>
      <c r="CB10" s="51"/>
      <c r="CC10" s="51"/>
      <c r="CD10" s="51"/>
      <c r="CE10" s="51"/>
      <c r="CF10" s="51"/>
      <c r="CG10" s="51"/>
      <c r="CH10" s="51"/>
      <c r="CI10" s="51"/>
      <c r="CJ10" s="51"/>
      <c r="CK10" s="51"/>
      <c r="CL10" s="51"/>
      <c r="CM10" s="51"/>
      <c r="CN10" s="51"/>
      <c r="CO10" s="51"/>
      <c r="CP10" s="51"/>
      <c r="CQ10" s="51"/>
      <c r="CR10" s="51"/>
      <c r="CS10" s="51"/>
      <c r="CT10" s="51"/>
      <c r="CU10" s="51"/>
      <c r="CV10" s="51"/>
      <c r="CW10" s="51"/>
      <c r="CX10" s="51"/>
      <c r="CY10" s="51"/>
      <c r="CZ10" s="51"/>
      <c r="DA10" s="51"/>
      <c r="DB10" s="51"/>
      <c r="DC10" s="51"/>
      <c r="DD10" s="51"/>
      <c r="DE10" s="51"/>
      <c r="DF10" s="51"/>
      <c r="DG10" s="51"/>
      <c r="DH10" s="51"/>
      <c r="DI10" s="51"/>
      <c r="DJ10" s="51"/>
      <c r="DK10" s="51"/>
      <c r="DL10" s="51"/>
      <c r="DM10" s="51"/>
      <c r="DN10" s="51"/>
      <c r="DO10" s="51"/>
      <c r="DP10" s="51"/>
      <c r="DQ10" s="51"/>
      <c r="DR10" s="51"/>
      <c r="DS10" s="51"/>
      <c r="DT10" s="51"/>
      <c r="DU10" s="51"/>
      <c r="DV10" s="51"/>
      <c r="DW10" s="51"/>
      <c r="DX10" s="51"/>
      <c r="DY10" s="51"/>
      <c r="DZ10" s="51"/>
      <c r="EA10" s="51"/>
      <c r="EB10" s="51" t="s">
        <v>93</v>
      </c>
      <c r="EC10" s="51"/>
      <c r="ED10" s="54">
        <v>1</v>
      </c>
      <c r="EE10" s="55" t="s">
        <v>34</v>
      </c>
    </row>
    <row r="11" spans="1:135" ht="15" customHeight="1" x14ac:dyDescent="0.3">
      <c r="A11" s="36"/>
      <c r="B11" s="39"/>
      <c r="C11" s="42"/>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51"/>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c r="CW11" s="51"/>
      <c r="CX11" s="51"/>
      <c r="CY11" s="51"/>
      <c r="CZ11" s="51"/>
      <c r="DA11" s="51"/>
      <c r="DB11" s="51"/>
      <c r="DC11" s="51"/>
      <c r="DD11" s="51"/>
      <c r="DE11" s="51"/>
      <c r="DF11" s="51"/>
      <c r="DG11" s="51"/>
      <c r="DH11" s="51"/>
      <c r="DI11" s="51"/>
      <c r="DJ11" s="51"/>
      <c r="DK11" s="51"/>
      <c r="DL11" s="51"/>
      <c r="DM11" s="51"/>
      <c r="DN11" s="51"/>
      <c r="DO11" s="51"/>
      <c r="DP11" s="51"/>
      <c r="DQ11" s="51"/>
      <c r="DR11" s="51"/>
      <c r="DS11" s="51"/>
      <c r="DT11" s="51"/>
      <c r="DU11" s="51"/>
      <c r="DV11" s="51"/>
      <c r="DW11" s="51"/>
      <c r="DX11" s="51"/>
      <c r="DY11" s="51"/>
      <c r="DZ11" s="51"/>
      <c r="EA11" s="51"/>
      <c r="EB11" s="51"/>
      <c r="EC11" s="51"/>
      <c r="ED11" s="54"/>
      <c r="EE11" s="55"/>
    </row>
    <row r="12" spans="1:135" ht="15.6" x14ac:dyDescent="0.3">
      <c r="A12" s="36"/>
      <c r="B12" s="39"/>
      <c r="C12" s="42"/>
      <c r="E12" s="4" t="s">
        <v>42</v>
      </c>
      <c r="F12" s="57" t="s">
        <v>32</v>
      </c>
      <c r="G12" s="58"/>
      <c r="H12" s="58"/>
      <c r="I12" s="58"/>
      <c r="J12" s="58"/>
      <c r="K12" s="58"/>
      <c r="L12" s="58"/>
      <c r="M12" s="58"/>
      <c r="N12" s="58"/>
      <c r="O12" s="58"/>
      <c r="P12" s="59"/>
      <c r="Q12" s="60" t="s">
        <v>46</v>
      </c>
      <c r="R12" s="61"/>
      <c r="S12" s="61"/>
      <c r="T12" s="61"/>
      <c r="U12" s="61"/>
      <c r="V12" s="61"/>
      <c r="W12" s="61"/>
      <c r="X12" s="61"/>
      <c r="Y12" s="61"/>
      <c r="Z12" s="61"/>
      <c r="AA12" s="62"/>
      <c r="AB12" s="63" t="s">
        <v>47</v>
      </c>
      <c r="AC12" s="64"/>
      <c r="AD12" s="64"/>
      <c r="AE12" s="64"/>
      <c r="AF12" s="64"/>
      <c r="AG12" s="64"/>
      <c r="AH12" s="64"/>
      <c r="AI12" s="64"/>
      <c r="AJ12" s="64"/>
      <c r="AK12" s="64"/>
      <c r="AL12" s="64"/>
      <c r="AM12" s="63" t="s">
        <v>86</v>
      </c>
      <c r="AN12" s="64"/>
      <c r="AO12" s="64"/>
      <c r="AP12" s="64"/>
      <c r="AQ12" s="64"/>
      <c r="AR12" s="64"/>
      <c r="AS12" s="64"/>
      <c r="AT12" s="64"/>
      <c r="AU12" s="64"/>
      <c r="AV12" s="64"/>
      <c r="AW12" s="64"/>
      <c r="AX12" s="63" t="s">
        <v>99</v>
      </c>
      <c r="AY12" s="64"/>
      <c r="AZ12" s="64"/>
      <c r="BA12" s="64"/>
      <c r="BB12" s="64"/>
      <c r="BC12" s="64"/>
      <c r="BD12" s="64"/>
      <c r="BE12" s="64"/>
      <c r="BF12" s="64"/>
      <c r="BG12" s="64"/>
      <c r="BH12" s="64"/>
      <c r="BI12" s="63" t="s">
        <v>88</v>
      </c>
      <c r="BJ12" s="64"/>
      <c r="BK12" s="64"/>
      <c r="BL12" s="64"/>
      <c r="BM12" s="64"/>
      <c r="BN12" s="64"/>
      <c r="BO12" s="64"/>
      <c r="BP12" s="64"/>
      <c r="BQ12" s="64"/>
      <c r="BR12" s="64"/>
      <c r="BS12" s="64"/>
      <c r="BT12" s="64"/>
      <c r="BU12" s="64"/>
      <c r="BV12" s="63" t="s">
        <v>89</v>
      </c>
      <c r="BW12" s="64"/>
      <c r="BX12" s="64"/>
      <c r="BY12" s="64"/>
      <c r="BZ12" s="64"/>
      <c r="CA12" s="64"/>
      <c r="CB12" s="64"/>
      <c r="CC12" s="64"/>
      <c r="CD12" s="64"/>
      <c r="CE12" s="64"/>
      <c r="CF12" s="64"/>
      <c r="CG12" s="64"/>
      <c r="CH12" s="64"/>
      <c r="CI12" s="63" t="s">
        <v>91</v>
      </c>
      <c r="CJ12" s="64"/>
      <c r="CK12" s="64"/>
      <c r="CL12" s="64"/>
      <c r="CM12" s="64"/>
      <c r="CN12" s="64"/>
      <c r="CO12" s="64"/>
      <c r="CP12" s="64"/>
      <c r="CQ12" s="64"/>
      <c r="CR12" s="64"/>
      <c r="CS12" s="64"/>
      <c r="CT12" s="64"/>
      <c r="CU12" s="64"/>
      <c r="CV12" s="64" t="s">
        <v>94</v>
      </c>
      <c r="CW12" s="64"/>
      <c r="CX12" s="64"/>
      <c r="CY12" s="64"/>
      <c r="CZ12" s="64"/>
      <c r="DA12" s="64"/>
      <c r="DB12" s="64"/>
      <c r="DC12" s="64"/>
      <c r="DD12" s="64"/>
      <c r="DE12" s="64"/>
      <c r="DF12" s="66"/>
      <c r="DG12" s="63" t="s">
        <v>95</v>
      </c>
      <c r="DH12" s="64"/>
      <c r="DI12" s="64"/>
      <c r="DJ12" s="64"/>
      <c r="DK12" s="64"/>
      <c r="DL12" s="64"/>
      <c r="DM12" s="64"/>
      <c r="DN12" s="64"/>
      <c r="DO12" s="64"/>
      <c r="DP12" s="64"/>
      <c r="DQ12" s="66"/>
      <c r="DR12" s="63" t="s">
        <v>92</v>
      </c>
      <c r="DS12" s="64"/>
      <c r="DT12" s="64"/>
      <c r="DU12" s="64"/>
      <c r="DV12" s="64"/>
      <c r="DW12" s="64"/>
      <c r="DX12" s="64"/>
      <c r="DY12" s="64"/>
      <c r="DZ12" s="64"/>
      <c r="EA12" s="64"/>
      <c r="EB12" s="64"/>
      <c r="EC12" s="64"/>
      <c r="ED12" s="66"/>
      <c r="EE12" s="55"/>
    </row>
    <row r="13" spans="1:135" ht="32.25" customHeight="1" x14ac:dyDescent="0.3">
      <c r="A13" s="36"/>
      <c r="B13" s="39"/>
      <c r="C13" s="42"/>
      <c r="E13" s="5" t="s">
        <v>45</v>
      </c>
      <c r="F13" s="78">
        <v>0</v>
      </c>
      <c r="G13" s="79"/>
      <c r="H13" s="79"/>
      <c r="I13" s="79"/>
      <c r="J13" s="79"/>
      <c r="K13" s="79"/>
      <c r="L13" s="79"/>
      <c r="M13" s="79"/>
      <c r="N13" s="79"/>
      <c r="O13" s="79"/>
      <c r="P13" s="80"/>
      <c r="Q13" s="78">
        <v>0</v>
      </c>
      <c r="R13" s="79"/>
      <c r="S13" s="79"/>
      <c r="T13" s="79"/>
      <c r="U13" s="79"/>
      <c r="V13" s="79"/>
      <c r="W13" s="79"/>
      <c r="X13" s="79"/>
      <c r="Y13" s="79"/>
      <c r="Z13" s="79"/>
      <c r="AA13" s="80"/>
      <c r="AB13" s="78">
        <v>0</v>
      </c>
      <c r="AC13" s="79"/>
      <c r="AD13" s="79"/>
      <c r="AE13" s="79"/>
      <c r="AF13" s="79"/>
      <c r="AG13" s="79"/>
      <c r="AH13" s="79"/>
      <c r="AI13" s="79"/>
      <c r="AJ13" s="79"/>
      <c r="AK13" s="79"/>
      <c r="AL13" s="80"/>
      <c r="AM13" s="81">
        <v>0</v>
      </c>
      <c r="AN13" s="81"/>
      <c r="AO13" s="81"/>
      <c r="AP13" s="81"/>
      <c r="AQ13" s="81"/>
      <c r="AR13" s="81"/>
      <c r="AS13" s="81"/>
      <c r="AT13" s="81"/>
      <c r="AU13" s="81"/>
      <c r="AV13" s="81"/>
      <c r="AW13" s="81"/>
      <c r="AX13" s="65">
        <f>+B3</f>
        <v>1</v>
      </c>
      <c r="AY13" s="65"/>
      <c r="AZ13" s="65"/>
      <c r="BA13" s="65"/>
      <c r="BB13" s="65"/>
      <c r="BC13" s="65"/>
      <c r="BD13" s="65"/>
      <c r="BE13" s="65"/>
      <c r="BF13" s="65"/>
      <c r="BG13" s="65"/>
      <c r="BH13" s="65"/>
      <c r="BI13" s="29">
        <f>+B4</f>
        <v>1</v>
      </c>
      <c r="BJ13" s="30"/>
      <c r="BK13" s="30"/>
      <c r="BL13" s="30"/>
      <c r="BM13" s="30"/>
      <c r="BN13" s="30"/>
      <c r="BO13" s="30"/>
      <c r="BP13" s="30"/>
      <c r="BQ13" s="30"/>
      <c r="BR13" s="30"/>
      <c r="BS13" s="30"/>
      <c r="BT13" s="30"/>
      <c r="BU13" s="31"/>
      <c r="BV13" s="29">
        <f>+B5</f>
        <v>1</v>
      </c>
      <c r="BW13" s="30"/>
      <c r="BX13" s="30"/>
      <c r="BY13" s="30"/>
      <c r="BZ13" s="30"/>
      <c r="CA13" s="30"/>
      <c r="CB13" s="30"/>
      <c r="CC13" s="30"/>
      <c r="CD13" s="30"/>
      <c r="CE13" s="30"/>
      <c r="CF13" s="30"/>
      <c r="CG13" s="30"/>
      <c r="CH13" s="31"/>
      <c r="CI13" s="29">
        <f>+B6</f>
        <v>1</v>
      </c>
      <c r="CJ13" s="30"/>
      <c r="CK13" s="30"/>
      <c r="CL13" s="30"/>
      <c r="CM13" s="30"/>
      <c r="CN13" s="30"/>
      <c r="CO13" s="30"/>
      <c r="CP13" s="30"/>
      <c r="CQ13" s="30"/>
      <c r="CR13" s="30"/>
      <c r="CS13" s="30"/>
      <c r="CT13" s="30"/>
      <c r="CU13" s="31"/>
      <c r="CV13" s="29">
        <f>+B7</f>
        <v>1</v>
      </c>
      <c r="CW13" s="30"/>
      <c r="CX13" s="30"/>
      <c r="CY13" s="30"/>
      <c r="CZ13" s="30"/>
      <c r="DA13" s="30"/>
      <c r="DB13" s="30"/>
      <c r="DC13" s="30"/>
      <c r="DD13" s="30"/>
      <c r="DE13" s="30"/>
      <c r="DF13" s="31"/>
      <c r="DG13" s="29">
        <f>+B8</f>
        <v>1</v>
      </c>
      <c r="DH13" s="30"/>
      <c r="DI13" s="30"/>
      <c r="DJ13" s="30"/>
      <c r="DK13" s="30"/>
      <c r="DL13" s="30"/>
      <c r="DM13" s="30"/>
      <c r="DN13" s="30"/>
      <c r="DO13" s="30"/>
      <c r="DP13" s="30"/>
      <c r="DQ13" s="31"/>
      <c r="DR13" s="29">
        <f>+B9</f>
        <v>1</v>
      </c>
      <c r="DS13" s="30"/>
      <c r="DT13" s="30"/>
      <c r="DU13" s="30"/>
      <c r="DV13" s="30"/>
      <c r="DW13" s="30"/>
      <c r="DX13" s="30"/>
      <c r="DY13" s="30"/>
      <c r="DZ13" s="30"/>
      <c r="EA13" s="30"/>
      <c r="EB13" s="30"/>
      <c r="EC13" s="30"/>
      <c r="ED13" s="31"/>
      <c r="EE13" s="55"/>
    </row>
    <row r="14" spans="1:135" ht="24.75" customHeight="1" x14ac:dyDescent="0.3">
      <c r="A14" s="36"/>
      <c r="B14" s="39"/>
      <c r="C14" s="42"/>
      <c r="E14" s="16" t="s">
        <v>37</v>
      </c>
      <c r="F14" s="50" t="s">
        <v>33</v>
      </c>
      <c r="G14" s="50"/>
      <c r="H14" s="50" t="s">
        <v>38</v>
      </c>
      <c r="I14" s="50"/>
      <c r="J14" s="50" t="s">
        <v>39</v>
      </c>
      <c r="K14" s="50"/>
      <c r="L14" s="50" t="s">
        <v>40</v>
      </c>
      <c r="M14" s="50"/>
      <c r="N14" s="50" t="s">
        <v>41</v>
      </c>
      <c r="O14" s="50"/>
      <c r="P14" s="52" t="s">
        <v>44</v>
      </c>
      <c r="Q14" s="50" t="s">
        <v>33</v>
      </c>
      <c r="R14" s="50"/>
      <c r="S14" s="50" t="s">
        <v>38</v>
      </c>
      <c r="T14" s="50"/>
      <c r="U14" s="50" t="s">
        <v>39</v>
      </c>
      <c r="V14" s="50"/>
      <c r="W14" s="50" t="s">
        <v>40</v>
      </c>
      <c r="X14" s="50"/>
      <c r="Y14" s="50" t="s">
        <v>41</v>
      </c>
      <c r="Z14" s="50"/>
      <c r="AA14" s="50" t="s">
        <v>44</v>
      </c>
      <c r="AB14" s="50" t="s">
        <v>33</v>
      </c>
      <c r="AC14" s="50"/>
      <c r="AD14" s="50" t="s">
        <v>38</v>
      </c>
      <c r="AE14" s="50"/>
      <c r="AF14" s="50" t="s">
        <v>39</v>
      </c>
      <c r="AG14" s="50"/>
      <c r="AH14" s="50" t="s">
        <v>40</v>
      </c>
      <c r="AI14" s="50"/>
      <c r="AJ14" s="50" t="s">
        <v>41</v>
      </c>
      <c r="AK14" s="50"/>
      <c r="AL14" s="52" t="s">
        <v>44</v>
      </c>
      <c r="AM14" s="50" t="s">
        <v>33</v>
      </c>
      <c r="AN14" s="50"/>
      <c r="AO14" s="50" t="s">
        <v>38</v>
      </c>
      <c r="AP14" s="50"/>
      <c r="AQ14" s="50" t="s">
        <v>39</v>
      </c>
      <c r="AR14" s="50"/>
      <c r="AS14" s="50" t="s">
        <v>40</v>
      </c>
      <c r="AT14" s="50"/>
      <c r="AU14" s="50" t="s">
        <v>41</v>
      </c>
      <c r="AV14" s="50"/>
      <c r="AW14" s="52" t="s">
        <v>44</v>
      </c>
      <c r="AX14" s="50" t="s">
        <v>33</v>
      </c>
      <c r="AY14" s="50"/>
      <c r="AZ14" s="50" t="s">
        <v>38</v>
      </c>
      <c r="BA14" s="50"/>
      <c r="BB14" s="50" t="s">
        <v>39</v>
      </c>
      <c r="BC14" s="50"/>
      <c r="BD14" s="50" t="s">
        <v>40</v>
      </c>
      <c r="BE14" s="50"/>
      <c r="BF14" s="50" t="s">
        <v>41</v>
      </c>
      <c r="BG14" s="50"/>
      <c r="BH14" s="52" t="s">
        <v>44</v>
      </c>
      <c r="BI14" s="50" t="s">
        <v>33</v>
      </c>
      <c r="BJ14" s="50"/>
      <c r="BK14" s="50" t="s">
        <v>38</v>
      </c>
      <c r="BL14" s="50"/>
      <c r="BM14" s="50" t="s">
        <v>39</v>
      </c>
      <c r="BN14" s="50"/>
      <c r="BO14" s="50" t="s">
        <v>40</v>
      </c>
      <c r="BP14" s="50"/>
      <c r="BQ14" s="50" t="s">
        <v>41</v>
      </c>
      <c r="BR14" s="50"/>
      <c r="BS14" s="67" t="s">
        <v>90</v>
      </c>
      <c r="BT14" s="68"/>
      <c r="BU14" s="52" t="s">
        <v>44</v>
      </c>
      <c r="BV14" s="50" t="s">
        <v>33</v>
      </c>
      <c r="BW14" s="50"/>
      <c r="BX14" s="50" t="s">
        <v>38</v>
      </c>
      <c r="BY14" s="50"/>
      <c r="BZ14" s="50" t="s">
        <v>39</v>
      </c>
      <c r="CA14" s="50"/>
      <c r="CB14" s="50" t="s">
        <v>40</v>
      </c>
      <c r="CC14" s="50"/>
      <c r="CD14" s="50" t="s">
        <v>41</v>
      </c>
      <c r="CE14" s="50"/>
      <c r="CF14" s="50" t="s">
        <v>90</v>
      </c>
      <c r="CG14" s="50"/>
      <c r="CH14" s="52" t="s">
        <v>44</v>
      </c>
      <c r="CI14" s="50" t="s">
        <v>33</v>
      </c>
      <c r="CJ14" s="50"/>
      <c r="CK14" s="50" t="s">
        <v>38</v>
      </c>
      <c r="CL14" s="50"/>
      <c r="CM14" s="50" t="s">
        <v>39</v>
      </c>
      <c r="CN14" s="50"/>
      <c r="CO14" s="50" t="s">
        <v>40</v>
      </c>
      <c r="CP14" s="50"/>
      <c r="CQ14" s="50" t="s">
        <v>41</v>
      </c>
      <c r="CR14" s="50"/>
      <c r="CS14" s="50" t="s">
        <v>90</v>
      </c>
      <c r="CT14" s="50"/>
      <c r="CU14" s="52" t="s">
        <v>44</v>
      </c>
      <c r="CV14" s="50" t="s">
        <v>33</v>
      </c>
      <c r="CW14" s="50"/>
      <c r="CX14" s="50" t="s">
        <v>38</v>
      </c>
      <c r="CY14" s="50"/>
      <c r="CZ14" s="50" t="s">
        <v>39</v>
      </c>
      <c r="DA14" s="50"/>
      <c r="DB14" s="50" t="s">
        <v>40</v>
      </c>
      <c r="DC14" s="50"/>
      <c r="DD14" s="50" t="s">
        <v>41</v>
      </c>
      <c r="DE14" s="50"/>
      <c r="DF14" s="52" t="s">
        <v>44</v>
      </c>
      <c r="DG14" s="50" t="s">
        <v>33</v>
      </c>
      <c r="DH14" s="50"/>
      <c r="DI14" s="50" t="s">
        <v>38</v>
      </c>
      <c r="DJ14" s="50"/>
      <c r="DK14" s="50" t="s">
        <v>39</v>
      </c>
      <c r="DL14" s="50"/>
      <c r="DM14" s="50" t="s">
        <v>40</v>
      </c>
      <c r="DN14" s="50"/>
      <c r="DO14" s="50" t="s">
        <v>41</v>
      </c>
      <c r="DP14" s="50"/>
      <c r="DQ14" s="52" t="s">
        <v>44</v>
      </c>
      <c r="DR14" s="60" t="s">
        <v>33</v>
      </c>
      <c r="DS14" s="62"/>
      <c r="DT14" s="60" t="s">
        <v>38</v>
      </c>
      <c r="DU14" s="62"/>
      <c r="DV14" s="60" t="s">
        <v>39</v>
      </c>
      <c r="DW14" s="62"/>
      <c r="DX14" s="60" t="s">
        <v>40</v>
      </c>
      <c r="DY14" s="62"/>
      <c r="DZ14" s="60" t="s">
        <v>41</v>
      </c>
      <c r="EA14" s="62"/>
      <c r="EB14" s="60" t="s">
        <v>90</v>
      </c>
      <c r="EC14" s="62"/>
      <c r="ED14" s="52" t="s">
        <v>44</v>
      </c>
      <c r="EE14" s="55"/>
    </row>
    <row r="15" spans="1:135" ht="16.2" thickBot="1" x14ac:dyDescent="0.35">
      <c r="A15" s="37"/>
      <c r="B15" s="40"/>
      <c r="C15" s="43"/>
      <c r="E15" s="16"/>
      <c r="F15" s="16" t="s">
        <v>35</v>
      </c>
      <c r="G15" s="16" t="s">
        <v>36</v>
      </c>
      <c r="H15" s="16" t="s">
        <v>35</v>
      </c>
      <c r="I15" s="16" t="s">
        <v>36</v>
      </c>
      <c r="J15" s="16" t="s">
        <v>35</v>
      </c>
      <c r="K15" s="16" t="s">
        <v>36</v>
      </c>
      <c r="L15" s="16" t="s">
        <v>35</v>
      </c>
      <c r="M15" s="16" t="s">
        <v>36</v>
      </c>
      <c r="N15" s="16" t="s">
        <v>35</v>
      </c>
      <c r="O15" s="16" t="s">
        <v>36</v>
      </c>
      <c r="P15" s="53"/>
      <c r="Q15" s="16" t="s">
        <v>35</v>
      </c>
      <c r="R15" s="16" t="s">
        <v>36</v>
      </c>
      <c r="S15" s="16" t="s">
        <v>35</v>
      </c>
      <c r="T15" s="16" t="s">
        <v>36</v>
      </c>
      <c r="U15" s="16" t="s">
        <v>35</v>
      </c>
      <c r="V15" s="16" t="s">
        <v>36</v>
      </c>
      <c r="W15" s="16" t="s">
        <v>35</v>
      </c>
      <c r="X15" s="16" t="s">
        <v>36</v>
      </c>
      <c r="Y15" s="16" t="s">
        <v>35</v>
      </c>
      <c r="Z15" s="16" t="s">
        <v>36</v>
      </c>
      <c r="AA15" s="50"/>
      <c r="AB15" s="16" t="s">
        <v>35</v>
      </c>
      <c r="AC15" s="16" t="s">
        <v>36</v>
      </c>
      <c r="AD15" s="16" t="s">
        <v>35</v>
      </c>
      <c r="AE15" s="16" t="s">
        <v>36</v>
      </c>
      <c r="AF15" s="16" t="s">
        <v>35</v>
      </c>
      <c r="AG15" s="16" t="s">
        <v>36</v>
      </c>
      <c r="AH15" s="16" t="s">
        <v>35</v>
      </c>
      <c r="AI15" s="16" t="s">
        <v>36</v>
      </c>
      <c r="AJ15" s="16" t="s">
        <v>35</v>
      </c>
      <c r="AK15" s="16" t="s">
        <v>36</v>
      </c>
      <c r="AL15" s="53"/>
      <c r="AM15" s="16" t="s">
        <v>35</v>
      </c>
      <c r="AN15" s="16" t="s">
        <v>36</v>
      </c>
      <c r="AO15" s="16" t="s">
        <v>35</v>
      </c>
      <c r="AP15" s="16" t="s">
        <v>36</v>
      </c>
      <c r="AQ15" s="16" t="s">
        <v>35</v>
      </c>
      <c r="AR15" s="16" t="s">
        <v>36</v>
      </c>
      <c r="AS15" s="16" t="s">
        <v>35</v>
      </c>
      <c r="AT15" s="16" t="s">
        <v>36</v>
      </c>
      <c r="AU15" s="16" t="s">
        <v>35</v>
      </c>
      <c r="AV15" s="16" t="s">
        <v>36</v>
      </c>
      <c r="AW15" s="53"/>
      <c r="AX15" s="16" t="s">
        <v>35</v>
      </c>
      <c r="AY15" s="16" t="s">
        <v>36</v>
      </c>
      <c r="AZ15" s="16" t="s">
        <v>35</v>
      </c>
      <c r="BA15" s="16" t="s">
        <v>36</v>
      </c>
      <c r="BB15" s="16" t="s">
        <v>35</v>
      </c>
      <c r="BC15" s="16" t="s">
        <v>36</v>
      </c>
      <c r="BD15" s="16" t="s">
        <v>35</v>
      </c>
      <c r="BE15" s="16" t="s">
        <v>36</v>
      </c>
      <c r="BF15" s="16" t="s">
        <v>35</v>
      </c>
      <c r="BG15" s="16" t="s">
        <v>36</v>
      </c>
      <c r="BH15" s="53"/>
      <c r="BI15" s="16" t="s">
        <v>35</v>
      </c>
      <c r="BJ15" s="16" t="s">
        <v>36</v>
      </c>
      <c r="BK15" s="16" t="s">
        <v>35</v>
      </c>
      <c r="BL15" s="16" t="s">
        <v>36</v>
      </c>
      <c r="BM15" s="16" t="s">
        <v>35</v>
      </c>
      <c r="BN15" s="16" t="s">
        <v>36</v>
      </c>
      <c r="BO15" s="16" t="s">
        <v>35</v>
      </c>
      <c r="BP15" s="16" t="s">
        <v>36</v>
      </c>
      <c r="BQ15" s="16" t="s">
        <v>35</v>
      </c>
      <c r="BR15" s="16" t="s">
        <v>36</v>
      </c>
      <c r="BS15" s="16" t="s">
        <v>35</v>
      </c>
      <c r="BT15" s="16" t="s">
        <v>36</v>
      </c>
      <c r="BU15" s="53"/>
      <c r="BV15" s="16" t="s">
        <v>35</v>
      </c>
      <c r="BW15" s="16" t="s">
        <v>36</v>
      </c>
      <c r="BX15" s="16" t="s">
        <v>35</v>
      </c>
      <c r="BY15" s="16" t="s">
        <v>36</v>
      </c>
      <c r="BZ15" s="16" t="s">
        <v>35</v>
      </c>
      <c r="CA15" s="16" t="s">
        <v>36</v>
      </c>
      <c r="CB15" s="16" t="s">
        <v>35</v>
      </c>
      <c r="CC15" s="16" t="s">
        <v>36</v>
      </c>
      <c r="CD15" s="16" t="s">
        <v>35</v>
      </c>
      <c r="CE15" s="16" t="s">
        <v>36</v>
      </c>
      <c r="CF15" s="16" t="s">
        <v>35</v>
      </c>
      <c r="CG15" s="16" t="s">
        <v>36</v>
      </c>
      <c r="CH15" s="53"/>
      <c r="CI15" s="16" t="s">
        <v>35</v>
      </c>
      <c r="CJ15" s="16" t="s">
        <v>36</v>
      </c>
      <c r="CK15" s="16" t="s">
        <v>35</v>
      </c>
      <c r="CL15" s="16" t="s">
        <v>36</v>
      </c>
      <c r="CM15" s="16" t="s">
        <v>35</v>
      </c>
      <c r="CN15" s="16" t="s">
        <v>36</v>
      </c>
      <c r="CO15" s="16" t="s">
        <v>35</v>
      </c>
      <c r="CP15" s="16" t="s">
        <v>36</v>
      </c>
      <c r="CQ15" s="16" t="s">
        <v>35</v>
      </c>
      <c r="CR15" s="16" t="s">
        <v>36</v>
      </c>
      <c r="CS15" s="16" t="s">
        <v>35</v>
      </c>
      <c r="CT15" s="16" t="s">
        <v>36</v>
      </c>
      <c r="CU15" s="53"/>
      <c r="CV15" s="16" t="s">
        <v>35</v>
      </c>
      <c r="CW15" s="16" t="s">
        <v>36</v>
      </c>
      <c r="CX15" s="16" t="s">
        <v>35</v>
      </c>
      <c r="CY15" s="16" t="s">
        <v>36</v>
      </c>
      <c r="CZ15" s="16" t="s">
        <v>35</v>
      </c>
      <c r="DA15" s="16" t="s">
        <v>36</v>
      </c>
      <c r="DB15" s="16" t="s">
        <v>35</v>
      </c>
      <c r="DC15" s="16" t="s">
        <v>36</v>
      </c>
      <c r="DD15" s="16" t="s">
        <v>35</v>
      </c>
      <c r="DE15" s="16" t="s">
        <v>36</v>
      </c>
      <c r="DF15" s="53"/>
      <c r="DG15" s="16" t="s">
        <v>35</v>
      </c>
      <c r="DH15" s="16" t="s">
        <v>36</v>
      </c>
      <c r="DI15" s="16" t="s">
        <v>35</v>
      </c>
      <c r="DJ15" s="16" t="s">
        <v>36</v>
      </c>
      <c r="DK15" s="16" t="s">
        <v>35</v>
      </c>
      <c r="DL15" s="16" t="s">
        <v>36</v>
      </c>
      <c r="DM15" s="16" t="s">
        <v>35</v>
      </c>
      <c r="DN15" s="16" t="s">
        <v>36</v>
      </c>
      <c r="DO15" s="16" t="s">
        <v>35</v>
      </c>
      <c r="DP15" s="16" t="s">
        <v>36</v>
      </c>
      <c r="DQ15" s="53"/>
      <c r="DR15" s="16" t="s">
        <v>35</v>
      </c>
      <c r="DS15" s="16" t="s">
        <v>36</v>
      </c>
      <c r="DT15" s="16" t="s">
        <v>35</v>
      </c>
      <c r="DU15" s="16" t="s">
        <v>36</v>
      </c>
      <c r="DV15" s="16" t="s">
        <v>35</v>
      </c>
      <c r="DW15" s="16" t="s">
        <v>36</v>
      </c>
      <c r="DX15" s="16" t="s">
        <v>35</v>
      </c>
      <c r="DY15" s="16" t="s">
        <v>36</v>
      </c>
      <c r="DZ15" s="16" t="s">
        <v>35</v>
      </c>
      <c r="EA15" s="16" t="s">
        <v>36</v>
      </c>
      <c r="EB15" s="16" t="s">
        <v>35</v>
      </c>
      <c r="EC15" s="16" t="s">
        <v>36</v>
      </c>
      <c r="ED15" s="53"/>
      <c r="EE15" s="56"/>
    </row>
    <row r="16" spans="1:135" x14ac:dyDescent="0.3">
      <c r="A16" s="19" t="str">
        <f t="shared" ref="A16:A50" si="0">+E16</f>
        <v>LECHE LIQUIDA O EN POLVO (se calcula polvo)</v>
      </c>
      <c r="B16" s="20">
        <f>ROUNDUP(+EE16,0)</f>
        <v>7328</v>
      </c>
      <c r="C16" s="21" t="s">
        <v>109</v>
      </c>
      <c r="E16" s="3" t="s">
        <v>48</v>
      </c>
      <c r="F16" s="7"/>
      <c r="G16" s="7"/>
      <c r="H16" s="7"/>
      <c r="I16" s="7"/>
      <c r="J16" s="7"/>
      <c r="K16" s="7"/>
      <c r="L16" s="7"/>
      <c r="M16" s="7"/>
      <c r="N16" s="7"/>
      <c r="O16" s="7"/>
      <c r="P16" s="7">
        <f>(+F16*G16+H16*I16+J16*K16+L16*M16+N16*O16)*F$13</f>
        <v>0</v>
      </c>
      <c r="Q16" s="1"/>
      <c r="R16" s="1"/>
      <c r="S16" s="1"/>
      <c r="T16" s="1"/>
      <c r="U16" s="1"/>
      <c r="V16" s="1"/>
      <c r="W16" s="1"/>
      <c r="X16" s="1"/>
      <c r="Y16" s="1"/>
      <c r="Z16" s="1"/>
      <c r="AA16" s="1">
        <f>(+Q16*R16+S16*T16+U16*V16+W16*X16+Y16*Z16)*Q$13</f>
        <v>0</v>
      </c>
      <c r="AB16" s="8">
        <v>9.6999999999999993</v>
      </c>
      <c r="AC16" s="8">
        <v>30</v>
      </c>
      <c r="AD16" s="8">
        <v>9.6999999999999993</v>
      </c>
      <c r="AE16" s="8">
        <f>4/7*30</f>
        <v>17.142857142857142</v>
      </c>
      <c r="AF16" s="8"/>
      <c r="AG16" s="8"/>
      <c r="AH16" s="8"/>
      <c r="AI16" s="8"/>
      <c r="AJ16" s="8"/>
      <c r="AK16" s="8"/>
      <c r="AL16" s="7">
        <f>(+AB16*AC16+AD16*AE16+AF16*AG16+AH16*AI16+AJ16*AK16)*AB$13</f>
        <v>0</v>
      </c>
      <c r="AM16" s="12">
        <v>11.7</v>
      </c>
      <c r="AN16" s="12">
        <v>30</v>
      </c>
      <c r="AO16" s="12">
        <v>11.7</v>
      </c>
      <c r="AP16" s="12">
        <v>30</v>
      </c>
      <c r="AQ16" s="12"/>
      <c r="AR16" s="12"/>
      <c r="AS16" s="12"/>
      <c r="AT16" s="12"/>
      <c r="AU16" s="12"/>
      <c r="AV16" s="12"/>
      <c r="AW16" s="12">
        <f>(+AM16*AN16+AO16*AP16+AQ16*AR16+AS16*AT16+AU16*AV16)*AM$13</f>
        <v>0</v>
      </c>
      <c r="AX16" s="7">
        <v>13</v>
      </c>
      <c r="AY16" s="7">
        <v>30</v>
      </c>
      <c r="AZ16" s="7">
        <v>13</v>
      </c>
      <c r="BA16" s="7">
        <f>4/7*30</f>
        <v>17.142857142857142</v>
      </c>
      <c r="BB16" s="7"/>
      <c r="BC16" s="7"/>
      <c r="BD16" s="7"/>
      <c r="BE16" s="7"/>
      <c r="BF16" s="7"/>
      <c r="BG16" s="7"/>
      <c r="BH16" s="7">
        <f>(+AX16*AY16+AZ16*BA16+BB16*BC16+BD16*BE16+BF16*BG16)*AX$13</f>
        <v>612.85714285714289</v>
      </c>
      <c r="BI16" s="12">
        <v>14.3</v>
      </c>
      <c r="BJ16" s="12">
        <v>30</v>
      </c>
      <c r="BK16" s="12">
        <v>14.3</v>
      </c>
      <c r="BL16" s="12">
        <f>4/7*30</f>
        <v>17.142857142857142</v>
      </c>
      <c r="BM16" s="14"/>
      <c r="BN16" s="14"/>
      <c r="BO16" s="12"/>
      <c r="BP16" s="12"/>
      <c r="BQ16" s="14"/>
      <c r="BR16" s="14"/>
      <c r="BS16" s="12">
        <v>14.3</v>
      </c>
      <c r="BT16" s="12">
        <v>20</v>
      </c>
      <c r="BU16" s="12">
        <f>(BI16*BJ16+BK16*BL16+BM16*BN16+BO16*BP16+BQ16*BR16+BS16*BT16)*BI$13</f>
        <v>960.14285714285711</v>
      </c>
      <c r="BV16" s="7">
        <v>15.6</v>
      </c>
      <c r="BW16" s="7">
        <v>30</v>
      </c>
      <c r="BX16" s="7">
        <v>15.6</v>
      </c>
      <c r="BY16" s="7">
        <f>4/7*30</f>
        <v>17.142857142857142</v>
      </c>
      <c r="BZ16" s="7"/>
      <c r="CA16" s="7"/>
      <c r="CB16" s="7"/>
      <c r="CC16" s="7"/>
      <c r="CD16" s="7"/>
      <c r="CE16" s="7"/>
      <c r="CF16" s="7">
        <v>15.6</v>
      </c>
      <c r="CG16" s="7">
        <v>20</v>
      </c>
      <c r="CH16" s="7">
        <f t="shared" ref="CH16:CH50" si="1">(BV16*BW16+BX16*BY16+BZ16*CA16+CB16*CC16+CD16*CE16+CF16*CG16)*BV$13</f>
        <v>1047.4285714285713</v>
      </c>
      <c r="CI16" s="14">
        <v>15.6</v>
      </c>
      <c r="CJ16" s="14">
        <v>30</v>
      </c>
      <c r="CK16" s="14">
        <v>15.6</v>
      </c>
      <c r="CL16" s="14">
        <f>4/7*30</f>
        <v>17.142857142857142</v>
      </c>
      <c r="CM16" s="14"/>
      <c r="CN16" s="14"/>
      <c r="CO16" s="14"/>
      <c r="CP16" s="14"/>
      <c r="CQ16" s="14"/>
      <c r="CR16" s="14"/>
      <c r="CS16" s="14">
        <v>15.6</v>
      </c>
      <c r="CT16" s="14">
        <v>20</v>
      </c>
      <c r="CU16" s="12">
        <f t="shared" ref="CU16:CU50" si="2">(CI16*CJ16+CK16*CL16+CM16*CN16+CO16*CP16+CQ16*CR16+CS16*CT16)*CI$13</f>
        <v>1047.4285714285713</v>
      </c>
      <c r="CV16" s="7">
        <v>23.4</v>
      </c>
      <c r="CW16" s="7">
        <v>30</v>
      </c>
      <c r="CX16" s="7"/>
      <c r="CY16" s="7"/>
      <c r="CZ16" s="7"/>
      <c r="DA16" s="7"/>
      <c r="DB16" s="7">
        <v>26</v>
      </c>
      <c r="DC16" s="7">
        <f>5/7*30</f>
        <v>21.428571428571431</v>
      </c>
      <c r="DD16" s="7"/>
      <c r="DE16" s="7"/>
      <c r="DF16" s="7">
        <f>(+CV16*CW16+CX16*CY16+CZ16*DA16+DB16*DC16+DD16*DE16)*CV$13</f>
        <v>1259.1428571428573</v>
      </c>
      <c r="DG16" s="14">
        <v>23.4</v>
      </c>
      <c r="DH16" s="14">
        <v>30</v>
      </c>
      <c r="DI16" s="14"/>
      <c r="DJ16" s="14"/>
      <c r="DK16" s="14"/>
      <c r="DL16" s="14"/>
      <c r="DM16" s="14">
        <v>26</v>
      </c>
      <c r="DN16" s="14">
        <f>5/7*30</f>
        <v>21.428571428571431</v>
      </c>
      <c r="DO16" s="14"/>
      <c r="DP16" s="14"/>
      <c r="DQ16" s="12">
        <f>(+DG16*DH16+DI16*DJ16+DK16*DL16+DM16*DN16+DO16*DP16)*DG$13</f>
        <v>1259.1428571428573</v>
      </c>
      <c r="DR16" s="7">
        <v>17</v>
      </c>
      <c r="DS16" s="7">
        <v>30</v>
      </c>
      <c r="DT16" s="7">
        <v>17</v>
      </c>
      <c r="DU16" s="7">
        <f>4/7*30</f>
        <v>17.142857142857142</v>
      </c>
      <c r="DV16" s="7"/>
      <c r="DW16" s="7"/>
      <c r="DX16" s="7"/>
      <c r="DY16" s="7"/>
      <c r="DZ16" s="7"/>
      <c r="EA16" s="7"/>
      <c r="EB16" s="7">
        <v>17</v>
      </c>
      <c r="EC16" s="7">
        <v>20</v>
      </c>
      <c r="ED16" s="7">
        <f t="shared" ref="ED16:ED50" si="3">(DR16*DS16+DT16*DU16+DV16*DW16+DX16*DY16+DZ16*EA16+EB16*EC16)*DR$13</f>
        <v>1141.4285714285716</v>
      </c>
      <c r="EE16" s="9">
        <f t="shared" ref="EE16:EE50" si="4">(+ED16+DQ16+DF16+CU16+CH16+AL16+AW16+BH16+BU16+AA16+P16)*ED$10</f>
        <v>7327.5714285714294</v>
      </c>
    </row>
    <row r="17" spans="1:135" hidden="1" x14ac:dyDescent="0.3">
      <c r="A17" s="19" t="str">
        <f t="shared" si="0"/>
        <v>LECHE CONTINUACIÓN</v>
      </c>
      <c r="B17" s="20">
        <f t="shared" ref="B17:B50" si="5">ROUNDUP(+EE17,0)</f>
        <v>0</v>
      </c>
      <c r="C17" s="21" t="s">
        <v>109</v>
      </c>
      <c r="E17" s="1" t="s">
        <v>0</v>
      </c>
      <c r="F17" s="7">
        <v>17</v>
      </c>
      <c r="G17" s="7">
        <v>30</v>
      </c>
      <c r="H17" s="7">
        <v>13</v>
      </c>
      <c r="I17" s="7">
        <v>30</v>
      </c>
      <c r="J17" s="8">
        <v>13</v>
      </c>
      <c r="K17" s="8">
        <v>30</v>
      </c>
      <c r="L17" s="7">
        <v>13</v>
      </c>
      <c r="M17" s="7">
        <v>30</v>
      </c>
      <c r="N17" s="8">
        <v>13</v>
      </c>
      <c r="O17" s="8">
        <v>30</v>
      </c>
      <c r="P17" s="7">
        <f t="shared" ref="P17:P50" si="6">(+F17*G17+H17*I17+J17*K17+L17*M17+N17*O17)*F$13</f>
        <v>0</v>
      </c>
      <c r="Q17" s="1">
        <v>17</v>
      </c>
      <c r="R17" s="1">
        <v>30</v>
      </c>
      <c r="S17" s="1">
        <v>13</v>
      </c>
      <c r="T17" s="1">
        <v>30</v>
      </c>
      <c r="U17" s="6">
        <v>17</v>
      </c>
      <c r="V17" s="6">
        <v>30</v>
      </c>
      <c r="W17" s="1">
        <v>13</v>
      </c>
      <c r="X17" s="1">
        <v>30</v>
      </c>
      <c r="Y17" s="1">
        <v>13</v>
      </c>
      <c r="Z17" s="1">
        <v>30</v>
      </c>
      <c r="AA17" s="1">
        <f t="shared" ref="AA17:AA50" si="7">(+Q17*R17+S17*T17+U17*V17+W17*X17+Y17*Z17)*Q$13</f>
        <v>0</v>
      </c>
      <c r="AB17" s="8"/>
      <c r="AC17" s="8"/>
      <c r="AD17" s="8"/>
      <c r="AE17" s="8"/>
      <c r="AF17" s="8"/>
      <c r="AG17" s="8"/>
      <c r="AH17" s="8"/>
      <c r="AI17" s="8"/>
      <c r="AJ17" s="8"/>
      <c r="AK17" s="8"/>
      <c r="AL17" s="7">
        <f t="shared" ref="AL17:AL50" si="8">(+AB17*AC17+AD17*AE17+AF17*AG17+AH17*AI17+AJ17*AK17)*AB$13</f>
        <v>0</v>
      </c>
      <c r="AM17" s="12"/>
      <c r="AN17" s="12"/>
      <c r="AO17" s="12"/>
      <c r="AP17" s="12"/>
      <c r="AQ17" s="12"/>
      <c r="AR17" s="12"/>
      <c r="AS17" s="12"/>
      <c r="AT17" s="12"/>
      <c r="AU17" s="12"/>
      <c r="AV17" s="12"/>
      <c r="AW17" s="12">
        <f t="shared" ref="AW17:AW50" si="9">(+AM17*AN17+AO17*AP17+AQ17*AR17+AS17*AT17+AU17*AV17)*AM$13</f>
        <v>0</v>
      </c>
      <c r="AX17" s="7"/>
      <c r="AY17" s="7"/>
      <c r="AZ17" s="7"/>
      <c r="BA17" s="7"/>
      <c r="BB17" s="7"/>
      <c r="BC17" s="7"/>
      <c r="BD17" s="7"/>
      <c r="BE17" s="7"/>
      <c r="BF17" s="7"/>
      <c r="BG17" s="7"/>
      <c r="BH17" s="7">
        <f t="shared" ref="BH17:BH50" si="10">(+AX17*AY17+AZ17*BA17+BB17*BC17+BD17*BE17+BF17*BG17)*AX$13</f>
        <v>0</v>
      </c>
      <c r="BI17" s="12"/>
      <c r="BJ17" s="12"/>
      <c r="BK17" s="12"/>
      <c r="BL17" s="12"/>
      <c r="BM17" s="14"/>
      <c r="BN17" s="14"/>
      <c r="BO17" s="12"/>
      <c r="BP17" s="12"/>
      <c r="BQ17" s="14"/>
      <c r="BR17" s="14"/>
      <c r="BS17" s="12"/>
      <c r="BT17" s="12"/>
      <c r="BU17" s="12">
        <f t="shared" ref="BU17:BU50" si="11">(BI17*BJ17+BK17*BL17+BM17*BN17+BO17*BP17+BQ17*BR17+BS17*BT17)*BI$13</f>
        <v>0</v>
      </c>
      <c r="BV17" s="7"/>
      <c r="BW17" s="7"/>
      <c r="BX17" s="7"/>
      <c r="BY17" s="7"/>
      <c r="BZ17" s="7"/>
      <c r="CA17" s="7"/>
      <c r="CB17" s="7"/>
      <c r="CC17" s="7"/>
      <c r="CD17" s="7"/>
      <c r="CE17" s="7"/>
      <c r="CF17" s="7"/>
      <c r="CG17" s="7"/>
      <c r="CH17" s="7">
        <f t="shared" si="1"/>
        <v>0</v>
      </c>
      <c r="CI17" s="14"/>
      <c r="CJ17" s="14"/>
      <c r="CK17" s="14"/>
      <c r="CL17" s="14"/>
      <c r="CM17" s="14"/>
      <c r="CN17" s="14"/>
      <c r="CO17" s="14"/>
      <c r="CP17" s="14"/>
      <c r="CQ17" s="14"/>
      <c r="CR17" s="14"/>
      <c r="CS17" s="14"/>
      <c r="CT17" s="14"/>
      <c r="CU17" s="12">
        <f t="shared" si="2"/>
        <v>0</v>
      </c>
      <c r="CV17" s="7"/>
      <c r="CW17" s="7"/>
      <c r="CX17" s="7"/>
      <c r="CY17" s="7"/>
      <c r="CZ17" s="7"/>
      <c r="DA17" s="7"/>
      <c r="DB17" s="7"/>
      <c r="DC17" s="7"/>
      <c r="DD17" s="7"/>
      <c r="DE17" s="7"/>
      <c r="DF17" s="7">
        <f t="shared" ref="DF17:DF50" si="12">(+CV17*CW17+CX17*CY17+CZ17*DA17+DB17*DC17+DD17*DE17)*CV$13</f>
        <v>0</v>
      </c>
      <c r="DG17" s="14"/>
      <c r="DH17" s="14"/>
      <c r="DI17" s="14"/>
      <c r="DJ17" s="14"/>
      <c r="DK17" s="14"/>
      <c r="DL17" s="14"/>
      <c r="DM17" s="14"/>
      <c r="DN17" s="14"/>
      <c r="DO17" s="14"/>
      <c r="DP17" s="14"/>
      <c r="DQ17" s="12">
        <f t="shared" ref="DQ17:DQ50" si="13">(+DG17*DH17+DI17*DJ17+DK17*DL17+DM17*DN17+DO17*DP17)*DG$13</f>
        <v>0</v>
      </c>
      <c r="DR17" s="7"/>
      <c r="DS17" s="7"/>
      <c r="DT17" s="7"/>
      <c r="DU17" s="7"/>
      <c r="DV17" s="7"/>
      <c r="DW17" s="7"/>
      <c r="DX17" s="7"/>
      <c r="DY17" s="7"/>
      <c r="DZ17" s="7"/>
      <c r="EA17" s="7"/>
      <c r="EB17" s="7"/>
      <c r="EC17" s="7"/>
      <c r="ED17" s="7">
        <f t="shared" si="3"/>
        <v>0</v>
      </c>
      <c r="EE17" s="9">
        <f t="shared" si="4"/>
        <v>0</v>
      </c>
    </row>
    <row r="18" spans="1:135" ht="15.75" customHeight="1" x14ac:dyDescent="0.3">
      <c r="A18" s="19" t="str">
        <f t="shared" si="0"/>
        <v>KUMIS, Yogourt y Avena</v>
      </c>
      <c r="B18" s="20">
        <f t="shared" si="5"/>
        <v>29729</v>
      </c>
      <c r="C18" s="21" t="s">
        <v>110</v>
      </c>
      <c r="E18" s="2" t="s">
        <v>85</v>
      </c>
      <c r="F18" s="7"/>
      <c r="G18" s="7"/>
      <c r="H18" s="7"/>
      <c r="I18" s="7"/>
      <c r="J18" s="8"/>
      <c r="K18" s="8"/>
      <c r="L18" s="7"/>
      <c r="M18" s="7"/>
      <c r="N18" s="7"/>
      <c r="O18" s="7"/>
      <c r="P18" s="7">
        <f t="shared" si="6"/>
        <v>0</v>
      </c>
      <c r="Q18" s="1"/>
      <c r="R18" s="1"/>
      <c r="S18" s="1"/>
      <c r="T18" s="1"/>
      <c r="U18" s="6"/>
      <c r="V18" s="6"/>
      <c r="W18" s="1"/>
      <c r="X18" s="1"/>
      <c r="Y18" s="1"/>
      <c r="Z18" s="1"/>
      <c r="AA18" s="1">
        <f t="shared" si="7"/>
        <v>0</v>
      </c>
      <c r="AB18" s="8"/>
      <c r="AC18" s="8"/>
      <c r="AD18" s="8"/>
      <c r="AE18" s="8"/>
      <c r="AF18" s="8"/>
      <c r="AG18" s="8"/>
      <c r="AH18" s="8">
        <v>100</v>
      </c>
      <c r="AI18" s="8">
        <v>20</v>
      </c>
      <c r="AJ18" s="8"/>
      <c r="AK18" s="8"/>
      <c r="AL18" s="7">
        <f t="shared" si="8"/>
        <v>0</v>
      </c>
      <c r="AM18" s="12"/>
      <c r="AN18" s="12"/>
      <c r="AO18" s="12"/>
      <c r="AP18" s="12"/>
      <c r="AQ18" s="12"/>
      <c r="AR18" s="12"/>
      <c r="AS18" s="12">
        <v>100</v>
      </c>
      <c r="AT18" s="12">
        <v>20</v>
      </c>
      <c r="AU18" s="12"/>
      <c r="AV18" s="12"/>
      <c r="AW18" s="12">
        <f t="shared" si="9"/>
        <v>0</v>
      </c>
      <c r="AX18" s="7"/>
      <c r="AY18" s="7"/>
      <c r="AZ18" s="7"/>
      <c r="BA18" s="7"/>
      <c r="BB18" s="7"/>
      <c r="BC18" s="7"/>
      <c r="BD18" s="7">
        <v>150</v>
      </c>
      <c r="BE18" s="7">
        <v>20</v>
      </c>
      <c r="BF18" s="7"/>
      <c r="BG18" s="7"/>
      <c r="BH18" s="7">
        <f t="shared" si="10"/>
        <v>3000</v>
      </c>
      <c r="BI18" s="12"/>
      <c r="BJ18" s="12"/>
      <c r="BK18" s="12"/>
      <c r="BL18" s="12"/>
      <c r="BM18" s="14"/>
      <c r="BN18" s="14"/>
      <c r="BO18" s="12">
        <v>150</v>
      </c>
      <c r="BP18" s="12">
        <v>20</v>
      </c>
      <c r="BQ18" s="14"/>
      <c r="BR18" s="14"/>
      <c r="BS18" s="12">
        <v>150</v>
      </c>
      <c r="BT18" s="12">
        <v>10</v>
      </c>
      <c r="BU18" s="12">
        <f t="shared" si="11"/>
        <v>4500</v>
      </c>
      <c r="BV18" s="7"/>
      <c r="BW18" s="7"/>
      <c r="BX18" s="7"/>
      <c r="BY18" s="7"/>
      <c r="BZ18" s="7"/>
      <c r="CA18" s="7"/>
      <c r="CB18" s="7">
        <v>200</v>
      </c>
      <c r="CC18" s="7">
        <v>20</v>
      </c>
      <c r="CD18" s="7"/>
      <c r="CE18" s="7"/>
      <c r="CF18" s="7">
        <v>200</v>
      </c>
      <c r="CG18" s="7">
        <v>10</v>
      </c>
      <c r="CH18" s="7">
        <f t="shared" si="1"/>
        <v>6000</v>
      </c>
      <c r="CI18" s="14"/>
      <c r="CJ18" s="14"/>
      <c r="CK18" s="14"/>
      <c r="CL18" s="14"/>
      <c r="CM18" s="14"/>
      <c r="CN18" s="14"/>
      <c r="CO18" s="14">
        <v>200</v>
      </c>
      <c r="CP18" s="14">
        <v>20</v>
      </c>
      <c r="CQ18" s="14"/>
      <c r="CR18" s="14"/>
      <c r="CS18" s="14">
        <v>200</v>
      </c>
      <c r="CT18" s="14">
        <v>10</v>
      </c>
      <c r="CU18" s="12">
        <f t="shared" si="2"/>
        <v>6000</v>
      </c>
      <c r="CV18" s="7"/>
      <c r="CW18" s="7"/>
      <c r="CX18" s="7"/>
      <c r="CY18" s="7"/>
      <c r="CZ18" s="7"/>
      <c r="DA18" s="7"/>
      <c r="DB18" s="7">
        <v>200</v>
      </c>
      <c r="DC18" s="7">
        <f>2/7*30</f>
        <v>8.5714285714285712</v>
      </c>
      <c r="DD18" s="7"/>
      <c r="DE18" s="7"/>
      <c r="DF18" s="7">
        <f t="shared" si="12"/>
        <v>1714.2857142857142</v>
      </c>
      <c r="DG18" s="14"/>
      <c r="DH18" s="14"/>
      <c r="DI18" s="14"/>
      <c r="DJ18" s="14"/>
      <c r="DK18" s="14"/>
      <c r="DL18" s="14"/>
      <c r="DM18" s="14">
        <v>200</v>
      </c>
      <c r="DN18" s="14">
        <f>2/7*30</f>
        <v>8.5714285714285712</v>
      </c>
      <c r="DO18" s="14"/>
      <c r="DP18" s="14"/>
      <c r="DQ18" s="12">
        <f t="shared" si="13"/>
        <v>1714.2857142857142</v>
      </c>
      <c r="DR18" s="7"/>
      <c r="DS18" s="7"/>
      <c r="DT18" s="7"/>
      <c r="DU18" s="7"/>
      <c r="DV18" s="7"/>
      <c r="DW18" s="7"/>
      <c r="DX18" s="7">
        <v>240</v>
      </c>
      <c r="DY18" s="7">
        <v>20</v>
      </c>
      <c r="DZ18" s="7"/>
      <c r="EA18" s="7"/>
      <c r="EB18" s="7">
        <v>200</v>
      </c>
      <c r="EC18" s="7">
        <v>10</v>
      </c>
      <c r="ED18" s="7">
        <f t="shared" si="3"/>
        <v>6800</v>
      </c>
      <c r="EE18" s="9">
        <f t="shared" si="4"/>
        <v>29728.571428571428</v>
      </c>
    </row>
    <row r="19" spans="1:135" x14ac:dyDescent="0.3">
      <c r="A19" s="19" t="str">
        <f t="shared" si="0"/>
        <v>QUESO CAMPESINO</v>
      </c>
      <c r="B19" s="20">
        <f t="shared" si="5"/>
        <v>7000</v>
      </c>
      <c r="C19" s="21" t="s">
        <v>109</v>
      </c>
      <c r="E19" s="1" t="s">
        <v>1</v>
      </c>
      <c r="F19" s="7"/>
      <c r="G19" s="7"/>
      <c r="H19" s="7"/>
      <c r="I19" s="7"/>
      <c r="J19" s="8"/>
      <c r="K19" s="8"/>
      <c r="L19" s="7"/>
      <c r="M19" s="7"/>
      <c r="N19" s="7"/>
      <c r="O19" s="7"/>
      <c r="P19" s="7">
        <f t="shared" si="6"/>
        <v>0</v>
      </c>
      <c r="Q19" s="1"/>
      <c r="R19" s="1"/>
      <c r="S19" s="1"/>
      <c r="T19" s="1"/>
      <c r="U19" s="6"/>
      <c r="V19" s="6"/>
      <c r="W19" s="1"/>
      <c r="X19" s="1"/>
      <c r="Y19" s="1"/>
      <c r="Z19" s="1"/>
      <c r="AA19" s="1">
        <f t="shared" si="7"/>
        <v>0</v>
      </c>
      <c r="AB19" s="8">
        <v>30</v>
      </c>
      <c r="AC19" s="8">
        <v>10</v>
      </c>
      <c r="AD19" s="8"/>
      <c r="AE19" s="8"/>
      <c r="AF19" s="8"/>
      <c r="AG19" s="8"/>
      <c r="AH19" s="8">
        <v>30</v>
      </c>
      <c r="AI19" s="8">
        <v>10</v>
      </c>
      <c r="AJ19" s="8"/>
      <c r="AK19" s="8"/>
      <c r="AL19" s="7">
        <f t="shared" si="8"/>
        <v>0</v>
      </c>
      <c r="AM19" s="12">
        <v>30</v>
      </c>
      <c r="AN19" s="12">
        <v>10</v>
      </c>
      <c r="AO19" s="12"/>
      <c r="AP19" s="12"/>
      <c r="AQ19" s="12"/>
      <c r="AR19" s="12"/>
      <c r="AS19" s="12">
        <v>30</v>
      </c>
      <c r="AT19" s="12">
        <v>10</v>
      </c>
      <c r="AU19" s="12"/>
      <c r="AV19" s="12"/>
      <c r="AW19" s="12">
        <f t="shared" si="9"/>
        <v>0</v>
      </c>
      <c r="AX19" s="7">
        <v>50</v>
      </c>
      <c r="AY19" s="7">
        <v>10</v>
      </c>
      <c r="AZ19" s="7"/>
      <c r="BA19" s="7"/>
      <c r="BB19" s="7"/>
      <c r="BC19" s="7"/>
      <c r="BD19" s="7">
        <v>50</v>
      </c>
      <c r="BE19" s="7">
        <v>10</v>
      </c>
      <c r="BF19" s="7"/>
      <c r="BG19" s="7"/>
      <c r="BH19" s="7">
        <f t="shared" si="10"/>
        <v>1000</v>
      </c>
      <c r="BI19" s="12">
        <v>50</v>
      </c>
      <c r="BJ19" s="12">
        <v>10</v>
      </c>
      <c r="BK19" s="12"/>
      <c r="BL19" s="12"/>
      <c r="BM19" s="14"/>
      <c r="BN19" s="14"/>
      <c r="BO19" s="12">
        <v>50</v>
      </c>
      <c r="BP19" s="12">
        <v>10</v>
      </c>
      <c r="BQ19" s="14"/>
      <c r="BR19" s="14"/>
      <c r="BS19" s="12"/>
      <c r="BT19" s="12"/>
      <c r="BU19" s="12">
        <f t="shared" si="11"/>
        <v>1000</v>
      </c>
      <c r="BV19" s="7">
        <v>60</v>
      </c>
      <c r="BW19" s="7">
        <v>10</v>
      </c>
      <c r="BX19" s="7"/>
      <c r="BY19" s="7"/>
      <c r="BZ19" s="7"/>
      <c r="CA19" s="7"/>
      <c r="CB19" s="7">
        <v>50</v>
      </c>
      <c r="CC19" s="7">
        <v>10</v>
      </c>
      <c r="CD19" s="7"/>
      <c r="CE19" s="7"/>
      <c r="CF19" s="7"/>
      <c r="CG19" s="7"/>
      <c r="CH19" s="7">
        <f t="shared" si="1"/>
        <v>1100</v>
      </c>
      <c r="CI19" s="14">
        <v>60</v>
      </c>
      <c r="CJ19" s="14">
        <v>10</v>
      </c>
      <c r="CK19" s="14"/>
      <c r="CL19" s="14"/>
      <c r="CM19" s="14"/>
      <c r="CN19" s="14"/>
      <c r="CO19" s="14">
        <v>60</v>
      </c>
      <c r="CP19" s="14">
        <v>10</v>
      </c>
      <c r="CQ19" s="14"/>
      <c r="CR19" s="14"/>
      <c r="CS19" s="14"/>
      <c r="CT19" s="14"/>
      <c r="CU19" s="12">
        <f t="shared" si="2"/>
        <v>1200</v>
      </c>
      <c r="CV19" s="7">
        <v>70</v>
      </c>
      <c r="CW19" s="7">
        <v>10</v>
      </c>
      <c r="CX19" s="7"/>
      <c r="CY19" s="7"/>
      <c r="CZ19" s="7"/>
      <c r="DA19" s="7"/>
      <c r="DB19" s="7"/>
      <c r="DC19" s="7"/>
      <c r="DD19" s="7"/>
      <c r="DE19" s="7"/>
      <c r="DF19" s="7">
        <f t="shared" si="12"/>
        <v>700</v>
      </c>
      <c r="DG19" s="14">
        <v>70</v>
      </c>
      <c r="DH19" s="14">
        <v>10</v>
      </c>
      <c r="DI19" s="14"/>
      <c r="DJ19" s="14"/>
      <c r="DK19" s="14"/>
      <c r="DL19" s="14"/>
      <c r="DM19" s="14"/>
      <c r="DN19" s="14"/>
      <c r="DO19" s="14"/>
      <c r="DP19" s="14"/>
      <c r="DQ19" s="12">
        <f t="shared" si="13"/>
        <v>700</v>
      </c>
      <c r="DR19" s="7">
        <v>70</v>
      </c>
      <c r="DS19" s="7">
        <v>10</v>
      </c>
      <c r="DT19" s="7"/>
      <c r="DU19" s="7"/>
      <c r="DV19" s="7"/>
      <c r="DW19" s="7"/>
      <c r="DX19" s="7">
        <v>60</v>
      </c>
      <c r="DY19" s="7">
        <v>10</v>
      </c>
      <c r="DZ19" s="7"/>
      <c r="EA19" s="7"/>
      <c r="EB19" s="7"/>
      <c r="EC19" s="7"/>
      <c r="ED19" s="7">
        <f t="shared" si="3"/>
        <v>1300</v>
      </c>
      <c r="EE19" s="9">
        <f t="shared" si="4"/>
        <v>7000</v>
      </c>
    </row>
    <row r="20" spans="1:135" hidden="1" x14ac:dyDescent="0.3">
      <c r="A20" s="19" t="str">
        <f t="shared" si="0"/>
        <v xml:space="preserve">AVENA EN HOJUELAS </v>
      </c>
      <c r="B20" s="20">
        <f t="shared" si="5"/>
        <v>0</v>
      </c>
      <c r="C20" s="21" t="s">
        <v>109</v>
      </c>
      <c r="E20" s="1" t="s">
        <v>2</v>
      </c>
      <c r="F20" s="7"/>
      <c r="G20" s="7"/>
      <c r="H20" s="7"/>
      <c r="I20" s="7"/>
      <c r="J20" s="8"/>
      <c r="K20" s="8"/>
      <c r="L20" s="7"/>
      <c r="M20" s="7"/>
      <c r="N20" s="7"/>
      <c r="O20" s="7"/>
      <c r="P20" s="7">
        <f t="shared" si="6"/>
        <v>0</v>
      </c>
      <c r="Q20" s="1"/>
      <c r="R20" s="1"/>
      <c r="S20" s="1"/>
      <c r="T20" s="1"/>
      <c r="U20" s="6"/>
      <c r="V20" s="6"/>
      <c r="W20" s="1"/>
      <c r="X20" s="1"/>
      <c r="Y20" s="1"/>
      <c r="Z20" s="1"/>
      <c r="AA20" s="1">
        <f t="shared" si="7"/>
        <v>0</v>
      </c>
      <c r="AB20" s="8"/>
      <c r="AC20" s="8"/>
      <c r="AD20" s="8"/>
      <c r="AE20" s="8"/>
      <c r="AF20" s="8"/>
      <c r="AG20" s="8"/>
      <c r="AH20" s="8"/>
      <c r="AI20" s="8"/>
      <c r="AJ20" s="8"/>
      <c r="AK20" s="8"/>
      <c r="AL20" s="7">
        <f t="shared" si="8"/>
        <v>0</v>
      </c>
      <c r="AM20" s="12"/>
      <c r="AN20" s="12"/>
      <c r="AO20" s="12"/>
      <c r="AP20" s="12"/>
      <c r="AQ20" s="12"/>
      <c r="AR20" s="12"/>
      <c r="AS20" s="12"/>
      <c r="AT20" s="12"/>
      <c r="AU20" s="12"/>
      <c r="AV20" s="12"/>
      <c r="AW20" s="12">
        <f t="shared" si="9"/>
        <v>0</v>
      </c>
      <c r="AX20" s="7"/>
      <c r="AY20" s="7"/>
      <c r="AZ20" s="7"/>
      <c r="BA20" s="7"/>
      <c r="BB20" s="7"/>
      <c r="BC20" s="7"/>
      <c r="BD20" s="7"/>
      <c r="BE20" s="7"/>
      <c r="BF20" s="7"/>
      <c r="BG20" s="7"/>
      <c r="BH20" s="7">
        <f t="shared" si="10"/>
        <v>0</v>
      </c>
      <c r="BI20" s="12"/>
      <c r="BJ20" s="12"/>
      <c r="BK20" s="12"/>
      <c r="BL20" s="12"/>
      <c r="BM20" s="14"/>
      <c r="BN20" s="14"/>
      <c r="BO20" s="12"/>
      <c r="BP20" s="12"/>
      <c r="BQ20" s="14"/>
      <c r="BR20" s="14"/>
      <c r="BS20" s="12"/>
      <c r="BT20" s="12"/>
      <c r="BU20" s="12">
        <f t="shared" si="11"/>
        <v>0</v>
      </c>
      <c r="BV20" s="7"/>
      <c r="BW20" s="7"/>
      <c r="BX20" s="7"/>
      <c r="BY20" s="7"/>
      <c r="BZ20" s="7"/>
      <c r="CA20" s="7"/>
      <c r="CB20" s="7"/>
      <c r="CC20" s="7"/>
      <c r="CD20" s="7"/>
      <c r="CE20" s="7"/>
      <c r="CF20" s="7"/>
      <c r="CG20" s="7"/>
      <c r="CH20" s="7">
        <f t="shared" si="1"/>
        <v>0</v>
      </c>
      <c r="CI20" s="14"/>
      <c r="CJ20" s="14"/>
      <c r="CK20" s="14"/>
      <c r="CL20" s="14"/>
      <c r="CM20" s="14"/>
      <c r="CN20" s="14"/>
      <c r="CO20" s="14"/>
      <c r="CP20" s="14"/>
      <c r="CQ20" s="14"/>
      <c r="CR20" s="14"/>
      <c r="CS20" s="14"/>
      <c r="CT20" s="14"/>
      <c r="CU20" s="12">
        <f t="shared" si="2"/>
        <v>0</v>
      </c>
      <c r="CV20" s="7"/>
      <c r="CW20" s="7"/>
      <c r="CX20" s="7"/>
      <c r="CY20" s="7"/>
      <c r="CZ20" s="7"/>
      <c r="DA20" s="7"/>
      <c r="DB20" s="7"/>
      <c r="DC20" s="7"/>
      <c r="DD20" s="7"/>
      <c r="DE20" s="7"/>
      <c r="DF20" s="7">
        <f t="shared" si="12"/>
        <v>0</v>
      </c>
      <c r="DG20" s="14"/>
      <c r="DH20" s="14"/>
      <c r="DI20" s="14"/>
      <c r="DJ20" s="14"/>
      <c r="DK20" s="14"/>
      <c r="DL20" s="14"/>
      <c r="DM20" s="14"/>
      <c r="DN20" s="14"/>
      <c r="DO20" s="14"/>
      <c r="DP20" s="14"/>
      <c r="DQ20" s="12">
        <f t="shared" si="13"/>
        <v>0</v>
      </c>
      <c r="DR20" s="7"/>
      <c r="DS20" s="7"/>
      <c r="DT20" s="7"/>
      <c r="DU20" s="7"/>
      <c r="DV20" s="7"/>
      <c r="DW20" s="7"/>
      <c r="DX20" s="7"/>
      <c r="DY20" s="7"/>
      <c r="DZ20" s="7"/>
      <c r="EA20" s="7"/>
      <c r="EB20" s="7"/>
      <c r="EC20" s="7"/>
      <c r="ED20" s="7">
        <f t="shared" si="3"/>
        <v>0</v>
      </c>
      <c r="EE20" s="9">
        <f t="shared" si="4"/>
        <v>0</v>
      </c>
    </row>
    <row r="21" spans="1:135" ht="16.5" customHeight="1" x14ac:dyDescent="0.3">
      <c r="A21" s="19" t="str">
        <f t="shared" si="0"/>
        <v>CEREALES PARA COLADAS, PAPILLAS Y COMPOTAS</v>
      </c>
      <c r="B21" s="20">
        <f t="shared" si="5"/>
        <v>1757</v>
      </c>
      <c r="C21" s="21" t="s">
        <v>109</v>
      </c>
      <c r="E21" s="2" t="s">
        <v>43</v>
      </c>
      <c r="F21" s="7"/>
      <c r="G21" s="7"/>
      <c r="H21" s="7">
        <v>5</v>
      </c>
      <c r="I21" s="7">
        <v>30</v>
      </c>
      <c r="J21" s="8"/>
      <c r="K21" s="8"/>
      <c r="L21" s="7"/>
      <c r="M21" s="7"/>
      <c r="N21" s="7"/>
      <c r="O21" s="7"/>
      <c r="P21" s="7">
        <f t="shared" si="6"/>
        <v>0</v>
      </c>
      <c r="Q21" s="1"/>
      <c r="R21" s="1"/>
      <c r="S21" s="1">
        <v>7</v>
      </c>
      <c r="T21" s="1">
        <v>30</v>
      </c>
      <c r="U21" s="6"/>
      <c r="V21" s="6"/>
      <c r="W21" s="1"/>
      <c r="X21" s="1"/>
      <c r="Y21" s="1"/>
      <c r="Z21" s="1"/>
      <c r="AA21" s="1">
        <f t="shared" si="7"/>
        <v>0</v>
      </c>
      <c r="AB21" s="8">
        <v>10</v>
      </c>
      <c r="AC21" s="8">
        <f>3/7*30</f>
        <v>12.857142857142856</v>
      </c>
      <c r="AD21" s="8">
        <v>10</v>
      </c>
      <c r="AE21" s="8">
        <f>3/7*30</f>
        <v>12.857142857142856</v>
      </c>
      <c r="AF21" s="8"/>
      <c r="AG21" s="8"/>
      <c r="AH21" s="8"/>
      <c r="AI21" s="8"/>
      <c r="AJ21" s="8"/>
      <c r="AK21" s="8"/>
      <c r="AL21" s="7">
        <f t="shared" si="8"/>
        <v>0</v>
      </c>
      <c r="AM21" s="12">
        <v>12</v>
      </c>
      <c r="AN21" s="12">
        <f>3/7*30</f>
        <v>12.857142857142856</v>
      </c>
      <c r="AO21" s="12">
        <v>11</v>
      </c>
      <c r="AP21" s="12">
        <f>3/7*30</f>
        <v>12.857142857142856</v>
      </c>
      <c r="AQ21" s="12"/>
      <c r="AR21" s="12"/>
      <c r="AS21" s="12"/>
      <c r="AT21" s="12"/>
      <c r="AU21" s="12"/>
      <c r="AV21" s="12"/>
      <c r="AW21" s="12">
        <f t="shared" si="9"/>
        <v>0</v>
      </c>
      <c r="AX21" s="7">
        <v>12</v>
      </c>
      <c r="AY21" s="7">
        <f>3/7*30</f>
        <v>12.857142857142856</v>
      </c>
      <c r="AZ21" s="7">
        <v>11</v>
      </c>
      <c r="BA21" s="7">
        <f>3/7*30</f>
        <v>12.857142857142856</v>
      </c>
      <c r="BB21" s="7"/>
      <c r="BC21" s="7"/>
      <c r="BD21" s="7"/>
      <c r="BE21" s="7"/>
      <c r="BF21" s="7"/>
      <c r="BG21" s="7"/>
      <c r="BH21" s="7">
        <f t="shared" si="10"/>
        <v>295.71428571428567</v>
      </c>
      <c r="BI21" s="12">
        <v>13.2</v>
      </c>
      <c r="BJ21" s="12">
        <f>3/7*30</f>
        <v>12.857142857142856</v>
      </c>
      <c r="BK21" s="12">
        <v>13.2</v>
      </c>
      <c r="BL21" s="12">
        <f>3/7*30</f>
        <v>12.857142857142856</v>
      </c>
      <c r="BM21" s="14"/>
      <c r="BN21" s="14"/>
      <c r="BO21" s="12"/>
      <c r="BP21" s="12"/>
      <c r="BQ21" s="14"/>
      <c r="BR21" s="14"/>
      <c r="BS21" s="12"/>
      <c r="BT21" s="12"/>
      <c r="BU21" s="12">
        <f t="shared" si="11"/>
        <v>339.42857142857139</v>
      </c>
      <c r="BV21" s="7">
        <v>14</v>
      </c>
      <c r="BW21" s="7">
        <f>3/7*30</f>
        <v>12.857142857142856</v>
      </c>
      <c r="BX21" s="7">
        <v>14</v>
      </c>
      <c r="BY21" s="7">
        <f>3/7*30</f>
        <v>12.857142857142856</v>
      </c>
      <c r="BZ21" s="7"/>
      <c r="CA21" s="7"/>
      <c r="CB21" s="7"/>
      <c r="CC21" s="7"/>
      <c r="CD21" s="7"/>
      <c r="CE21" s="7"/>
      <c r="CF21" s="7"/>
      <c r="CG21" s="7"/>
      <c r="CH21" s="7">
        <f t="shared" si="1"/>
        <v>359.99999999999994</v>
      </c>
      <c r="CI21" s="14">
        <v>14</v>
      </c>
      <c r="CJ21" s="14">
        <f>3/7*30</f>
        <v>12.857142857142856</v>
      </c>
      <c r="CK21" s="14">
        <v>14</v>
      </c>
      <c r="CL21" s="14">
        <f>3/7*30</f>
        <v>12.857142857142856</v>
      </c>
      <c r="CM21" s="14"/>
      <c r="CN21" s="14"/>
      <c r="CO21" s="14"/>
      <c r="CP21" s="14"/>
      <c r="CQ21" s="14"/>
      <c r="CR21" s="14"/>
      <c r="CS21" s="14"/>
      <c r="CT21" s="14"/>
      <c r="CU21" s="12">
        <f t="shared" si="2"/>
        <v>359.99999999999994</v>
      </c>
      <c r="CV21" s="7"/>
      <c r="CW21" s="7"/>
      <c r="CX21" s="7"/>
      <c r="CY21" s="7"/>
      <c r="CZ21" s="7"/>
      <c r="DA21" s="7"/>
      <c r="DB21" s="7"/>
      <c r="DC21" s="7"/>
      <c r="DD21" s="7"/>
      <c r="DE21" s="7"/>
      <c r="DF21" s="7">
        <f t="shared" si="12"/>
        <v>0</v>
      </c>
      <c r="DG21" s="14"/>
      <c r="DH21" s="14"/>
      <c r="DI21" s="14"/>
      <c r="DJ21" s="14"/>
      <c r="DK21" s="14"/>
      <c r="DL21" s="14"/>
      <c r="DM21" s="14"/>
      <c r="DN21" s="14"/>
      <c r="DO21" s="14"/>
      <c r="DP21" s="14"/>
      <c r="DQ21" s="12">
        <f t="shared" si="13"/>
        <v>0</v>
      </c>
      <c r="DR21" s="7">
        <v>15.6</v>
      </c>
      <c r="DS21" s="7">
        <f>3/7*30</f>
        <v>12.857142857142856</v>
      </c>
      <c r="DT21" s="7">
        <v>15.6</v>
      </c>
      <c r="DU21" s="7">
        <f>3/7*30</f>
        <v>12.857142857142856</v>
      </c>
      <c r="DV21" s="7"/>
      <c r="DW21" s="7"/>
      <c r="DX21" s="7"/>
      <c r="DY21" s="7"/>
      <c r="DZ21" s="7"/>
      <c r="EA21" s="7"/>
      <c r="EB21" s="7"/>
      <c r="EC21" s="7"/>
      <c r="ED21" s="7">
        <f t="shared" si="3"/>
        <v>401.14285714285711</v>
      </c>
      <c r="EE21" s="9">
        <f t="shared" si="4"/>
        <v>1756.285714285714</v>
      </c>
    </row>
    <row r="22" spans="1:135" x14ac:dyDescent="0.3">
      <c r="A22" s="19" t="str">
        <f t="shared" si="0"/>
        <v>CEREALES PARA SOPA</v>
      </c>
      <c r="B22" s="20">
        <f t="shared" si="5"/>
        <v>2100</v>
      </c>
      <c r="C22" s="21" t="s">
        <v>109</v>
      </c>
      <c r="E22" s="1" t="s">
        <v>3</v>
      </c>
      <c r="F22" s="7"/>
      <c r="G22" s="7"/>
      <c r="H22" s="7"/>
      <c r="I22" s="7"/>
      <c r="J22" s="8">
        <v>6</v>
      </c>
      <c r="K22" s="8">
        <v>30</v>
      </c>
      <c r="L22" s="7"/>
      <c r="M22" s="7"/>
      <c r="N22" s="8">
        <v>6</v>
      </c>
      <c r="O22" s="8">
        <v>30</v>
      </c>
      <c r="P22" s="7">
        <f t="shared" si="6"/>
        <v>0</v>
      </c>
      <c r="Q22" s="1"/>
      <c r="R22" s="1"/>
      <c r="S22" s="1"/>
      <c r="T22" s="1"/>
      <c r="U22" s="6">
        <v>4</v>
      </c>
      <c r="V22" s="6">
        <v>30</v>
      </c>
      <c r="W22" s="1"/>
      <c r="X22" s="1"/>
      <c r="Y22" s="1">
        <v>4</v>
      </c>
      <c r="Z22" s="1">
        <v>30</v>
      </c>
      <c r="AA22" s="1">
        <f t="shared" si="7"/>
        <v>0</v>
      </c>
      <c r="AB22" s="8"/>
      <c r="AC22" s="8"/>
      <c r="AD22" s="8"/>
      <c r="AE22" s="8"/>
      <c r="AF22" s="8"/>
      <c r="AG22" s="8"/>
      <c r="AH22" s="8"/>
      <c r="AI22" s="8"/>
      <c r="AJ22" s="8"/>
      <c r="AK22" s="8"/>
      <c r="AL22" s="7">
        <f t="shared" si="8"/>
        <v>0</v>
      </c>
      <c r="AM22" s="12"/>
      <c r="AN22" s="12"/>
      <c r="AO22" s="12"/>
      <c r="AP22" s="12"/>
      <c r="AQ22" s="12">
        <v>6</v>
      </c>
      <c r="AR22" s="12">
        <v>30</v>
      </c>
      <c r="AS22" s="12"/>
      <c r="AT22" s="12"/>
      <c r="AU22" s="12"/>
      <c r="AV22" s="12"/>
      <c r="AW22" s="12">
        <f t="shared" si="9"/>
        <v>0</v>
      </c>
      <c r="AX22" s="7"/>
      <c r="AY22" s="7"/>
      <c r="AZ22" s="7"/>
      <c r="BA22" s="7"/>
      <c r="BB22" s="7">
        <v>9</v>
      </c>
      <c r="BC22" s="7">
        <v>30</v>
      </c>
      <c r="BD22" s="7"/>
      <c r="BE22" s="7"/>
      <c r="BF22" s="7"/>
      <c r="BG22" s="7"/>
      <c r="BH22" s="7">
        <f t="shared" si="10"/>
        <v>270</v>
      </c>
      <c r="BI22" s="12"/>
      <c r="BJ22" s="12"/>
      <c r="BK22" s="12"/>
      <c r="BL22" s="12"/>
      <c r="BM22" s="14">
        <v>9</v>
      </c>
      <c r="BN22" s="14">
        <v>30</v>
      </c>
      <c r="BO22" s="12"/>
      <c r="BP22" s="12"/>
      <c r="BQ22" s="14"/>
      <c r="BR22" s="14"/>
      <c r="BS22" s="12"/>
      <c r="BT22" s="12"/>
      <c r="BU22" s="12">
        <f t="shared" si="11"/>
        <v>270</v>
      </c>
      <c r="BV22" s="7"/>
      <c r="BW22" s="7"/>
      <c r="BX22" s="7"/>
      <c r="BY22" s="7"/>
      <c r="BZ22" s="7">
        <v>9</v>
      </c>
      <c r="CA22" s="7">
        <v>30</v>
      </c>
      <c r="CB22" s="7"/>
      <c r="CC22" s="7"/>
      <c r="CD22" s="7"/>
      <c r="CE22" s="7"/>
      <c r="CF22" s="7"/>
      <c r="CG22" s="7"/>
      <c r="CH22" s="7">
        <f t="shared" si="1"/>
        <v>270</v>
      </c>
      <c r="CI22" s="14"/>
      <c r="CJ22" s="14"/>
      <c r="CK22" s="14"/>
      <c r="CL22" s="14"/>
      <c r="CM22" s="14">
        <v>9</v>
      </c>
      <c r="CN22" s="14">
        <v>30</v>
      </c>
      <c r="CO22" s="14"/>
      <c r="CP22" s="14"/>
      <c r="CQ22" s="14"/>
      <c r="CR22" s="14"/>
      <c r="CS22" s="14"/>
      <c r="CT22" s="14"/>
      <c r="CU22" s="12">
        <f t="shared" si="2"/>
        <v>270</v>
      </c>
      <c r="CV22" s="7"/>
      <c r="CW22" s="7"/>
      <c r="CX22" s="7"/>
      <c r="CY22" s="7"/>
      <c r="CZ22" s="7">
        <v>15</v>
      </c>
      <c r="DA22" s="7">
        <v>30</v>
      </c>
      <c r="DB22" s="7"/>
      <c r="DC22" s="7"/>
      <c r="DD22" s="7"/>
      <c r="DE22" s="7"/>
      <c r="DF22" s="7">
        <f t="shared" si="12"/>
        <v>450</v>
      </c>
      <c r="DG22" s="14"/>
      <c r="DH22" s="14"/>
      <c r="DI22" s="14"/>
      <c r="DJ22" s="14"/>
      <c r="DK22" s="14">
        <v>10</v>
      </c>
      <c r="DL22" s="14">
        <v>30</v>
      </c>
      <c r="DM22" s="14"/>
      <c r="DN22" s="14"/>
      <c r="DO22" s="14"/>
      <c r="DP22" s="14"/>
      <c r="DQ22" s="12">
        <f t="shared" si="13"/>
        <v>300</v>
      </c>
      <c r="DR22" s="7"/>
      <c r="DS22" s="7"/>
      <c r="DT22" s="7"/>
      <c r="DU22" s="7"/>
      <c r="DV22" s="7">
        <v>9</v>
      </c>
      <c r="DW22" s="7">
        <v>30</v>
      </c>
      <c r="DX22" s="7"/>
      <c r="DY22" s="7"/>
      <c r="DZ22" s="7"/>
      <c r="EA22" s="7"/>
      <c r="EB22" s="7"/>
      <c r="EC22" s="7"/>
      <c r="ED22" s="7">
        <f t="shared" si="3"/>
        <v>270</v>
      </c>
      <c r="EE22" s="9">
        <f t="shared" si="4"/>
        <v>2100</v>
      </c>
    </row>
    <row r="23" spans="1:135" hidden="1" x14ac:dyDescent="0.3">
      <c r="A23" s="19" t="str">
        <f t="shared" si="0"/>
        <v>PAPILLAS INDUSTRIALIZADAS</v>
      </c>
      <c r="B23" s="20">
        <f t="shared" si="5"/>
        <v>0</v>
      </c>
      <c r="C23" s="21" t="s">
        <v>109</v>
      </c>
      <c r="E23" s="1" t="s">
        <v>4</v>
      </c>
      <c r="F23" s="7"/>
      <c r="G23" s="7"/>
      <c r="H23" s="7"/>
      <c r="I23" s="7"/>
      <c r="J23" s="8"/>
      <c r="K23" s="8"/>
      <c r="L23" s="7"/>
      <c r="M23" s="7"/>
      <c r="N23" s="7"/>
      <c r="O23" s="7"/>
      <c r="P23" s="7">
        <f t="shared" si="6"/>
        <v>0</v>
      </c>
      <c r="Q23" s="1"/>
      <c r="R23" s="1"/>
      <c r="S23" s="1"/>
      <c r="T23" s="1"/>
      <c r="U23" s="6"/>
      <c r="V23" s="6"/>
      <c r="W23" s="1"/>
      <c r="X23" s="1"/>
      <c r="Y23" s="1"/>
      <c r="Z23" s="1"/>
      <c r="AA23" s="1">
        <f t="shared" si="7"/>
        <v>0</v>
      </c>
      <c r="AB23" s="8"/>
      <c r="AC23" s="8"/>
      <c r="AD23" s="8"/>
      <c r="AE23" s="8"/>
      <c r="AF23" s="8"/>
      <c r="AG23" s="8"/>
      <c r="AH23" s="8"/>
      <c r="AI23" s="8"/>
      <c r="AJ23" s="8"/>
      <c r="AK23" s="8"/>
      <c r="AL23" s="7">
        <f t="shared" si="8"/>
        <v>0</v>
      </c>
      <c r="AM23" s="12"/>
      <c r="AN23" s="12"/>
      <c r="AO23" s="12"/>
      <c r="AP23" s="12"/>
      <c r="AQ23" s="12"/>
      <c r="AR23" s="12"/>
      <c r="AS23" s="12"/>
      <c r="AT23" s="12"/>
      <c r="AU23" s="12"/>
      <c r="AV23" s="12"/>
      <c r="AW23" s="12">
        <f t="shared" si="9"/>
        <v>0</v>
      </c>
      <c r="AX23" s="7"/>
      <c r="AY23" s="7"/>
      <c r="AZ23" s="7"/>
      <c r="BA23" s="7"/>
      <c r="BB23" s="7"/>
      <c r="BC23" s="7"/>
      <c r="BD23" s="7"/>
      <c r="BE23" s="7"/>
      <c r="BF23" s="7"/>
      <c r="BG23" s="7"/>
      <c r="BH23" s="7">
        <f t="shared" si="10"/>
        <v>0</v>
      </c>
      <c r="BI23" s="12"/>
      <c r="BJ23" s="12"/>
      <c r="BK23" s="12"/>
      <c r="BL23" s="12"/>
      <c r="BM23" s="14"/>
      <c r="BN23" s="14"/>
      <c r="BO23" s="12"/>
      <c r="BP23" s="12"/>
      <c r="BQ23" s="14"/>
      <c r="BR23" s="14"/>
      <c r="BS23" s="12"/>
      <c r="BT23" s="12"/>
      <c r="BU23" s="12">
        <f t="shared" si="11"/>
        <v>0</v>
      </c>
      <c r="BV23" s="7"/>
      <c r="BW23" s="7"/>
      <c r="BX23" s="7"/>
      <c r="BY23" s="7"/>
      <c r="BZ23" s="7"/>
      <c r="CA23" s="7"/>
      <c r="CB23" s="7"/>
      <c r="CC23" s="7"/>
      <c r="CD23" s="7"/>
      <c r="CE23" s="7"/>
      <c r="CF23" s="7"/>
      <c r="CG23" s="7"/>
      <c r="CH23" s="7">
        <f t="shared" si="1"/>
        <v>0</v>
      </c>
      <c r="CI23" s="14"/>
      <c r="CJ23" s="14"/>
      <c r="CK23" s="14"/>
      <c r="CL23" s="14"/>
      <c r="CM23" s="14"/>
      <c r="CN23" s="14"/>
      <c r="CO23" s="14"/>
      <c r="CP23" s="14"/>
      <c r="CQ23" s="14"/>
      <c r="CR23" s="14"/>
      <c r="CS23" s="14"/>
      <c r="CT23" s="14"/>
      <c r="CU23" s="12">
        <f t="shared" si="2"/>
        <v>0</v>
      </c>
      <c r="CV23" s="7"/>
      <c r="CW23" s="7"/>
      <c r="CX23" s="7"/>
      <c r="CY23" s="7"/>
      <c r="CZ23" s="7"/>
      <c r="DA23" s="7"/>
      <c r="DB23" s="7"/>
      <c r="DC23" s="7"/>
      <c r="DD23" s="7"/>
      <c r="DE23" s="7"/>
      <c r="DF23" s="7">
        <f t="shared" si="12"/>
        <v>0</v>
      </c>
      <c r="DG23" s="14"/>
      <c r="DH23" s="14"/>
      <c r="DI23" s="14"/>
      <c r="DJ23" s="14"/>
      <c r="DK23" s="14"/>
      <c r="DL23" s="14"/>
      <c r="DM23" s="14"/>
      <c r="DN23" s="14"/>
      <c r="DO23" s="14"/>
      <c r="DP23" s="14"/>
      <c r="DQ23" s="12">
        <f t="shared" si="13"/>
        <v>0</v>
      </c>
      <c r="DR23" s="7"/>
      <c r="DS23" s="7"/>
      <c r="DT23" s="7"/>
      <c r="DU23" s="7"/>
      <c r="DV23" s="7"/>
      <c r="DW23" s="7"/>
      <c r="DX23" s="7"/>
      <c r="DY23" s="7"/>
      <c r="DZ23" s="7"/>
      <c r="EA23" s="7"/>
      <c r="EB23" s="7"/>
      <c r="EC23" s="7"/>
      <c r="ED23" s="7">
        <f t="shared" si="3"/>
        <v>0</v>
      </c>
      <c r="EE23" s="9">
        <f t="shared" si="4"/>
        <v>0</v>
      </c>
    </row>
    <row r="24" spans="1:135" ht="15" hidden="1" customHeight="1" x14ac:dyDescent="0.3">
      <c r="A24" s="19" t="str">
        <f t="shared" si="0"/>
        <v>ALIMENTO INFANTIL DE ARROZ, AVENA Y MAIZ</v>
      </c>
      <c r="B24" s="20">
        <f t="shared" si="5"/>
        <v>0</v>
      </c>
      <c r="C24" s="21" t="s">
        <v>109</v>
      </c>
      <c r="E24" s="2" t="s">
        <v>5</v>
      </c>
      <c r="F24" s="7"/>
      <c r="G24" s="7"/>
      <c r="H24" s="7"/>
      <c r="I24" s="7"/>
      <c r="J24" s="8"/>
      <c r="K24" s="8"/>
      <c r="L24" s="7"/>
      <c r="M24" s="7"/>
      <c r="N24" s="7"/>
      <c r="O24" s="7"/>
      <c r="P24" s="7">
        <f t="shared" si="6"/>
        <v>0</v>
      </c>
      <c r="Q24" s="1"/>
      <c r="R24" s="1"/>
      <c r="S24" s="1"/>
      <c r="T24" s="1"/>
      <c r="U24" s="6"/>
      <c r="V24" s="6"/>
      <c r="W24" s="1"/>
      <c r="X24" s="1"/>
      <c r="Y24" s="1"/>
      <c r="Z24" s="1"/>
      <c r="AA24" s="1">
        <f t="shared" si="7"/>
        <v>0</v>
      </c>
      <c r="AB24" s="8"/>
      <c r="AC24" s="8"/>
      <c r="AD24" s="8"/>
      <c r="AE24" s="8"/>
      <c r="AF24" s="8"/>
      <c r="AG24" s="8"/>
      <c r="AH24" s="8"/>
      <c r="AI24" s="8"/>
      <c r="AJ24" s="8"/>
      <c r="AK24" s="8"/>
      <c r="AL24" s="7">
        <f t="shared" si="8"/>
        <v>0</v>
      </c>
      <c r="AM24" s="12"/>
      <c r="AN24" s="12"/>
      <c r="AO24" s="12"/>
      <c r="AP24" s="12"/>
      <c r="AQ24" s="12"/>
      <c r="AR24" s="12"/>
      <c r="AS24" s="12"/>
      <c r="AT24" s="12"/>
      <c r="AU24" s="12"/>
      <c r="AV24" s="12"/>
      <c r="AW24" s="12">
        <f t="shared" si="9"/>
        <v>0</v>
      </c>
      <c r="AX24" s="7"/>
      <c r="AY24" s="7"/>
      <c r="AZ24" s="7"/>
      <c r="BA24" s="7"/>
      <c r="BB24" s="7"/>
      <c r="BC24" s="7"/>
      <c r="BD24" s="7"/>
      <c r="BE24" s="7"/>
      <c r="BF24" s="7"/>
      <c r="BG24" s="7"/>
      <c r="BH24" s="7">
        <f t="shared" si="10"/>
        <v>0</v>
      </c>
      <c r="BI24" s="12"/>
      <c r="BJ24" s="12"/>
      <c r="BK24" s="12"/>
      <c r="BL24" s="12"/>
      <c r="BM24" s="14"/>
      <c r="BN24" s="14"/>
      <c r="BO24" s="12"/>
      <c r="BP24" s="12"/>
      <c r="BQ24" s="14"/>
      <c r="BR24" s="14"/>
      <c r="BS24" s="12"/>
      <c r="BT24" s="12"/>
      <c r="BU24" s="12">
        <f t="shared" si="11"/>
        <v>0</v>
      </c>
      <c r="BV24" s="7"/>
      <c r="BW24" s="7"/>
      <c r="BX24" s="7"/>
      <c r="BY24" s="7"/>
      <c r="BZ24" s="7"/>
      <c r="CA24" s="7"/>
      <c r="CB24" s="7"/>
      <c r="CC24" s="7"/>
      <c r="CD24" s="7"/>
      <c r="CE24" s="7"/>
      <c r="CF24" s="7"/>
      <c r="CG24" s="7"/>
      <c r="CH24" s="7">
        <f t="shared" si="1"/>
        <v>0</v>
      </c>
      <c r="CI24" s="14"/>
      <c r="CJ24" s="14"/>
      <c r="CK24" s="14"/>
      <c r="CL24" s="14"/>
      <c r="CM24" s="14"/>
      <c r="CN24" s="14"/>
      <c r="CO24" s="14"/>
      <c r="CP24" s="14"/>
      <c r="CQ24" s="14"/>
      <c r="CR24" s="14"/>
      <c r="CS24" s="14"/>
      <c r="CT24" s="14"/>
      <c r="CU24" s="12">
        <f t="shared" si="2"/>
        <v>0</v>
      </c>
      <c r="CV24" s="7"/>
      <c r="CW24" s="7"/>
      <c r="CX24" s="7"/>
      <c r="CY24" s="7"/>
      <c r="CZ24" s="7"/>
      <c r="DA24" s="7"/>
      <c r="DB24" s="7"/>
      <c r="DC24" s="7"/>
      <c r="DD24" s="7"/>
      <c r="DE24" s="7"/>
      <c r="DF24" s="7">
        <f t="shared" si="12"/>
        <v>0</v>
      </c>
      <c r="DG24" s="14"/>
      <c r="DH24" s="14"/>
      <c r="DI24" s="14"/>
      <c r="DJ24" s="14"/>
      <c r="DK24" s="14"/>
      <c r="DL24" s="14"/>
      <c r="DM24" s="14"/>
      <c r="DN24" s="14"/>
      <c r="DO24" s="14"/>
      <c r="DP24" s="14"/>
      <c r="DQ24" s="12">
        <f t="shared" si="13"/>
        <v>0</v>
      </c>
      <c r="DR24" s="7"/>
      <c r="DS24" s="7"/>
      <c r="DT24" s="7"/>
      <c r="DU24" s="7"/>
      <c r="DV24" s="7"/>
      <c r="DW24" s="7"/>
      <c r="DX24" s="7"/>
      <c r="DY24" s="7"/>
      <c r="DZ24" s="7"/>
      <c r="EA24" s="7"/>
      <c r="EB24" s="7"/>
      <c r="EC24" s="7"/>
      <c r="ED24" s="7">
        <f t="shared" si="3"/>
        <v>0</v>
      </c>
      <c r="EE24" s="9">
        <f t="shared" si="4"/>
        <v>0</v>
      </c>
    </row>
    <row r="25" spans="1:135" x14ac:dyDescent="0.3">
      <c r="A25" s="19" t="str">
        <f t="shared" si="0"/>
        <v>ARROZ</v>
      </c>
      <c r="B25" s="20">
        <f t="shared" si="5"/>
        <v>12806</v>
      </c>
      <c r="C25" s="21" t="s">
        <v>109</v>
      </c>
      <c r="E25" s="1" t="s">
        <v>6</v>
      </c>
      <c r="F25" s="7"/>
      <c r="G25" s="7"/>
      <c r="H25" s="7"/>
      <c r="I25" s="7"/>
      <c r="J25" s="8"/>
      <c r="K25" s="8"/>
      <c r="L25" s="7"/>
      <c r="M25" s="7"/>
      <c r="N25" s="7"/>
      <c r="O25" s="7"/>
      <c r="P25" s="7">
        <f t="shared" si="6"/>
        <v>0</v>
      </c>
      <c r="Q25" s="1"/>
      <c r="R25" s="1"/>
      <c r="S25" s="1"/>
      <c r="T25" s="1"/>
      <c r="U25" s="6"/>
      <c r="V25" s="6"/>
      <c r="W25" s="1"/>
      <c r="X25" s="1"/>
      <c r="Y25" s="1">
        <v>8</v>
      </c>
      <c r="Z25" s="1">
        <v>25</v>
      </c>
      <c r="AA25" s="1">
        <f t="shared" si="7"/>
        <v>0</v>
      </c>
      <c r="AB25" s="8"/>
      <c r="AC25" s="8"/>
      <c r="AD25" s="8"/>
      <c r="AE25" s="8"/>
      <c r="AF25" s="8">
        <v>10</v>
      </c>
      <c r="AG25" s="8">
        <f>6/7*30</f>
        <v>25.714285714285712</v>
      </c>
      <c r="AH25" s="8"/>
      <c r="AI25" s="8"/>
      <c r="AJ25" s="8">
        <v>15</v>
      </c>
      <c r="AK25" s="8">
        <f>6/7*30</f>
        <v>25.714285714285712</v>
      </c>
      <c r="AL25" s="7">
        <f t="shared" si="8"/>
        <v>0</v>
      </c>
      <c r="AM25" s="12"/>
      <c r="AN25" s="12"/>
      <c r="AO25" s="12"/>
      <c r="AP25" s="12"/>
      <c r="AQ25" s="12">
        <v>23</v>
      </c>
      <c r="AR25" s="12">
        <f>6/7*30</f>
        <v>25.714285714285712</v>
      </c>
      <c r="AS25" s="12"/>
      <c r="AT25" s="12"/>
      <c r="AU25" s="12">
        <v>30</v>
      </c>
      <c r="AV25" s="12">
        <f>6/7*30</f>
        <v>25.714285714285712</v>
      </c>
      <c r="AW25" s="12">
        <f t="shared" si="9"/>
        <v>0</v>
      </c>
      <c r="AX25" s="7"/>
      <c r="AY25" s="7"/>
      <c r="AZ25" s="7"/>
      <c r="BA25" s="7"/>
      <c r="BB25" s="7">
        <v>25</v>
      </c>
      <c r="BC25" s="7">
        <f>6/7*30</f>
        <v>25.714285714285712</v>
      </c>
      <c r="BD25" s="7"/>
      <c r="BE25" s="7"/>
      <c r="BF25" s="7">
        <v>35</v>
      </c>
      <c r="BG25" s="7">
        <f>6/7*30</f>
        <v>25.714285714285712</v>
      </c>
      <c r="BH25" s="7">
        <f t="shared" si="10"/>
        <v>1542.8571428571427</v>
      </c>
      <c r="BI25" s="12"/>
      <c r="BJ25" s="12"/>
      <c r="BK25" s="12"/>
      <c r="BL25" s="12"/>
      <c r="BM25" s="14">
        <v>25</v>
      </c>
      <c r="BN25" s="14">
        <f>6/7*30</f>
        <v>25.714285714285712</v>
      </c>
      <c r="BO25" s="12"/>
      <c r="BP25" s="12"/>
      <c r="BQ25" s="14">
        <v>35</v>
      </c>
      <c r="BR25" s="14">
        <f>6/7*30</f>
        <v>25.714285714285712</v>
      </c>
      <c r="BS25" s="12"/>
      <c r="BT25" s="12"/>
      <c r="BU25" s="12">
        <f t="shared" si="11"/>
        <v>1542.8571428571427</v>
      </c>
      <c r="BV25" s="7"/>
      <c r="BW25" s="7"/>
      <c r="BX25" s="7"/>
      <c r="BY25" s="7"/>
      <c r="BZ25" s="7">
        <v>25</v>
      </c>
      <c r="CA25" s="7">
        <f>6/7*30</f>
        <v>25.714285714285712</v>
      </c>
      <c r="CB25" s="7"/>
      <c r="CC25" s="7"/>
      <c r="CD25" s="7">
        <v>35</v>
      </c>
      <c r="CE25" s="7">
        <f>6/7*30</f>
        <v>25.714285714285712</v>
      </c>
      <c r="CF25" s="7"/>
      <c r="CG25" s="7"/>
      <c r="CH25" s="7">
        <f t="shared" si="1"/>
        <v>1542.8571428571427</v>
      </c>
      <c r="CI25" s="14"/>
      <c r="CJ25" s="14"/>
      <c r="CK25" s="14"/>
      <c r="CL25" s="14"/>
      <c r="CM25" s="14">
        <v>29</v>
      </c>
      <c r="CN25" s="14">
        <f>6/7*30</f>
        <v>25.714285714285712</v>
      </c>
      <c r="CO25" s="14"/>
      <c r="CP25" s="14"/>
      <c r="CQ25" s="14">
        <v>40</v>
      </c>
      <c r="CR25" s="14">
        <f>6/7*30</f>
        <v>25.714285714285712</v>
      </c>
      <c r="CS25" s="14"/>
      <c r="CT25" s="14"/>
      <c r="CU25" s="12">
        <f t="shared" si="2"/>
        <v>1774.2857142857142</v>
      </c>
      <c r="CV25" s="7"/>
      <c r="CW25" s="7"/>
      <c r="CX25" s="7"/>
      <c r="CY25" s="7"/>
      <c r="CZ25" s="7">
        <v>50</v>
      </c>
      <c r="DA25" s="7">
        <f>6/7*30</f>
        <v>25.714285714285712</v>
      </c>
      <c r="DB25" s="7"/>
      <c r="DC25" s="7"/>
      <c r="DD25" s="7">
        <v>50</v>
      </c>
      <c r="DE25" s="7">
        <f>6/7*30</f>
        <v>25.714285714285712</v>
      </c>
      <c r="DF25" s="7">
        <f t="shared" si="12"/>
        <v>2571.4285714285711</v>
      </c>
      <c r="DG25" s="14"/>
      <c r="DH25" s="14"/>
      <c r="DI25" s="14"/>
      <c r="DJ25" s="14"/>
      <c r="DK25" s="14">
        <v>30</v>
      </c>
      <c r="DL25" s="14">
        <f>6/7*30</f>
        <v>25.714285714285712</v>
      </c>
      <c r="DM25" s="14"/>
      <c r="DN25" s="14"/>
      <c r="DO25" s="14">
        <v>50</v>
      </c>
      <c r="DP25" s="14">
        <f>6/7*30</f>
        <v>25.714285714285712</v>
      </c>
      <c r="DQ25" s="12">
        <f t="shared" si="13"/>
        <v>2057.1428571428569</v>
      </c>
      <c r="DR25" s="7"/>
      <c r="DS25" s="7"/>
      <c r="DT25" s="7"/>
      <c r="DU25" s="7"/>
      <c r="DV25" s="7">
        <v>29</v>
      </c>
      <c r="DW25" s="7">
        <f>6/7*30</f>
        <v>25.714285714285712</v>
      </c>
      <c r="DX25" s="7"/>
      <c r="DY25" s="7"/>
      <c r="DZ25" s="7">
        <v>40</v>
      </c>
      <c r="EA25" s="7">
        <f>6/7*30</f>
        <v>25.714285714285712</v>
      </c>
      <c r="EB25" s="7"/>
      <c r="EC25" s="7"/>
      <c r="ED25" s="7">
        <f t="shared" si="3"/>
        <v>1774.2857142857142</v>
      </c>
      <c r="EE25" s="9">
        <f t="shared" si="4"/>
        <v>12805.714285714286</v>
      </c>
    </row>
    <row r="26" spans="1:135" x14ac:dyDescent="0.3">
      <c r="A26" s="19" t="str">
        <f t="shared" si="0"/>
        <v>PASTAS ALIMENTICIAS</v>
      </c>
      <c r="B26" s="20">
        <f t="shared" si="5"/>
        <v>2229</v>
      </c>
      <c r="C26" s="21" t="s">
        <v>109</v>
      </c>
      <c r="E26" s="1" t="s">
        <v>7</v>
      </c>
      <c r="F26" s="7"/>
      <c r="G26" s="7"/>
      <c r="H26" s="7"/>
      <c r="I26" s="7"/>
      <c r="J26" s="8"/>
      <c r="K26" s="8"/>
      <c r="L26" s="7"/>
      <c r="M26" s="7"/>
      <c r="N26" s="7"/>
      <c r="O26" s="7"/>
      <c r="P26" s="7">
        <f t="shared" si="6"/>
        <v>0</v>
      </c>
      <c r="Q26" s="1"/>
      <c r="R26" s="1"/>
      <c r="S26" s="1"/>
      <c r="T26" s="1"/>
      <c r="U26" s="6">
        <v>8</v>
      </c>
      <c r="V26" s="6">
        <v>25</v>
      </c>
      <c r="W26" s="1"/>
      <c r="X26" s="1"/>
      <c r="Y26" s="1">
        <v>8</v>
      </c>
      <c r="Z26" s="1">
        <v>5</v>
      </c>
      <c r="AA26" s="1">
        <f t="shared" si="7"/>
        <v>0</v>
      </c>
      <c r="AB26" s="8"/>
      <c r="AC26" s="8"/>
      <c r="AD26" s="8"/>
      <c r="AE26" s="8"/>
      <c r="AF26" s="8">
        <v>15</v>
      </c>
      <c r="AG26" s="8">
        <f>1/7*30</f>
        <v>4.2857142857142856</v>
      </c>
      <c r="AH26" s="8"/>
      <c r="AI26" s="8"/>
      <c r="AJ26" s="8">
        <v>15</v>
      </c>
      <c r="AK26" s="8">
        <f>1/7*30</f>
        <v>4.2857142857142856</v>
      </c>
      <c r="AL26" s="7">
        <f t="shared" si="8"/>
        <v>0</v>
      </c>
      <c r="AM26" s="12"/>
      <c r="AN26" s="12"/>
      <c r="AO26" s="12"/>
      <c r="AP26" s="12"/>
      <c r="AQ26" s="12">
        <v>25</v>
      </c>
      <c r="AR26" s="12">
        <f>1/7*30</f>
        <v>4.2857142857142856</v>
      </c>
      <c r="AS26" s="12"/>
      <c r="AT26" s="12"/>
      <c r="AU26" s="12">
        <v>25</v>
      </c>
      <c r="AV26" s="12">
        <f>1/7*30</f>
        <v>4.2857142857142856</v>
      </c>
      <c r="AW26" s="12">
        <f t="shared" si="9"/>
        <v>0</v>
      </c>
      <c r="AX26" s="7"/>
      <c r="AY26" s="7"/>
      <c r="AZ26" s="7"/>
      <c r="BA26" s="7"/>
      <c r="BB26" s="7">
        <v>30</v>
      </c>
      <c r="BC26" s="7">
        <f>1/7*30</f>
        <v>4.2857142857142856</v>
      </c>
      <c r="BD26" s="7"/>
      <c r="BE26" s="7"/>
      <c r="BF26" s="7">
        <v>30</v>
      </c>
      <c r="BG26" s="7">
        <f>1/7*30</f>
        <v>4.2857142857142856</v>
      </c>
      <c r="BH26" s="7">
        <f t="shared" si="10"/>
        <v>257.14285714285711</v>
      </c>
      <c r="BI26" s="12"/>
      <c r="BJ26" s="12"/>
      <c r="BK26" s="12"/>
      <c r="BL26" s="12"/>
      <c r="BM26" s="14">
        <v>30</v>
      </c>
      <c r="BN26" s="14">
        <f>1/7*30</f>
        <v>4.2857142857142856</v>
      </c>
      <c r="BO26" s="12"/>
      <c r="BP26" s="12"/>
      <c r="BQ26" s="14">
        <v>30</v>
      </c>
      <c r="BR26" s="14">
        <f>1/7*30</f>
        <v>4.2857142857142856</v>
      </c>
      <c r="BS26" s="12"/>
      <c r="BT26" s="12"/>
      <c r="BU26" s="12">
        <f t="shared" si="11"/>
        <v>257.14285714285711</v>
      </c>
      <c r="BV26" s="7"/>
      <c r="BW26" s="7"/>
      <c r="BX26" s="7"/>
      <c r="BY26" s="7"/>
      <c r="BZ26" s="7">
        <v>30</v>
      </c>
      <c r="CA26" s="7">
        <f>1/7*30</f>
        <v>4.2857142857142856</v>
      </c>
      <c r="CB26" s="7"/>
      <c r="CC26" s="7"/>
      <c r="CD26" s="7">
        <v>30</v>
      </c>
      <c r="CE26" s="7">
        <f>1/7*30</f>
        <v>4.2857142857142856</v>
      </c>
      <c r="CF26" s="7"/>
      <c r="CG26" s="7"/>
      <c r="CH26" s="7">
        <f t="shared" si="1"/>
        <v>257.14285714285711</v>
      </c>
      <c r="CI26" s="14"/>
      <c r="CJ26" s="14"/>
      <c r="CK26" s="14"/>
      <c r="CL26" s="14"/>
      <c r="CM26" s="14">
        <v>40</v>
      </c>
      <c r="CN26" s="14">
        <f>1/7*30</f>
        <v>4.2857142857142856</v>
      </c>
      <c r="CO26" s="14"/>
      <c r="CP26" s="14"/>
      <c r="CQ26" s="14">
        <v>40</v>
      </c>
      <c r="CR26" s="14">
        <f>1/7*30</f>
        <v>4.2857142857142856</v>
      </c>
      <c r="CS26" s="14"/>
      <c r="CT26" s="14"/>
      <c r="CU26" s="12">
        <f t="shared" si="2"/>
        <v>342.85714285714283</v>
      </c>
      <c r="CV26" s="7"/>
      <c r="CW26" s="7"/>
      <c r="CX26" s="7"/>
      <c r="CY26" s="7"/>
      <c r="CZ26" s="7">
        <v>50</v>
      </c>
      <c r="DA26" s="7">
        <f>1/7*30</f>
        <v>4.2857142857142856</v>
      </c>
      <c r="DB26" s="7"/>
      <c r="DC26" s="7"/>
      <c r="DD26" s="7">
        <v>50</v>
      </c>
      <c r="DE26" s="7">
        <f>1/7*30</f>
        <v>4.2857142857142856</v>
      </c>
      <c r="DF26" s="7">
        <f t="shared" si="12"/>
        <v>428.57142857142856</v>
      </c>
      <c r="DG26" s="14"/>
      <c r="DH26" s="14"/>
      <c r="DI26" s="14"/>
      <c r="DJ26" s="14"/>
      <c r="DK26" s="14">
        <v>30</v>
      </c>
      <c r="DL26" s="14">
        <f>1/7*30</f>
        <v>4.2857142857142856</v>
      </c>
      <c r="DM26" s="14"/>
      <c r="DN26" s="14"/>
      <c r="DO26" s="14">
        <v>50</v>
      </c>
      <c r="DP26" s="14">
        <f>1/7*30</f>
        <v>4.2857142857142856</v>
      </c>
      <c r="DQ26" s="12">
        <f t="shared" si="13"/>
        <v>342.85714285714283</v>
      </c>
      <c r="DR26" s="7"/>
      <c r="DS26" s="7"/>
      <c r="DT26" s="7"/>
      <c r="DU26" s="7"/>
      <c r="DV26" s="7">
        <v>40</v>
      </c>
      <c r="DW26" s="7">
        <f>1/7*30</f>
        <v>4.2857142857142856</v>
      </c>
      <c r="DX26" s="7"/>
      <c r="DY26" s="7"/>
      <c r="DZ26" s="7">
        <v>40</v>
      </c>
      <c r="EA26" s="7">
        <f>1/7*30</f>
        <v>4.2857142857142856</v>
      </c>
      <c r="EB26" s="7"/>
      <c r="EC26" s="7"/>
      <c r="ED26" s="7">
        <f t="shared" si="3"/>
        <v>342.85714285714283</v>
      </c>
      <c r="EE26" s="9">
        <f t="shared" si="4"/>
        <v>2228.5714285714284</v>
      </c>
    </row>
    <row r="27" spans="1:135" hidden="1" x14ac:dyDescent="0.3">
      <c r="A27" s="19" t="str">
        <f t="shared" si="0"/>
        <v>HARINA DE MAIZ AMARILLO</v>
      </c>
      <c r="B27" s="20">
        <f t="shared" si="5"/>
        <v>0</v>
      </c>
      <c r="C27" s="21" t="s">
        <v>109</v>
      </c>
      <c r="E27" s="1" t="s">
        <v>8</v>
      </c>
      <c r="F27" s="7"/>
      <c r="G27" s="7"/>
      <c r="H27" s="7"/>
      <c r="I27" s="7"/>
      <c r="J27" s="8"/>
      <c r="K27" s="8"/>
      <c r="L27" s="7"/>
      <c r="M27" s="7"/>
      <c r="N27" s="7"/>
      <c r="O27" s="7"/>
      <c r="P27" s="7">
        <f t="shared" si="6"/>
        <v>0</v>
      </c>
      <c r="Q27" s="1"/>
      <c r="R27" s="1"/>
      <c r="S27" s="1"/>
      <c r="T27" s="1"/>
      <c r="U27" s="6">
        <v>8</v>
      </c>
      <c r="V27" s="6">
        <v>5</v>
      </c>
      <c r="W27" s="1"/>
      <c r="X27" s="1"/>
      <c r="Y27" s="1"/>
      <c r="Z27" s="1"/>
      <c r="AA27" s="1">
        <f t="shared" si="7"/>
        <v>0</v>
      </c>
      <c r="AB27" s="8"/>
      <c r="AC27" s="8"/>
      <c r="AD27" s="8"/>
      <c r="AE27" s="8"/>
      <c r="AF27" s="8"/>
      <c r="AG27" s="8"/>
      <c r="AH27" s="8"/>
      <c r="AI27" s="8"/>
      <c r="AJ27" s="8"/>
      <c r="AK27" s="8"/>
      <c r="AL27" s="7">
        <f t="shared" si="8"/>
        <v>0</v>
      </c>
      <c r="AM27" s="12"/>
      <c r="AN27" s="12"/>
      <c r="AO27" s="12"/>
      <c r="AP27" s="12"/>
      <c r="AQ27" s="12"/>
      <c r="AR27" s="12"/>
      <c r="AS27" s="12"/>
      <c r="AT27" s="12"/>
      <c r="AU27" s="12"/>
      <c r="AV27" s="12"/>
      <c r="AW27" s="12">
        <f t="shared" si="9"/>
        <v>0</v>
      </c>
      <c r="AX27" s="7"/>
      <c r="AY27" s="7"/>
      <c r="AZ27" s="7"/>
      <c r="BA27" s="7"/>
      <c r="BB27" s="7"/>
      <c r="BC27" s="7"/>
      <c r="BD27" s="7"/>
      <c r="BE27" s="7"/>
      <c r="BF27" s="7"/>
      <c r="BG27" s="7"/>
      <c r="BH27" s="7">
        <f t="shared" si="10"/>
        <v>0</v>
      </c>
      <c r="BI27" s="12"/>
      <c r="BJ27" s="12"/>
      <c r="BK27" s="12"/>
      <c r="BL27" s="12"/>
      <c r="BM27" s="14"/>
      <c r="BN27" s="14"/>
      <c r="BO27" s="12"/>
      <c r="BP27" s="12"/>
      <c r="BQ27" s="14"/>
      <c r="BR27" s="14"/>
      <c r="BS27" s="12"/>
      <c r="BT27" s="12"/>
      <c r="BU27" s="12">
        <f t="shared" si="11"/>
        <v>0</v>
      </c>
      <c r="BV27" s="7"/>
      <c r="BW27" s="7"/>
      <c r="BX27" s="7"/>
      <c r="BY27" s="7"/>
      <c r="BZ27" s="7"/>
      <c r="CA27" s="7"/>
      <c r="CB27" s="7"/>
      <c r="CC27" s="7"/>
      <c r="CD27" s="7"/>
      <c r="CE27" s="7"/>
      <c r="CF27" s="7"/>
      <c r="CG27" s="7"/>
      <c r="CH27" s="7">
        <f t="shared" si="1"/>
        <v>0</v>
      </c>
      <c r="CI27" s="14"/>
      <c r="CJ27" s="14"/>
      <c r="CK27" s="14"/>
      <c r="CL27" s="14"/>
      <c r="CM27" s="14"/>
      <c r="CN27" s="14"/>
      <c r="CO27" s="14"/>
      <c r="CP27" s="14"/>
      <c r="CQ27" s="14"/>
      <c r="CR27" s="14"/>
      <c r="CS27" s="14"/>
      <c r="CT27" s="14"/>
      <c r="CU27" s="12">
        <f t="shared" si="2"/>
        <v>0</v>
      </c>
      <c r="CV27" s="7"/>
      <c r="CW27" s="7"/>
      <c r="CX27" s="7"/>
      <c r="CY27" s="7"/>
      <c r="CZ27" s="7"/>
      <c r="DA27" s="7"/>
      <c r="DB27" s="7"/>
      <c r="DC27" s="7"/>
      <c r="DD27" s="7"/>
      <c r="DE27" s="7"/>
      <c r="DF27" s="7">
        <f t="shared" si="12"/>
        <v>0</v>
      </c>
      <c r="DG27" s="14"/>
      <c r="DH27" s="14"/>
      <c r="DI27" s="14"/>
      <c r="DJ27" s="14"/>
      <c r="DK27" s="14"/>
      <c r="DL27" s="14"/>
      <c r="DM27" s="14"/>
      <c r="DN27" s="14"/>
      <c r="DO27" s="14"/>
      <c r="DP27" s="14"/>
      <c r="DQ27" s="12">
        <f t="shared" si="13"/>
        <v>0</v>
      </c>
      <c r="DR27" s="7"/>
      <c r="DS27" s="7"/>
      <c r="DT27" s="7"/>
      <c r="DU27" s="7"/>
      <c r="DV27" s="7"/>
      <c r="DW27" s="7"/>
      <c r="DX27" s="7"/>
      <c r="DY27" s="7"/>
      <c r="DZ27" s="7"/>
      <c r="EA27" s="7"/>
      <c r="EB27" s="7"/>
      <c r="EC27" s="7"/>
      <c r="ED27" s="7">
        <f t="shared" si="3"/>
        <v>0</v>
      </c>
      <c r="EE27" s="9">
        <f t="shared" si="4"/>
        <v>0</v>
      </c>
    </row>
    <row r="28" spans="1:135" ht="15" customHeight="1" x14ac:dyDescent="0.3">
      <c r="A28" s="19" t="str">
        <f t="shared" si="0"/>
        <v>PANIFICADOS (PAN, PASTELERÍA Y  HOJALDRES)</v>
      </c>
      <c r="B28" s="20">
        <f t="shared" si="5"/>
        <v>20772</v>
      </c>
      <c r="C28" s="21" t="s">
        <v>109</v>
      </c>
      <c r="E28" s="2" t="s">
        <v>9</v>
      </c>
      <c r="F28" s="7"/>
      <c r="G28" s="7"/>
      <c r="H28" s="7"/>
      <c r="I28" s="7"/>
      <c r="J28" s="8"/>
      <c r="K28" s="8"/>
      <c r="L28" s="7"/>
      <c r="M28" s="7"/>
      <c r="N28" s="7"/>
      <c r="O28" s="7"/>
      <c r="P28" s="7">
        <f t="shared" si="6"/>
        <v>0</v>
      </c>
      <c r="Q28" s="1">
        <v>10</v>
      </c>
      <c r="R28" s="1">
        <v>10</v>
      </c>
      <c r="S28" s="1"/>
      <c r="T28" s="1"/>
      <c r="U28" s="6"/>
      <c r="V28" s="6"/>
      <c r="W28" s="1"/>
      <c r="X28" s="1"/>
      <c r="Y28" s="1"/>
      <c r="Z28" s="1"/>
      <c r="AA28" s="1">
        <f t="shared" si="7"/>
        <v>0</v>
      </c>
      <c r="AB28" s="8">
        <v>25</v>
      </c>
      <c r="AC28" s="8">
        <v>20</v>
      </c>
      <c r="AD28" s="8">
        <v>10</v>
      </c>
      <c r="AE28" s="8">
        <v>20</v>
      </c>
      <c r="AF28" s="8"/>
      <c r="AG28" s="8"/>
      <c r="AH28" s="8">
        <v>10</v>
      </c>
      <c r="AI28" s="8">
        <v>10</v>
      </c>
      <c r="AJ28" s="8"/>
      <c r="AK28" s="8"/>
      <c r="AL28" s="7">
        <f t="shared" si="8"/>
        <v>0</v>
      </c>
      <c r="AM28" s="12">
        <v>40</v>
      </c>
      <c r="AN28" s="12">
        <v>20</v>
      </c>
      <c r="AO28" s="12">
        <v>20</v>
      </c>
      <c r="AP28" s="12">
        <v>20</v>
      </c>
      <c r="AQ28" s="12"/>
      <c r="AR28" s="12"/>
      <c r="AS28" s="12">
        <v>20</v>
      </c>
      <c r="AT28" s="12">
        <v>10</v>
      </c>
      <c r="AU28" s="12"/>
      <c r="AV28" s="12"/>
      <c r="AW28" s="12">
        <f t="shared" si="9"/>
        <v>0</v>
      </c>
      <c r="AX28" s="7">
        <v>50</v>
      </c>
      <c r="AY28" s="7">
        <v>20</v>
      </c>
      <c r="AZ28" s="7">
        <v>50</v>
      </c>
      <c r="BA28" s="7">
        <v>20</v>
      </c>
      <c r="BB28" s="7"/>
      <c r="BC28" s="7"/>
      <c r="BD28" s="7">
        <v>20</v>
      </c>
      <c r="BE28" s="7">
        <f>2/7*30</f>
        <v>8.5714285714285712</v>
      </c>
      <c r="BF28" s="7"/>
      <c r="BG28" s="7"/>
      <c r="BH28" s="7">
        <f t="shared" si="10"/>
        <v>2171.4285714285716</v>
      </c>
      <c r="BI28" s="12">
        <v>50</v>
      </c>
      <c r="BJ28" s="12">
        <v>20</v>
      </c>
      <c r="BK28" s="12">
        <v>50</v>
      </c>
      <c r="BL28" s="12">
        <v>20</v>
      </c>
      <c r="BM28" s="14"/>
      <c r="BN28" s="14"/>
      <c r="BO28" s="12">
        <v>20</v>
      </c>
      <c r="BP28" s="12">
        <f>2/7*30</f>
        <v>8.5714285714285712</v>
      </c>
      <c r="BQ28" s="14"/>
      <c r="BR28" s="14"/>
      <c r="BS28" s="12">
        <v>30</v>
      </c>
      <c r="BT28" s="12">
        <v>20</v>
      </c>
      <c r="BU28" s="12">
        <f t="shared" si="11"/>
        <v>2771.4285714285716</v>
      </c>
      <c r="BV28" s="7">
        <v>50</v>
      </c>
      <c r="BW28" s="7">
        <v>20</v>
      </c>
      <c r="BX28" s="7">
        <v>50</v>
      </c>
      <c r="BY28" s="7">
        <v>20</v>
      </c>
      <c r="BZ28" s="7"/>
      <c r="CA28" s="7"/>
      <c r="CB28" s="7">
        <v>20</v>
      </c>
      <c r="CC28" s="7">
        <f>2/7*30</f>
        <v>8.5714285714285712</v>
      </c>
      <c r="CD28" s="7"/>
      <c r="CE28" s="7"/>
      <c r="CF28" s="7">
        <v>30</v>
      </c>
      <c r="CG28" s="7">
        <v>20</v>
      </c>
      <c r="CH28" s="7">
        <f t="shared" si="1"/>
        <v>2771.4285714285716</v>
      </c>
      <c r="CI28" s="14">
        <v>70</v>
      </c>
      <c r="CJ28" s="14">
        <v>20</v>
      </c>
      <c r="CK28" s="14">
        <v>50</v>
      </c>
      <c r="CL28" s="14">
        <v>20</v>
      </c>
      <c r="CM28" s="14"/>
      <c r="CN28" s="14"/>
      <c r="CO28" s="14">
        <v>50</v>
      </c>
      <c r="CP28" s="14">
        <f>2/7*30</f>
        <v>8.5714285714285712</v>
      </c>
      <c r="CQ28" s="14"/>
      <c r="CR28" s="14"/>
      <c r="CS28" s="14">
        <v>30</v>
      </c>
      <c r="CT28" s="14">
        <v>20</v>
      </c>
      <c r="CU28" s="12">
        <f t="shared" si="2"/>
        <v>3428.5714285714284</v>
      </c>
      <c r="CV28" s="7">
        <v>70</v>
      </c>
      <c r="CW28" s="7">
        <v>20</v>
      </c>
      <c r="CX28" s="7">
        <v>60</v>
      </c>
      <c r="CY28" s="7">
        <v>20</v>
      </c>
      <c r="CZ28" s="7"/>
      <c r="DA28" s="7"/>
      <c r="DB28" s="7">
        <v>60</v>
      </c>
      <c r="DC28" s="7">
        <v>20</v>
      </c>
      <c r="DD28" s="7"/>
      <c r="DE28" s="7"/>
      <c r="DF28" s="7">
        <f t="shared" si="12"/>
        <v>3800</v>
      </c>
      <c r="DG28" s="14">
        <v>30</v>
      </c>
      <c r="DH28" s="14">
        <v>20</v>
      </c>
      <c r="DI28" s="14">
        <v>30</v>
      </c>
      <c r="DJ28" s="14">
        <v>20</v>
      </c>
      <c r="DK28" s="14"/>
      <c r="DL28" s="14"/>
      <c r="DM28" s="14">
        <v>30</v>
      </c>
      <c r="DN28" s="14">
        <v>20</v>
      </c>
      <c r="DO28" s="14"/>
      <c r="DP28" s="14"/>
      <c r="DQ28" s="12">
        <f t="shared" si="13"/>
        <v>1800</v>
      </c>
      <c r="DR28" s="7">
        <v>70</v>
      </c>
      <c r="DS28" s="7">
        <v>20</v>
      </c>
      <c r="DT28" s="7">
        <v>60</v>
      </c>
      <c r="DU28" s="7">
        <v>20</v>
      </c>
      <c r="DV28" s="7"/>
      <c r="DW28" s="7"/>
      <c r="DX28" s="7">
        <v>50</v>
      </c>
      <c r="DY28" s="7">
        <f>2/7*30</f>
        <v>8.5714285714285712</v>
      </c>
      <c r="DZ28" s="7"/>
      <c r="EA28" s="7"/>
      <c r="EB28" s="7">
        <v>50</v>
      </c>
      <c r="EC28" s="7">
        <v>20</v>
      </c>
      <c r="ED28" s="7">
        <f t="shared" si="3"/>
        <v>4028.5714285714284</v>
      </c>
      <c r="EE28" s="9">
        <f t="shared" si="4"/>
        <v>20771.428571428572</v>
      </c>
    </row>
    <row r="29" spans="1:135" x14ac:dyDescent="0.3">
      <c r="A29" s="19" t="str">
        <f t="shared" si="0"/>
        <v>GALLETERÍA</v>
      </c>
      <c r="B29" s="20">
        <f t="shared" si="5"/>
        <v>3390</v>
      </c>
      <c r="C29" s="21" t="s">
        <v>109</v>
      </c>
      <c r="E29" s="1" t="s">
        <v>10</v>
      </c>
      <c r="F29" s="7"/>
      <c r="G29" s="7"/>
      <c r="H29" s="7"/>
      <c r="I29" s="7"/>
      <c r="J29" s="8"/>
      <c r="K29" s="8"/>
      <c r="L29" s="7"/>
      <c r="M29" s="7"/>
      <c r="N29" s="7"/>
      <c r="O29" s="7"/>
      <c r="P29" s="7">
        <f t="shared" si="6"/>
        <v>0</v>
      </c>
      <c r="Q29" s="1">
        <v>14</v>
      </c>
      <c r="R29" s="1">
        <v>10</v>
      </c>
      <c r="S29" s="1"/>
      <c r="T29" s="1"/>
      <c r="U29" s="6"/>
      <c r="V29" s="6"/>
      <c r="W29" s="1"/>
      <c r="X29" s="1"/>
      <c r="Y29" s="1"/>
      <c r="Z29" s="1"/>
      <c r="AA29" s="1">
        <f t="shared" si="7"/>
        <v>0</v>
      </c>
      <c r="AB29" s="8"/>
      <c r="AC29" s="8"/>
      <c r="AD29" s="8">
        <v>7</v>
      </c>
      <c r="AE29" s="8">
        <v>10</v>
      </c>
      <c r="AF29" s="8"/>
      <c r="AG29" s="8"/>
      <c r="AH29" s="8">
        <v>7</v>
      </c>
      <c r="AI29" s="8">
        <v>20</v>
      </c>
      <c r="AJ29" s="8"/>
      <c r="AK29" s="8"/>
      <c r="AL29" s="7">
        <f t="shared" si="8"/>
        <v>0</v>
      </c>
      <c r="AM29" s="12"/>
      <c r="AN29" s="12"/>
      <c r="AO29" s="12">
        <v>14</v>
      </c>
      <c r="AP29" s="12">
        <v>10</v>
      </c>
      <c r="AQ29" s="12"/>
      <c r="AR29" s="12"/>
      <c r="AS29" s="12">
        <v>14</v>
      </c>
      <c r="AT29" s="12">
        <v>20</v>
      </c>
      <c r="AU29" s="12"/>
      <c r="AV29" s="12"/>
      <c r="AW29" s="12">
        <f t="shared" si="9"/>
        <v>0</v>
      </c>
      <c r="AX29" s="7"/>
      <c r="AY29" s="7"/>
      <c r="AZ29" s="7">
        <v>14</v>
      </c>
      <c r="BA29" s="7">
        <v>10</v>
      </c>
      <c r="BB29" s="7"/>
      <c r="BC29" s="7"/>
      <c r="BD29" s="7">
        <v>14</v>
      </c>
      <c r="BE29" s="7">
        <f>3/7*30</f>
        <v>12.857142857142856</v>
      </c>
      <c r="BF29" s="7"/>
      <c r="BG29" s="7"/>
      <c r="BH29" s="7">
        <f t="shared" si="10"/>
        <v>320</v>
      </c>
      <c r="BI29" s="12"/>
      <c r="BJ29" s="12"/>
      <c r="BK29" s="12">
        <v>14</v>
      </c>
      <c r="BL29" s="12">
        <v>10</v>
      </c>
      <c r="BM29" s="14"/>
      <c r="BN29" s="14"/>
      <c r="BO29" s="12">
        <v>14</v>
      </c>
      <c r="BP29" s="12">
        <f>3/7*30</f>
        <v>12.857142857142856</v>
      </c>
      <c r="BQ29" s="14"/>
      <c r="BR29" s="14"/>
      <c r="BS29" s="12">
        <v>14</v>
      </c>
      <c r="BT29" s="12">
        <v>10</v>
      </c>
      <c r="BU29" s="12">
        <f t="shared" si="11"/>
        <v>460</v>
      </c>
      <c r="BV29" s="7"/>
      <c r="BW29" s="7"/>
      <c r="BX29" s="7">
        <v>14</v>
      </c>
      <c r="BY29" s="7">
        <v>10</v>
      </c>
      <c r="BZ29" s="7"/>
      <c r="CA29" s="7"/>
      <c r="CB29" s="7">
        <v>14</v>
      </c>
      <c r="CC29" s="7">
        <f>3/7*30</f>
        <v>12.857142857142856</v>
      </c>
      <c r="CD29" s="7"/>
      <c r="CE29" s="7"/>
      <c r="CF29" s="7">
        <v>14</v>
      </c>
      <c r="CG29" s="7">
        <v>10</v>
      </c>
      <c r="CH29" s="7">
        <f t="shared" si="1"/>
        <v>460</v>
      </c>
      <c r="CI29" s="14"/>
      <c r="CJ29" s="14"/>
      <c r="CK29" s="14">
        <v>21</v>
      </c>
      <c r="CL29" s="14">
        <v>10</v>
      </c>
      <c r="CM29" s="14"/>
      <c r="CN29" s="14"/>
      <c r="CO29" s="14">
        <v>21</v>
      </c>
      <c r="CP29" s="14">
        <f>3/7*30</f>
        <v>12.857142857142856</v>
      </c>
      <c r="CQ29" s="14"/>
      <c r="CR29" s="14"/>
      <c r="CS29" s="14">
        <v>14</v>
      </c>
      <c r="CT29" s="14">
        <v>10</v>
      </c>
      <c r="CU29" s="12">
        <f t="shared" si="2"/>
        <v>620</v>
      </c>
      <c r="CV29" s="7"/>
      <c r="CW29" s="7"/>
      <c r="CX29" s="7">
        <v>21</v>
      </c>
      <c r="CY29" s="7">
        <v>10</v>
      </c>
      <c r="CZ29" s="7"/>
      <c r="DA29" s="7"/>
      <c r="DB29" s="7">
        <v>21</v>
      </c>
      <c r="DC29" s="7">
        <v>10</v>
      </c>
      <c r="DD29" s="7"/>
      <c r="DE29" s="7"/>
      <c r="DF29" s="7">
        <f t="shared" si="12"/>
        <v>420</v>
      </c>
      <c r="DG29" s="14"/>
      <c r="DH29" s="14"/>
      <c r="DI29" s="14">
        <v>21</v>
      </c>
      <c r="DJ29" s="14">
        <v>10</v>
      </c>
      <c r="DK29" s="14"/>
      <c r="DL29" s="14"/>
      <c r="DM29" s="14">
        <v>21</v>
      </c>
      <c r="DN29" s="14">
        <v>10</v>
      </c>
      <c r="DO29" s="14"/>
      <c r="DP29" s="14"/>
      <c r="DQ29" s="12">
        <f t="shared" si="13"/>
        <v>420</v>
      </c>
      <c r="DR29" s="7"/>
      <c r="DS29" s="7"/>
      <c r="DT29" s="7">
        <v>21</v>
      </c>
      <c r="DU29" s="7">
        <v>10</v>
      </c>
      <c r="DV29" s="7"/>
      <c r="DW29" s="7"/>
      <c r="DX29" s="7">
        <v>21</v>
      </c>
      <c r="DY29" s="7">
        <f>3/7*30</f>
        <v>12.857142857142856</v>
      </c>
      <c r="DZ29" s="7"/>
      <c r="EA29" s="7"/>
      <c r="EB29" s="7">
        <v>21</v>
      </c>
      <c r="EC29" s="7">
        <v>10</v>
      </c>
      <c r="ED29" s="7">
        <f t="shared" si="3"/>
        <v>690</v>
      </c>
      <c r="EE29" s="9">
        <f t="shared" si="4"/>
        <v>3390</v>
      </c>
    </row>
    <row r="30" spans="1:135" x14ac:dyDescent="0.3">
      <c r="A30" s="19" t="str">
        <f t="shared" si="0"/>
        <v>AREPA O  ENVUELTOS DE MAZORCA</v>
      </c>
      <c r="B30" s="20">
        <f t="shared" si="5"/>
        <v>9272</v>
      </c>
      <c r="C30" s="21" t="s">
        <v>109</v>
      </c>
      <c r="E30" s="2" t="s">
        <v>11</v>
      </c>
      <c r="F30" s="7"/>
      <c r="G30" s="7"/>
      <c r="H30" s="7"/>
      <c r="I30" s="7"/>
      <c r="J30" s="8"/>
      <c r="K30" s="8"/>
      <c r="L30" s="7"/>
      <c r="M30" s="7"/>
      <c r="N30" s="7"/>
      <c r="O30" s="7"/>
      <c r="P30" s="7">
        <f t="shared" si="6"/>
        <v>0</v>
      </c>
      <c r="Q30" s="1">
        <v>10</v>
      </c>
      <c r="R30" s="1">
        <v>10</v>
      </c>
      <c r="S30" s="1"/>
      <c r="T30" s="1"/>
      <c r="U30" s="6">
        <v>15</v>
      </c>
      <c r="V30" s="6">
        <v>10</v>
      </c>
      <c r="W30" s="1"/>
      <c r="X30" s="1"/>
      <c r="Y30" s="1">
        <v>15</v>
      </c>
      <c r="Z30" s="1">
        <v>10</v>
      </c>
      <c r="AA30" s="1">
        <f t="shared" si="7"/>
        <v>0</v>
      </c>
      <c r="AB30" s="8">
        <v>25</v>
      </c>
      <c r="AC30" s="8">
        <v>10</v>
      </c>
      <c r="AD30" s="8"/>
      <c r="AE30" s="8"/>
      <c r="AF30" s="8">
        <v>20</v>
      </c>
      <c r="AG30" s="8">
        <f>2/7*30</f>
        <v>8.5714285714285712</v>
      </c>
      <c r="AH30" s="8"/>
      <c r="AI30" s="8"/>
      <c r="AJ30" s="8">
        <v>20</v>
      </c>
      <c r="AK30" s="8">
        <f>2/7*30</f>
        <v>8.5714285714285712</v>
      </c>
      <c r="AL30" s="7">
        <f t="shared" si="8"/>
        <v>0</v>
      </c>
      <c r="AM30" s="12">
        <v>40</v>
      </c>
      <c r="AN30" s="12">
        <v>10</v>
      </c>
      <c r="AO30" s="12"/>
      <c r="AP30" s="12"/>
      <c r="AQ30" s="12">
        <v>35</v>
      </c>
      <c r="AR30" s="12">
        <f>2/7*30</f>
        <v>8.5714285714285712</v>
      </c>
      <c r="AS30" s="12"/>
      <c r="AT30" s="12"/>
      <c r="AU30" s="12">
        <v>35</v>
      </c>
      <c r="AV30" s="12">
        <f>2/7*30</f>
        <v>8.5714285714285712</v>
      </c>
      <c r="AW30" s="12">
        <f t="shared" si="9"/>
        <v>0</v>
      </c>
      <c r="AX30" s="7">
        <v>50</v>
      </c>
      <c r="AY30" s="7">
        <v>10</v>
      </c>
      <c r="AZ30" s="7"/>
      <c r="BA30" s="7"/>
      <c r="BB30" s="7">
        <v>40</v>
      </c>
      <c r="BC30" s="7">
        <f>2/7*30</f>
        <v>8.5714285714285712</v>
      </c>
      <c r="BD30" s="7"/>
      <c r="BE30" s="7"/>
      <c r="BF30" s="7">
        <v>40</v>
      </c>
      <c r="BG30" s="7">
        <f>2/7*30</f>
        <v>8.5714285714285712</v>
      </c>
      <c r="BH30" s="7">
        <f t="shared" si="10"/>
        <v>1185.7142857142858</v>
      </c>
      <c r="BI30" s="12">
        <v>50</v>
      </c>
      <c r="BJ30" s="12">
        <v>10</v>
      </c>
      <c r="BK30" s="12"/>
      <c r="BL30" s="12"/>
      <c r="BM30" s="14">
        <v>40</v>
      </c>
      <c r="BN30" s="14">
        <f>2/7*30</f>
        <v>8.5714285714285712</v>
      </c>
      <c r="BO30" s="12"/>
      <c r="BP30" s="12"/>
      <c r="BQ30" s="14">
        <v>40</v>
      </c>
      <c r="BR30" s="14">
        <f>2/7*30</f>
        <v>8.5714285714285712</v>
      </c>
      <c r="BS30" s="12"/>
      <c r="BT30" s="12"/>
      <c r="BU30" s="12">
        <f t="shared" si="11"/>
        <v>1185.7142857142858</v>
      </c>
      <c r="BV30" s="7">
        <v>50</v>
      </c>
      <c r="BW30" s="7">
        <v>10</v>
      </c>
      <c r="BX30" s="7"/>
      <c r="BY30" s="7"/>
      <c r="BZ30" s="7">
        <v>40</v>
      </c>
      <c r="CA30" s="7">
        <f>2/7*30</f>
        <v>8.5714285714285712</v>
      </c>
      <c r="CB30" s="7"/>
      <c r="CC30" s="7"/>
      <c r="CD30" s="7">
        <v>40</v>
      </c>
      <c r="CE30" s="7">
        <f>2/7*30</f>
        <v>8.5714285714285712</v>
      </c>
      <c r="CF30" s="7"/>
      <c r="CG30" s="7"/>
      <c r="CH30" s="7">
        <f t="shared" si="1"/>
        <v>1185.7142857142858</v>
      </c>
      <c r="CI30" s="14">
        <v>50</v>
      </c>
      <c r="CJ30" s="14">
        <v>10</v>
      </c>
      <c r="CK30" s="14"/>
      <c r="CL30" s="14"/>
      <c r="CM30" s="14">
        <v>50</v>
      </c>
      <c r="CN30" s="14">
        <f>2/7*30</f>
        <v>8.5714285714285712</v>
      </c>
      <c r="CO30" s="14"/>
      <c r="CP30" s="14"/>
      <c r="CQ30" s="14">
        <v>50</v>
      </c>
      <c r="CR30" s="14">
        <f>2/7*30</f>
        <v>8.5714285714285712</v>
      </c>
      <c r="CS30" s="14"/>
      <c r="CT30" s="14"/>
      <c r="CU30" s="12">
        <f t="shared" si="2"/>
        <v>1357.1428571428571</v>
      </c>
      <c r="CV30" s="7">
        <v>70</v>
      </c>
      <c r="CW30" s="7">
        <v>10</v>
      </c>
      <c r="CX30" s="7"/>
      <c r="CY30" s="7"/>
      <c r="CZ30" s="7">
        <v>60</v>
      </c>
      <c r="DA30" s="7">
        <f>2/7*30</f>
        <v>8.5714285714285712</v>
      </c>
      <c r="DB30" s="7"/>
      <c r="DC30" s="7"/>
      <c r="DD30" s="7">
        <v>50</v>
      </c>
      <c r="DE30" s="7">
        <f>2/7*30</f>
        <v>8.5714285714285712</v>
      </c>
      <c r="DF30" s="7">
        <f t="shared" si="12"/>
        <v>1642.8571428571427</v>
      </c>
      <c r="DG30" s="14">
        <v>30</v>
      </c>
      <c r="DH30" s="14">
        <v>10</v>
      </c>
      <c r="DI30" s="14"/>
      <c r="DJ30" s="14"/>
      <c r="DK30" s="14">
        <v>50</v>
      </c>
      <c r="DL30" s="14">
        <f>2/7*30</f>
        <v>8.5714285714285712</v>
      </c>
      <c r="DM30" s="14"/>
      <c r="DN30" s="14"/>
      <c r="DO30" s="14">
        <v>50</v>
      </c>
      <c r="DP30" s="14">
        <f>2/7*30</f>
        <v>8.5714285714285712</v>
      </c>
      <c r="DQ30" s="12">
        <f t="shared" si="13"/>
        <v>1157.1428571428571</v>
      </c>
      <c r="DR30" s="7">
        <v>70</v>
      </c>
      <c r="DS30" s="7">
        <v>10</v>
      </c>
      <c r="DT30" s="7"/>
      <c r="DU30" s="7"/>
      <c r="DV30" s="7">
        <v>50</v>
      </c>
      <c r="DW30" s="7">
        <f>2/7*30</f>
        <v>8.5714285714285712</v>
      </c>
      <c r="DX30" s="7"/>
      <c r="DY30" s="7"/>
      <c r="DZ30" s="7">
        <v>50</v>
      </c>
      <c r="EA30" s="7">
        <f>2/7*30</f>
        <v>8.5714285714285712</v>
      </c>
      <c r="EB30" s="7"/>
      <c r="EC30" s="7"/>
      <c r="ED30" s="7">
        <f t="shared" si="3"/>
        <v>1557.1428571428569</v>
      </c>
      <c r="EE30" s="9">
        <f t="shared" si="4"/>
        <v>9271.4285714285725</v>
      </c>
    </row>
    <row r="31" spans="1:135" x14ac:dyDescent="0.3">
      <c r="A31" s="19" t="str">
        <f t="shared" si="0"/>
        <v>TUBÉRCULOS Y PLÁTANOS</v>
      </c>
      <c r="B31" s="20">
        <f t="shared" si="5"/>
        <v>34250</v>
      </c>
      <c r="C31" s="21" t="s">
        <v>109</v>
      </c>
      <c r="E31" s="2" t="s">
        <v>12</v>
      </c>
      <c r="F31" s="7"/>
      <c r="G31" s="7"/>
      <c r="H31" s="7"/>
      <c r="I31" s="7"/>
      <c r="J31" s="8">
        <f>+(19+25)/2</f>
        <v>22</v>
      </c>
      <c r="K31" s="8">
        <v>30</v>
      </c>
      <c r="L31" s="7"/>
      <c r="M31" s="7"/>
      <c r="N31" s="8">
        <f>+(19+25)/2</f>
        <v>22</v>
      </c>
      <c r="O31" s="8">
        <v>30</v>
      </c>
      <c r="P31" s="7">
        <f t="shared" si="6"/>
        <v>0</v>
      </c>
      <c r="Q31" s="1"/>
      <c r="R31" s="1"/>
      <c r="S31" s="1"/>
      <c r="T31" s="1"/>
      <c r="U31" s="6">
        <f>+(12+20)/2+(18+25)/(2*30)*20</f>
        <v>30.333333333333336</v>
      </c>
      <c r="V31" s="6">
        <v>30</v>
      </c>
      <c r="W31" s="1"/>
      <c r="X31" s="1"/>
      <c r="Y31" s="1">
        <f>+(12+20)/2+ (18+25)/(2*30)*20</f>
        <v>30.333333333333336</v>
      </c>
      <c r="Z31" s="1">
        <v>30</v>
      </c>
      <c r="AA31" s="1">
        <f t="shared" si="7"/>
        <v>0</v>
      </c>
      <c r="AB31" s="8"/>
      <c r="AC31" s="8"/>
      <c r="AD31" s="8"/>
      <c r="AE31" s="8"/>
      <c r="AF31" s="8">
        <f>+(12+17)/2+(24+46)/(2*30)*(5/7)</f>
        <v>15.333333333333334</v>
      </c>
      <c r="AG31" s="8">
        <v>30</v>
      </c>
      <c r="AH31" s="8"/>
      <c r="AI31" s="8"/>
      <c r="AJ31" s="8">
        <f>+(40+77)/2</f>
        <v>58.5</v>
      </c>
      <c r="AK31" s="8">
        <f>5/7*30</f>
        <v>21.428571428571431</v>
      </c>
      <c r="AL31" s="7">
        <f t="shared" si="8"/>
        <v>0</v>
      </c>
      <c r="AM31" s="12"/>
      <c r="AN31" s="12"/>
      <c r="AO31" s="12"/>
      <c r="AP31" s="12"/>
      <c r="AQ31" s="15">
        <f>+(12+17)/2+(46+60)/(2*30)*(5/7)</f>
        <v>15.761904761904763</v>
      </c>
      <c r="AR31" s="15">
        <v>30</v>
      </c>
      <c r="AS31" s="12"/>
      <c r="AT31" s="12"/>
      <c r="AU31" s="12">
        <f>+(62+83)/2</f>
        <v>72.5</v>
      </c>
      <c r="AV31" s="12">
        <f>5/7*30</f>
        <v>21.428571428571431</v>
      </c>
      <c r="AW31" s="12">
        <f t="shared" si="9"/>
        <v>0</v>
      </c>
      <c r="AX31" s="7"/>
      <c r="AY31" s="7"/>
      <c r="AZ31" s="7"/>
      <c r="BA31" s="7"/>
      <c r="BB31" s="7">
        <f>+(17+25)/2+(46+65)/2*5/7</f>
        <v>60.642857142857146</v>
      </c>
      <c r="BC31" s="7">
        <v>30</v>
      </c>
      <c r="BD31" s="7"/>
      <c r="BE31" s="7"/>
      <c r="BF31" s="7">
        <f>+(71+100)/2</f>
        <v>85.5</v>
      </c>
      <c r="BG31" s="7">
        <f>5/7*30</f>
        <v>21.428571428571431</v>
      </c>
      <c r="BH31" s="7">
        <f t="shared" si="10"/>
        <v>3651.4285714285716</v>
      </c>
      <c r="BI31" s="12"/>
      <c r="BJ31" s="12"/>
      <c r="BK31" s="12"/>
      <c r="BL31" s="12"/>
      <c r="BM31" s="14">
        <f>+(17+25)/2+(46+65)/2*5/7</f>
        <v>60.642857142857146</v>
      </c>
      <c r="BN31" s="14">
        <v>30</v>
      </c>
      <c r="BO31" s="12"/>
      <c r="BP31" s="12"/>
      <c r="BQ31" s="14">
        <f>+(71+100)/2</f>
        <v>85.5</v>
      </c>
      <c r="BR31" s="14">
        <f>5/7*30</f>
        <v>21.428571428571431</v>
      </c>
      <c r="BS31" s="12"/>
      <c r="BT31" s="12"/>
      <c r="BU31" s="12">
        <f t="shared" si="11"/>
        <v>3651.4285714285716</v>
      </c>
      <c r="BV31" s="7"/>
      <c r="BW31" s="7"/>
      <c r="BX31" s="7"/>
      <c r="BY31" s="7"/>
      <c r="BZ31" s="7">
        <f>+(17+25)/2+(58+82)/2*5/7</f>
        <v>71</v>
      </c>
      <c r="CA31" s="7">
        <v>30</v>
      </c>
      <c r="CB31" s="7"/>
      <c r="CC31" s="7"/>
      <c r="CD31" s="7">
        <f>+(82+117)/2</f>
        <v>99.5</v>
      </c>
      <c r="CE31" s="7">
        <f>5/7*30</f>
        <v>21.428571428571431</v>
      </c>
      <c r="CF31" s="7"/>
      <c r="CG31" s="7"/>
      <c r="CH31" s="7">
        <f t="shared" si="1"/>
        <v>4262.1428571428569</v>
      </c>
      <c r="CI31" s="14"/>
      <c r="CJ31" s="14"/>
      <c r="CK31" s="14"/>
      <c r="CL31" s="14"/>
      <c r="CM31" s="14">
        <f>+(17+25)/2+(70+98)/2*5/7</f>
        <v>81</v>
      </c>
      <c r="CN31" s="14">
        <v>30</v>
      </c>
      <c r="CO31" s="14"/>
      <c r="CP31" s="14"/>
      <c r="CQ31" s="14">
        <f>+(94+134)/2</f>
        <v>114</v>
      </c>
      <c r="CR31" s="14">
        <f>5/7*30</f>
        <v>21.428571428571431</v>
      </c>
      <c r="CS31" s="14"/>
      <c r="CT31" s="14"/>
      <c r="CU31" s="12">
        <f t="shared" si="2"/>
        <v>4872.8571428571431</v>
      </c>
      <c r="CV31" s="7"/>
      <c r="CW31" s="7"/>
      <c r="CX31" s="7"/>
      <c r="CY31" s="7"/>
      <c r="CZ31" s="7">
        <f>+(57+80)/2+(70+98)/2*5/7</f>
        <v>128.5</v>
      </c>
      <c r="DA31" s="7">
        <v>30</v>
      </c>
      <c r="DB31" s="7"/>
      <c r="DC31" s="7"/>
      <c r="DD31" s="7">
        <f>+(94+134)/2</f>
        <v>114</v>
      </c>
      <c r="DE31" s="7">
        <f>5/7*30</f>
        <v>21.428571428571431</v>
      </c>
      <c r="DF31" s="7">
        <f t="shared" si="12"/>
        <v>6297.8571428571431</v>
      </c>
      <c r="DG31" s="14"/>
      <c r="DH31" s="14"/>
      <c r="DI31" s="14"/>
      <c r="DJ31" s="14"/>
      <c r="DK31" s="14">
        <f>+(57+80)/2+(58+82)/2*5/7</f>
        <v>118.5</v>
      </c>
      <c r="DL31" s="14">
        <v>30</v>
      </c>
      <c r="DM31" s="14"/>
      <c r="DN31" s="14"/>
      <c r="DO31" s="14">
        <f>+(94+134)/2</f>
        <v>114</v>
      </c>
      <c r="DP31" s="14">
        <f>5/7*30</f>
        <v>21.428571428571431</v>
      </c>
      <c r="DQ31" s="12">
        <f t="shared" si="13"/>
        <v>5997.8571428571431</v>
      </c>
      <c r="DR31" s="7"/>
      <c r="DS31" s="7"/>
      <c r="DT31" s="7"/>
      <c r="DU31" s="7"/>
      <c r="DV31" s="7">
        <f>+(17+25)/2+(81+115)/2*5/7</f>
        <v>91</v>
      </c>
      <c r="DW31" s="7">
        <v>30</v>
      </c>
      <c r="DX31" s="7"/>
      <c r="DY31" s="7"/>
      <c r="DZ31" s="7">
        <f>+(106+154)/2</f>
        <v>130</v>
      </c>
      <c r="EA31" s="7">
        <f>5/7*30</f>
        <v>21.428571428571431</v>
      </c>
      <c r="EB31" s="7"/>
      <c r="EC31" s="7"/>
      <c r="ED31" s="7">
        <f t="shared" si="3"/>
        <v>5515.7142857142862</v>
      </c>
      <c r="EE31" s="9">
        <f t="shared" si="4"/>
        <v>34249.285714285717</v>
      </c>
    </row>
    <row r="32" spans="1:135" x14ac:dyDescent="0.3">
      <c r="A32" s="19" t="str">
        <f t="shared" si="0"/>
        <v>FRUTA ENTERA O EN JUGO</v>
      </c>
      <c r="B32" s="20">
        <f t="shared" si="5"/>
        <v>102155</v>
      </c>
      <c r="C32" s="21" t="s">
        <v>109</v>
      </c>
      <c r="E32" s="1" t="s">
        <v>13</v>
      </c>
      <c r="F32" s="7"/>
      <c r="G32" s="7"/>
      <c r="H32" s="7"/>
      <c r="I32" s="7"/>
      <c r="J32" s="8"/>
      <c r="K32" s="8"/>
      <c r="L32" s="7"/>
      <c r="M32" s="7"/>
      <c r="N32" s="7"/>
      <c r="O32" s="7"/>
      <c r="P32" s="7">
        <f t="shared" si="6"/>
        <v>0</v>
      </c>
      <c r="Q32" s="1"/>
      <c r="R32" s="1"/>
      <c r="S32" s="1"/>
      <c r="T32" s="1"/>
      <c r="U32" s="6"/>
      <c r="V32" s="6"/>
      <c r="W32" s="1"/>
      <c r="X32" s="1"/>
      <c r="Y32" s="1"/>
      <c r="Z32" s="1"/>
      <c r="AA32" s="1">
        <f t="shared" si="7"/>
        <v>0</v>
      </c>
      <c r="AB32" s="8">
        <f>+(73+155)/2</f>
        <v>114</v>
      </c>
      <c r="AC32" s="8">
        <v>30</v>
      </c>
      <c r="AD32" s="8">
        <f>+(73+155)/2</f>
        <v>114</v>
      </c>
      <c r="AE32" s="8">
        <f>3/7*30</f>
        <v>12.857142857142856</v>
      </c>
      <c r="AF32" s="8">
        <f>+(29+62)/2</f>
        <v>45.5</v>
      </c>
      <c r="AG32" s="8">
        <v>30</v>
      </c>
      <c r="AH32" s="8"/>
      <c r="AI32" s="8"/>
      <c r="AJ32" s="8">
        <f>+(29+62)/2</f>
        <v>45.5</v>
      </c>
      <c r="AK32" s="8">
        <v>30</v>
      </c>
      <c r="AL32" s="7">
        <f t="shared" si="8"/>
        <v>0</v>
      </c>
      <c r="AM32" s="12">
        <f>+(84+177)/2</f>
        <v>130.5</v>
      </c>
      <c r="AN32" s="12">
        <v>30</v>
      </c>
      <c r="AO32" s="12">
        <f>+(73+155)/2</f>
        <v>114</v>
      </c>
      <c r="AP32" s="12">
        <v>30</v>
      </c>
      <c r="AQ32" s="15">
        <f>+(36+75)/2</f>
        <v>55.5</v>
      </c>
      <c r="AR32" s="14">
        <v>30</v>
      </c>
      <c r="AS32" s="12"/>
      <c r="AT32" s="12"/>
      <c r="AU32" s="12">
        <f>+(36+75)/2</f>
        <v>55.5</v>
      </c>
      <c r="AV32" s="12">
        <v>30</v>
      </c>
      <c r="AW32" s="12">
        <f t="shared" si="9"/>
        <v>0</v>
      </c>
      <c r="AX32" s="7">
        <f>+(105+222)/2</f>
        <v>163.5</v>
      </c>
      <c r="AY32" s="7">
        <v>30</v>
      </c>
      <c r="AZ32" s="7">
        <f>+(84+177)/2</f>
        <v>130.5</v>
      </c>
      <c r="BA32" s="7">
        <v>30</v>
      </c>
      <c r="BB32" s="7">
        <f>+(38+82)/2</f>
        <v>60</v>
      </c>
      <c r="BC32" s="7">
        <v>30</v>
      </c>
      <c r="BD32" s="7"/>
      <c r="BE32" s="7"/>
      <c r="BF32" s="7"/>
      <c r="BG32" s="7"/>
      <c r="BH32" s="7">
        <f t="shared" si="10"/>
        <v>10620</v>
      </c>
      <c r="BI32" s="12">
        <f>+(105+222)/2</f>
        <v>163.5</v>
      </c>
      <c r="BJ32" s="12">
        <v>30</v>
      </c>
      <c r="BK32" s="12">
        <f>+(84+177)/2</f>
        <v>130.5</v>
      </c>
      <c r="BL32" s="12">
        <v>30</v>
      </c>
      <c r="BM32" s="14">
        <f>+(43+91)/2</f>
        <v>67</v>
      </c>
      <c r="BN32" s="14">
        <v>30</v>
      </c>
      <c r="BO32" s="12"/>
      <c r="BP32" s="12"/>
      <c r="BQ32" s="14">
        <f>+(43+91)/2</f>
        <v>67</v>
      </c>
      <c r="BR32" s="14">
        <v>30</v>
      </c>
      <c r="BS32" s="12">
        <f>+(43+91)/2</f>
        <v>67</v>
      </c>
      <c r="BT32" s="12">
        <f>4/7*30</f>
        <v>17.142857142857142</v>
      </c>
      <c r="BU32" s="12">
        <f t="shared" si="11"/>
        <v>13988.571428571428</v>
      </c>
      <c r="BV32" s="7">
        <f>+(105+222)/2</f>
        <v>163.5</v>
      </c>
      <c r="BW32" s="7">
        <v>30</v>
      </c>
      <c r="BX32" s="7">
        <f>+(84+177)/2</f>
        <v>130.5</v>
      </c>
      <c r="BY32" s="7">
        <v>30</v>
      </c>
      <c r="BZ32" s="7">
        <f>+(47+100)/2</f>
        <v>73.5</v>
      </c>
      <c r="CA32" s="7">
        <v>30</v>
      </c>
      <c r="CB32" s="7"/>
      <c r="CC32" s="7"/>
      <c r="CD32" s="7">
        <f>+(47+100)/2</f>
        <v>73.5</v>
      </c>
      <c r="CE32" s="7">
        <v>30</v>
      </c>
      <c r="CF32" s="7">
        <f>+(47+100)/2</f>
        <v>73.5</v>
      </c>
      <c r="CG32" s="7">
        <f>4/7*30</f>
        <v>17.142857142857142</v>
      </c>
      <c r="CH32" s="7">
        <f t="shared" si="1"/>
        <v>14490</v>
      </c>
      <c r="CI32" s="14">
        <f>+(126+266)/2</f>
        <v>196</v>
      </c>
      <c r="CJ32" s="14">
        <v>30</v>
      </c>
      <c r="CK32" s="14">
        <f>+(105+222)/2</f>
        <v>163.5</v>
      </c>
      <c r="CL32" s="14">
        <v>30</v>
      </c>
      <c r="CM32" s="14">
        <f>+(47+100)/2</f>
        <v>73.5</v>
      </c>
      <c r="CN32" s="14">
        <v>30</v>
      </c>
      <c r="CO32" s="14"/>
      <c r="CP32" s="14"/>
      <c r="CQ32" s="14">
        <f>+(47+100)/2</f>
        <v>73.5</v>
      </c>
      <c r="CR32" s="14">
        <v>30</v>
      </c>
      <c r="CS32" s="14">
        <f>+(47+100)/2</f>
        <v>73.5</v>
      </c>
      <c r="CT32" s="14">
        <f>4/7*30</f>
        <v>17.142857142857142</v>
      </c>
      <c r="CU32" s="12">
        <f t="shared" si="2"/>
        <v>16455</v>
      </c>
      <c r="CV32" s="7">
        <f>+(100+63+123+145+100+120+87.5)/7</f>
        <v>105.5</v>
      </c>
      <c r="CW32" s="7">
        <v>30</v>
      </c>
      <c r="CX32" s="7">
        <f>+(100+123+145+100+120+87.5)/6</f>
        <v>112.58333333333333</v>
      </c>
      <c r="CY32" s="7">
        <v>30</v>
      </c>
      <c r="CZ32" s="7">
        <f>+(80+100)/2</f>
        <v>90</v>
      </c>
      <c r="DA32" s="7">
        <v>30</v>
      </c>
      <c r="DB32" s="7">
        <f>+(100+123+145+100+120+87.5)/6</f>
        <v>112.58333333333333</v>
      </c>
      <c r="DC32" s="7">
        <v>30</v>
      </c>
      <c r="DD32" s="7">
        <f>+(80+100)/2</f>
        <v>90</v>
      </c>
      <c r="DE32" s="7">
        <v>30</v>
      </c>
      <c r="DF32" s="7">
        <f t="shared" si="12"/>
        <v>15320</v>
      </c>
      <c r="DG32" s="14">
        <f>+(100+63+123+145+100+120+87.5)/7</f>
        <v>105.5</v>
      </c>
      <c r="DH32" s="14">
        <v>30</v>
      </c>
      <c r="DI32" s="14">
        <f>+(100+92+109+80+120+75)/6</f>
        <v>96</v>
      </c>
      <c r="DJ32" s="14">
        <v>30</v>
      </c>
      <c r="DK32" s="14">
        <f>+(80+100)/2</f>
        <v>90</v>
      </c>
      <c r="DL32" s="14">
        <v>30</v>
      </c>
      <c r="DM32" s="14">
        <f>+(100+92+109+80+120+75)/6</f>
        <v>96</v>
      </c>
      <c r="DN32" s="14">
        <v>30</v>
      </c>
      <c r="DO32" s="14">
        <f>+(80+100)/2</f>
        <v>90</v>
      </c>
      <c r="DP32" s="14">
        <v>30</v>
      </c>
      <c r="DQ32" s="12">
        <f t="shared" si="13"/>
        <v>14325</v>
      </c>
      <c r="DR32" s="7">
        <f>+(126+266)/2</f>
        <v>196</v>
      </c>
      <c r="DS32" s="7">
        <v>30</v>
      </c>
      <c r="DT32" s="7">
        <f>+(105+222)/2</f>
        <v>163.5</v>
      </c>
      <c r="DU32" s="7">
        <v>30</v>
      </c>
      <c r="DV32" s="7">
        <f>+(51+109)/2</f>
        <v>80</v>
      </c>
      <c r="DW32" s="7">
        <v>30</v>
      </c>
      <c r="DX32" s="7"/>
      <c r="DY32" s="7"/>
      <c r="DZ32" s="7">
        <f>+(51+109)/2</f>
        <v>80</v>
      </c>
      <c r="EA32" s="7">
        <v>30</v>
      </c>
      <c r="EB32" s="7">
        <f>+(51+109)/2</f>
        <v>80</v>
      </c>
      <c r="EC32" s="7">
        <f>4/7*30</f>
        <v>17.142857142857142</v>
      </c>
      <c r="ED32" s="7">
        <f t="shared" si="3"/>
        <v>16956.428571428572</v>
      </c>
      <c r="EE32" s="9">
        <f t="shared" si="4"/>
        <v>102155</v>
      </c>
    </row>
    <row r="33" spans="1:135" hidden="1" x14ac:dyDescent="0.3">
      <c r="A33" s="19" t="str">
        <f t="shared" si="0"/>
        <v>FRUTA EN COMPOTA</v>
      </c>
      <c r="B33" s="20">
        <f t="shared" si="5"/>
        <v>0</v>
      </c>
      <c r="C33" s="21" t="s">
        <v>109</v>
      </c>
      <c r="E33" s="2" t="s">
        <v>14</v>
      </c>
      <c r="F33" s="7">
        <f>(59+120)/2</f>
        <v>89.5</v>
      </c>
      <c r="G33" s="7">
        <v>30</v>
      </c>
      <c r="H33" s="7">
        <f>+(42+89)/2</f>
        <v>65.5</v>
      </c>
      <c r="I33" s="7">
        <v>30</v>
      </c>
      <c r="J33" s="8">
        <f>+(59+120)/2</f>
        <v>89.5</v>
      </c>
      <c r="K33" s="8">
        <v>30</v>
      </c>
      <c r="L33" s="7">
        <f>+(42+89)/2</f>
        <v>65.5</v>
      </c>
      <c r="M33" s="7">
        <v>30</v>
      </c>
      <c r="N33" s="8">
        <f>+(59+120)/2</f>
        <v>89.5</v>
      </c>
      <c r="O33" s="8">
        <v>30</v>
      </c>
      <c r="P33" s="7">
        <f t="shared" si="6"/>
        <v>0</v>
      </c>
      <c r="Q33" s="1">
        <f>+(59+120)/2</f>
        <v>89.5</v>
      </c>
      <c r="R33" s="1">
        <v>30</v>
      </c>
      <c r="S33" s="1">
        <f>+(42+89)/2</f>
        <v>65.5</v>
      </c>
      <c r="T33" s="1">
        <v>30</v>
      </c>
      <c r="U33" s="6">
        <f>+(59+120)/2</f>
        <v>89.5</v>
      </c>
      <c r="V33" s="6">
        <v>30</v>
      </c>
      <c r="W33" s="1">
        <f>+(42+89)/2</f>
        <v>65.5</v>
      </c>
      <c r="X33" s="1">
        <v>30</v>
      </c>
      <c r="Y33" s="1">
        <f>+(59+120)/2</f>
        <v>89.5</v>
      </c>
      <c r="Z33" s="1">
        <v>30</v>
      </c>
      <c r="AA33" s="1">
        <f t="shared" si="7"/>
        <v>0</v>
      </c>
      <c r="AB33" s="8"/>
      <c r="AC33" s="8"/>
      <c r="AD33" s="8"/>
      <c r="AE33" s="8"/>
      <c r="AF33" s="8"/>
      <c r="AG33" s="8"/>
      <c r="AH33" s="8"/>
      <c r="AI33" s="8"/>
      <c r="AJ33" s="8"/>
      <c r="AK33" s="8"/>
      <c r="AL33" s="7">
        <f t="shared" si="8"/>
        <v>0</v>
      </c>
      <c r="AM33" s="12"/>
      <c r="AN33" s="12"/>
      <c r="AO33" s="12"/>
      <c r="AP33" s="12"/>
      <c r="AQ33" s="12"/>
      <c r="AR33" s="12"/>
      <c r="AS33" s="12"/>
      <c r="AT33" s="12"/>
      <c r="AU33" s="12"/>
      <c r="AV33" s="12"/>
      <c r="AW33" s="12">
        <f t="shared" si="9"/>
        <v>0</v>
      </c>
      <c r="AX33" s="7"/>
      <c r="AY33" s="7"/>
      <c r="AZ33" s="7"/>
      <c r="BA33" s="7"/>
      <c r="BB33" s="7"/>
      <c r="BC33" s="7"/>
      <c r="BD33" s="7"/>
      <c r="BE33" s="7"/>
      <c r="BF33" s="7"/>
      <c r="BG33" s="7"/>
      <c r="BH33" s="7">
        <f t="shared" si="10"/>
        <v>0</v>
      </c>
      <c r="BI33" s="12"/>
      <c r="BJ33" s="12"/>
      <c r="BK33" s="12"/>
      <c r="BL33" s="12"/>
      <c r="BM33" s="14"/>
      <c r="BN33" s="14"/>
      <c r="BO33" s="12"/>
      <c r="BP33" s="12"/>
      <c r="BQ33" s="14"/>
      <c r="BR33" s="14"/>
      <c r="BS33" s="12"/>
      <c r="BT33" s="12"/>
      <c r="BU33" s="12">
        <f t="shared" si="11"/>
        <v>0</v>
      </c>
      <c r="BV33" s="7"/>
      <c r="BW33" s="7"/>
      <c r="BX33" s="7"/>
      <c r="BY33" s="7"/>
      <c r="BZ33" s="7"/>
      <c r="CA33" s="7"/>
      <c r="CB33" s="7"/>
      <c r="CC33" s="7"/>
      <c r="CD33" s="7"/>
      <c r="CE33" s="7"/>
      <c r="CF33" s="7"/>
      <c r="CG33" s="7"/>
      <c r="CH33" s="7">
        <f t="shared" si="1"/>
        <v>0</v>
      </c>
      <c r="CI33" s="14"/>
      <c r="CJ33" s="14"/>
      <c r="CK33" s="14"/>
      <c r="CL33" s="14"/>
      <c r="CM33" s="14"/>
      <c r="CN33" s="14"/>
      <c r="CO33" s="14"/>
      <c r="CP33" s="14"/>
      <c r="CQ33" s="14"/>
      <c r="CR33" s="14"/>
      <c r="CS33" s="14"/>
      <c r="CT33" s="14"/>
      <c r="CU33" s="12">
        <f t="shared" si="2"/>
        <v>0</v>
      </c>
      <c r="CV33" s="7"/>
      <c r="CW33" s="7"/>
      <c r="CX33" s="7"/>
      <c r="CY33" s="7"/>
      <c r="CZ33" s="7"/>
      <c r="DA33" s="7"/>
      <c r="DB33" s="7"/>
      <c r="DC33" s="7"/>
      <c r="DD33" s="7"/>
      <c r="DE33" s="7"/>
      <c r="DF33" s="7">
        <f t="shared" si="12"/>
        <v>0</v>
      </c>
      <c r="DG33" s="14"/>
      <c r="DH33" s="14"/>
      <c r="DI33" s="14"/>
      <c r="DJ33" s="14"/>
      <c r="DK33" s="14"/>
      <c r="DL33" s="14"/>
      <c r="DM33" s="14"/>
      <c r="DN33" s="14"/>
      <c r="DO33" s="14"/>
      <c r="DP33" s="14"/>
      <c r="DQ33" s="12">
        <f t="shared" si="13"/>
        <v>0</v>
      </c>
      <c r="DR33" s="7"/>
      <c r="DS33" s="7"/>
      <c r="DT33" s="7"/>
      <c r="DU33" s="7"/>
      <c r="DV33" s="7"/>
      <c r="DW33" s="7"/>
      <c r="DX33" s="7"/>
      <c r="DY33" s="7"/>
      <c r="DZ33" s="7"/>
      <c r="EA33" s="7"/>
      <c r="EB33" s="7"/>
      <c r="EC33" s="7"/>
      <c r="ED33" s="7">
        <f t="shared" si="3"/>
        <v>0</v>
      </c>
      <c r="EE33" s="9">
        <f t="shared" si="4"/>
        <v>0</v>
      </c>
    </row>
    <row r="34" spans="1:135" hidden="1" x14ac:dyDescent="0.3">
      <c r="A34" s="19" t="str">
        <f t="shared" si="0"/>
        <v>COMPOTA INDUSTRIALIZADA</v>
      </c>
      <c r="B34" s="20">
        <f t="shared" si="5"/>
        <v>0</v>
      </c>
      <c r="C34" s="21" t="s">
        <v>109</v>
      </c>
      <c r="E34" s="1" t="s">
        <v>15</v>
      </c>
      <c r="F34" s="7"/>
      <c r="G34" s="7"/>
      <c r="H34" s="7"/>
      <c r="I34" s="7"/>
      <c r="J34" s="8"/>
      <c r="K34" s="8"/>
      <c r="L34" s="7"/>
      <c r="M34" s="7"/>
      <c r="N34" s="7"/>
      <c r="O34" s="7"/>
      <c r="P34" s="7">
        <f t="shared" si="6"/>
        <v>0</v>
      </c>
      <c r="Q34" s="1"/>
      <c r="R34" s="1"/>
      <c r="S34" s="1"/>
      <c r="T34" s="1"/>
      <c r="U34" s="6"/>
      <c r="V34" s="6"/>
      <c r="W34" s="1"/>
      <c r="X34" s="1"/>
      <c r="Y34" s="1"/>
      <c r="Z34" s="1"/>
      <c r="AA34" s="1">
        <f t="shared" si="7"/>
        <v>0</v>
      </c>
      <c r="AB34" s="8"/>
      <c r="AC34" s="8"/>
      <c r="AD34" s="8"/>
      <c r="AE34" s="8"/>
      <c r="AF34" s="8"/>
      <c r="AG34" s="8"/>
      <c r="AH34" s="8"/>
      <c r="AI34" s="8"/>
      <c r="AJ34" s="8"/>
      <c r="AK34" s="8"/>
      <c r="AL34" s="7">
        <f t="shared" si="8"/>
        <v>0</v>
      </c>
      <c r="AM34" s="12"/>
      <c r="AN34" s="12"/>
      <c r="AO34" s="12"/>
      <c r="AP34" s="12"/>
      <c r="AQ34" s="12"/>
      <c r="AR34" s="12"/>
      <c r="AS34" s="12"/>
      <c r="AT34" s="12"/>
      <c r="AU34" s="12"/>
      <c r="AV34" s="12"/>
      <c r="AW34" s="12">
        <f t="shared" si="9"/>
        <v>0</v>
      </c>
      <c r="AX34" s="7"/>
      <c r="AY34" s="7"/>
      <c r="AZ34" s="7"/>
      <c r="BA34" s="7"/>
      <c r="BB34" s="7"/>
      <c r="BC34" s="7"/>
      <c r="BD34" s="7"/>
      <c r="BE34" s="7"/>
      <c r="BF34" s="7"/>
      <c r="BG34" s="7"/>
      <c r="BH34" s="7">
        <f t="shared" si="10"/>
        <v>0</v>
      </c>
      <c r="BI34" s="12"/>
      <c r="BJ34" s="12"/>
      <c r="BK34" s="12"/>
      <c r="BL34" s="12"/>
      <c r="BM34" s="14"/>
      <c r="BN34" s="14"/>
      <c r="BO34" s="12"/>
      <c r="BP34" s="12"/>
      <c r="BQ34" s="14"/>
      <c r="BR34" s="14"/>
      <c r="BS34" s="12"/>
      <c r="BT34" s="12"/>
      <c r="BU34" s="12">
        <f t="shared" si="11"/>
        <v>0</v>
      </c>
      <c r="BV34" s="7"/>
      <c r="BW34" s="7"/>
      <c r="BX34" s="7"/>
      <c r="BY34" s="7"/>
      <c r="BZ34" s="7"/>
      <c r="CA34" s="7"/>
      <c r="CB34" s="7"/>
      <c r="CC34" s="7"/>
      <c r="CD34" s="7"/>
      <c r="CE34" s="7"/>
      <c r="CF34" s="7"/>
      <c r="CG34" s="7"/>
      <c r="CH34" s="7">
        <f t="shared" si="1"/>
        <v>0</v>
      </c>
      <c r="CI34" s="14"/>
      <c r="CJ34" s="14"/>
      <c r="CK34" s="14"/>
      <c r="CL34" s="14"/>
      <c r="CM34" s="14"/>
      <c r="CN34" s="14"/>
      <c r="CO34" s="14"/>
      <c r="CP34" s="14"/>
      <c r="CQ34" s="14"/>
      <c r="CR34" s="14"/>
      <c r="CS34" s="14"/>
      <c r="CT34" s="14"/>
      <c r="CU34" s="12">
        <f t="shared" si="2"/>
        <v>0</v>
      </c>
      <c r="CV34" s="7"/>
      <c r="CW34" s="7"/>
      <c r="CX34" s="7"/>
      <c r="CY34" s="7"/>
      <c r="CZ34" s="7"/>
      <c r="DA34" s="7"/>
      <c r="DB34" s="7"/>
      <c r="DC34" s="7"/>
      <c r="DD34" s="7"/>
      <c r="DE34" s="7"/>
      <c r="DF34" s="7">
        <f t="shared" si="12"/>
        <v>0</v>
      </c>
      <c r="DG34" s="14"/>
      <c r="DH34" s="14"/>
      <c r="DI34" s="14"/>
      <c r="DJ34" s="14"/>
      <c r="DK34" s="14"/>
      <c r="DL34" s="14"/>
      <c r="DM34" s="14"/>
      <c r="DN34" s="14"/>
      <c r="DO34" s="14"/>
      <c r="DP34" s="14"/>
      <c r="DQ34" s="12">
        <f t="shared" si="13"/>
        <v>0</v>
      </c>
      <c r="DR34" s="7"/>
      <c r="DS34" s="7"/>
      <c r="DT34" s="7"/>
      <c r="DU34" s="7"/>
      <c r="DV34" s="7"/>
      <c r="DW34" s="7"/>
      <c r="DX34" s="7"/>
      <c r="DY34" s="7"/>
      <c r="DZ34" s="7"/>
      <c r="EA34" s="7"/>
      <c r="EB34" s="7"/>
      <c r="EC34" s="7"/>
      <c r="ED34" s="7">
        <f t="shared" si="3"/>
        <v>0</v>
      </c>
      <c r="EE34" s="9">
        <f t="shared" si="4"/>
        <v>0</v>
      </c>
    </row>
    <row r="35" spans="1:135" x14ac:dyDescent="0.3">
      <c r="A35" s="19" t="str">
        <f t="shared" si="0"/>
        <v>VERDURAS Y HORTALIZAS</v>
      </c>
      <c r="B35" s="20">
        <f t="shared" si="5"/>
        <v>31795</v>
      </c>
      <c r="C35" s="21" t="s">
        <v>109</v>
      </c>
      <c r="E35" s="2" t="s">
        <v>16</v>
      </c>
      <c r="F35" s="7"/>
      <c r="G35" s="7"/>
      <c r="H35" s="7"/>
      <c r="I35" s="7"/>
      <c r="J35" s="8">
        <f>+(45+70)/2</f>
        <v>57.5</v>
      </c>
      <c r="K35" s="8">
        <v>30</v>
      </c>
      <c r="L35" s="7"/>
      <c r="M35" s="7"/>
      <c r="N35" s="7"/>
      <c r="O35" s="7"/>
      <c r="P35" s="7">
        <f t="shared" si="6"/>
        <v>0</v>
      </c>
      <c r="Q35" s="1"/>
      <c r="R35" s="1"/>
      <c r="S35" s="1"/>
      <c r="T35" s="1"/>
      <c r="U35" s="6">
        <f>+(45+70)/2</f>
        <v>57.5</v>
      </c>
      <c r="V35" s="6">
        <v>30</v>
      </c>
      <c r="W35" s="1"/>
      <c r="X35" s="1"/>
      <c r="Y35" s="1">
        <f>+(45+70)/2</f>
        <v>57.5</v>
      </c>
      <c r="Z35" s="1">
        <v>30</v>
      </c>
      <c r="AA35" s="1">
        <f t="shared" si="7"/>
        <v>0</v>
      </c>
      <c r="AB35" s="8"/>
      <c r="AC35" s="8"/>
      <c r="AD35" s="8"/>
      <c r="AE35" s="8"/>
      <c r="AF35" s="8">
        <f>+(9+15)/2+(31+46)/2</f>
        <v>50.5</v>
      </c>
      <c r="AG35" s="8">
        <v>30</v>
      </c>
      <c r="AH35" s="8"/>
      <c r="AI35" s="8"/>
      <c r="AJ35" s="8">
        <f>+(40+60)/2</f>
        <v>50</v>
      </c>
      <c r="AK35" s="8">
        <v>30</v>
      </c>
      <c r="AL35" s="7">
        <f t="shared" si="8"/>
        <v>0</v>
      </c>
      <c r="AM35" s="12"/>
      <c r="AN35" s="12"/>
      <c r="AO35" s="12"/>
      <c r="AP35" s="12"/>
      <c r="AQ35" s="12">
        <f>+(9+15)/2+ (36+54)/2</f>
        <v>57</v>
      </c>
      <c r="AR35" s="12">
        <v>30</v>
      </c>
      <c r="AS35" s="12"/>
      <c r="AT35" s="12"/>
      <c r="AU35" s="12">
        <f>+(46+68)/2</f>
        <v>57</v>
      </c>
      <c r="AV35" s="12">
        <v>30</v>
      </c>
      <c r="AW35" s="12">
        <f t="shared" si="9"/>
        <v>0</v>
      </c>
      <c r="AX35" s="7"/>
      <c r="AY35" s="7"/>
      <c r="AZ35" s="7"/>
      <c r="BA35" s="7"/>
      <c r="BB35" s="7">
        <f>+(14+20)/2+(43+65)/2</f>
        <v>71</v>
      </c>
      <c r="BC35" s="7">
        <v>30</v>
      </c>
      <c r="BD35" s="7"/>
      <c r="BE35" s="7"/>
      <c r="BF35" s="7">
        <f>+(57+85)/2</f>
        <v>71</v>
      </c>
      <c r="BG35" s="7">
        <v>30</v>
      </c>
      <c r="BH35" s="7">
        <f t="shared" si="10"/>
        <v>4260</v>
      </c>
      <c r="BI35" s="12"/>
      <c r="BJ35" s="12"/>
      <c r="BK35" s="12"/>
      <c r="BL35" s="12"/>
      <c r="BM35" s="14">
        <f>+(14+20)/2+(43+65)/2</f>
        <v>71</v>
      </c>
      <c r="BN35" s="14">
        <v>30</v>
      </c>
      <c r="BO35" s="12"/>
      <c r="BP35" s="12"/>
      <c r="BQ35" s="14">
        <f>+(57+85)/2</f>
        <v>71</v>
      </c>
      <c r="BR35" s="14">
        <v>30</v>
      </c>
      <c r="BS35" s="12"/>
      <c r="BT35" s="12"/>
      <c r="BU35" s="12">
        <f t="shared" si="11"/>
        <v>4260</v>
      </c>
      <c r="BV35" s="7"/>
      <c r="BW35" s="7"/>
      <c r="BX35" s="7"/>
      <c r="BY35" s="7"/>
      <c r="BZ35" s="7">
        <f>+(14+20)/2+(55+82)/2</f>
        <v>85.5</v>
      </c>
      <c r="CA35" s="7">
        <v>30</v>
      </c>
      <c r="CB35" s="7"/>
      <c r="CC35" s="7"/>
      <c r="CD35" s="7">
        <f>+(68+103)/2</f>
        <v>85.5</v>
      </c>
      <c r="CE35" s="7">
        <v>30</v>
      </c>
      <c r="CF35" s="7"/>
      <c r="CG35" s="7"/>
      <c r="CH35" s="7">
        <f t="shared" si="1"/>
        <v>5130</v>
      </c>
      <c r="CI35" s="14"/>
      <c r="CJ35" s="14"/>
      <c r="CK35" s="14"/>
      <c r="CL35" s="14"/>
      <c r="CM35" s="14">
        <f>+(14+20)/2+(43+65)/2</f>
        <v>71</v>
      </c>
      <c r="CN35" s="14">
        <v>30</v>
      </c>
      <c r="CO35" s="14"/>
      <c r="CP35" s="14"/>
      <c r="CQ35" s="14">
        <f>+(57+85)/2</f>
        <v>71</v>
      </c>
      <c r="CR35" s="14">
        <v>30</v>
      </c>
      <c r="CS35" s="14"/>
      <c r="CT35" s="14"/>
      <c r="CU35" s="12">
        <f t="shared" si="2"/>
        <v>4260</v>
      </c>
      <c r="CV35" s="7"/>
      <c r="CW35" s="7"/>
      <c r="CX35" s="7"/>
      <c r="CY35" s="7"/>
      <c r="CZ35" s="7">
        <f>+(14+20)/2+((70+27+75+71+18+25+18+50+108)/9/((70+15+60+70+15+15+15+20+80)/9))*50</f>
        <v>81.166666666666671</v>
      </c>
      <c r="DA35" s="7">
        <v>30</v>
      </c>
      <c r="DB35" s="7"/>
      <c r="DC35" s="7"/>
      <c r="DD35" s="7">
        <f>+((70+27+75+71+18+25+18+50+108)/9/((70+15+60+70+15+15+15+20+80)/9))*50</f>
        <v>64.166666666666671</v>
      </c>
      <c r="DE35" s="7">
        <v>30</v>
      </c>
      <c r="DF35" s="7">
        <f t="shared" si="12"/>
        <v>4360</v>
      </c>
      <c r="DG35" s="14"/>
      <c r="DH35" s="14"/>
      <c r="DI35" s="14"/>
      <c r="DJ35" s="14"/>
      <c r="DK35" s="14">
        <f>+(14+20)/2+((70+27+75+71+18+80+60+50+108)/9/((70+15+60+70+15+50+50+20+80)/9))*50</f>
        <v>82</v>
      </c>
      <c r="DL35" s="14">
        <v>30</v>
      </c>
      <c r="DM35" s="14"/>
      <c r="DN35" s="14"/>
      <c r="DO35" s="14">
        <f>+((70+27+75+71+18+80+60+50+108)/9/((70+15+60+70+15+50+50+20+80)/9))*50</f>
        <v>65</v>
      </c>
      <c r="DP35" s="14">
        <v>30</v>
      </c>
      <c r="DQ35" s="12">
        <f t="shared" si="13"/>
        <v>4410</v>
      </c>
      <c r="DR35" s="7"/>
      <c r="DS35" s="7"/>
      <c r="DT35" s="7"/>
      <c r="DU35" s="7"/>
      <c r="DV35" s="7">
        <f>+(14+20)/2+(54+82)/2</f>
        <v>85</v>
      </c>
      <c r="DW35" s="7">
        <v>30</v>
      </c>
      <c r="DX35" s="7"/>
      <c r="DY35" s="7"/>
      <c r="DZ35" s="7">
        <f>+(68+103)/2</f>
        <v>85.5</v>
      </c>
      <c r="EA35" s="7">
        <v>30</v>
      </c>
      <c r="EB35" s="7"/>
      <c r="EC35" s="7"/>
      <c r="ED35" s="7">
        <f t="shared" si="3"/>
        <v>5115</v>
      </c>
      <c r="EE35" s="9">
        <f t="shared" si="4"/>
        <v>31795</v>
      </c>
    </row>
    <row r="36" spans="1:135" x14ac:dyDescent="0.3">
      <c r="A36" s="19" t="str">
        <f t="shared" si="0"/>
        <v>LEGUMINOSAS FRESCAS O SECAS</v>
      </c>
      <c r="B36" s="20">
        <f t="shared" si="5"/>
        <v>2135</v>
      </c>
      <c r="C36" s="21" t="s">
        <v>109</v>
      </c>
      <c r="E36" s="2" t="s">
        <v>17</v>
      </c>
      <c r="F36" s="7"/>
      <c r="G36" s="7"/>
      <c r="H36" s="7"/>
      <c r="I36" s="7"/>
      <c r="J36" s="8"/>
      <c r="K36" s="8"/>
      <c r="L36" s="7"/>
      <c r="M36" s="7"/>
      <c r="N36" s="7"/>
      <c r="O36" s="7"/>
      <c r="P36" s="7">
        <f t="shared" si="6"/>
        <v>0</v>
      </c>
      <c r="Q36" s="1"/>
      <c r="R36" s="1"/>
      <c r="S36" s="1"/>
      <c r="T36" s="1"/>
      <c r="U36" s="6"/>
      <c r="V36" s="6"/>
      <c r="W36" s="1"/>
      <c r="X36" s="1"/>
      <c r="Y36" s="1"/>
      <c r="Z36" s="1"/>
      <c r="AA36" s="1">
        <f t="shared" si="7"/>
        <v>0</v>
      </c>
      <c r="AB36" s="8"/>
      <c r="AC36" s="8"/>
      <c r="AD36" s="8"/>
      <c r="AE36" s="8"/>
      <c r="AF36" s="8">
        <f>2+10*2/(7*30)</f>
        <v>2.0952380952380953</v>
      </c>
      <c r="AG36" s="8">
        <v>30</v>
      </c>
      <c r="AH36" s="8"/>
      <c r="AI36" s="8"/>
      <c r="AJ36" s="8"/>
      <c r="AK36" s="8"/>
      <c r="AL36" s="7">
        <f t="shared" si="8"/>
        <v>0</v>
      </c>
      <c r="AM36" s="12"/>
      <c r="AN36" s="12"/>
      <c r="AO36" s="12"/>
      <c r="AP36" s="12"/>
      <c r="AQ36" s="12">
        <f>2+15*2/7</f>
        <v>6.2857142857142856</v>
      </c>
      <c r="AR36" s="12">
        <v>30</v>
      </c>
      <c r="AS36" s="12"/>
      <c r="AT36" s="12"/>
      <c r="AU36" s="12"/>
      <c r="AV36" s="12"/>
      <c r="AW36" s="12">
        <f t="shared" si="9"/>
        <v>0</v>
      </c>
      <c r="AX36" s="7"/>
      <c r="AY36" s="7"/>
      <c r="AZ36" s="7"/>
      <c r="BA36" s="7"/>
      <c r="BB36" s="7">
        <f>2+15*2/7</f>
        <v>6.2857142857142856</v>
      </c>
      <c r="BC36" s="7">
        <v>30</v>
      </c>
      <c r="BD36" s="7"/>
      <c r="BE36" s="7"/>
      <c r="BF36" s="7"/>
      <c r="BG36" s="7"/>
      <c r="BH36" s="7">
        <f t="shared" si="10"/>
        <v>188.57142857142856</v>
      </c>
      <c r="BI36" s="12"/>
      <c r="BJ36" s="12"/>
      <c r="BK36" s="12"/>
      <c r="BL36" s="12"/>
      <c r="BM36" s="14">
        <f>2+15*2/7</f>
        <v>6.2857142857142856</v>
      </c>
      <c r="BN36" s="14">
        <v>30</v>
      </c>
      <c r="BO36" s="12"/>
      <c r="BP36" s="12"/>
      <c r="BQ36" s="14"/>
      <c r="BR36" s="14"/>
      <c r="BS36" s="12"/>
      <c r="BT36" s="12"/>
      <c r="BU36" s="12">
        <f t="shared" si="11"/>
        <v>188.57142857142856</v>
      </c>
      <c r="BV36" s="7"/>
      <c r="BW36" s="7"/>
      <c r="BX36" s="7"/>
      <c r="BY36" s="7"/>
      <c r="BZ36" s="7">
        <f>2+15*2/7</f>
        <v>6.2857142857142856</v>
      </c>
      <c r="CA36" s="7">
        <v>30</v>
      </c>
      <c r="CB36" s="7"/>
      <c r="CC36" s="7"/>
      <c r="CD36" s="7"/>
      <c r="CE36" s="7"/>
      <c r="CF36" s="7"/>
      <c r="CG36" s="7"/>
      <c r="CH36" s="7">
        <f t="shared" si="1"/>
        <v>188.57142857142856</v>
      </c>
      <c r="CI36" s="14"/>
      <c r="CJ36" s="14"/>
      <c r="CK36" s="14"/>
      <c r="CL36" s="14"/>
      <c r="CM36" s="14">
        <f>2+15*2/7</f>
        <v>6.2857142857142856</v>
      </c>
      <c r="CN36" s="14">
        <v>30</v>
      </c>
      <c r="CO36" s="14"/>
      <c r="CP36" s="14"/>
      <c r="CQ36" s="14"/>
      <c r="CR36" s="14"/>
      <c r="CS36" s="14"/>
      <c r="CT36" s="14"/>
      <c r="CU36" s="12">
        <f t="shared" si="2"/>
        <v>188.57142857142856</v>
      </c>
      <c r="CV36" s="7"/>
      <c r="CW36" s="7"/>
      <c r="CX36" s="7"/>
      <c r="CY36" s="7"/>
      <c r="CZ36" s="7">
        <f>2+30*2/7</f>
        <v>10.571428571428571</v>
      </c>
      <c r="DA36" s="7">
        <v>30</v>
      </c>
      <c r="DB36" s="7"/>
      <c r="DC36" s="7"/>
      <c r="DD36" s="7">
        <v>30</v>
      </c>
      <c r="DE36" s="7">
        <f>2/7*30</f>
        <v>8.5714285714285712</v>
      </c>
      <c r="DF36" s="7">
        <f t="shared" si="12"/>
        <v>574.28571428571422</v>
      </c>
      <c r="DG36" s="14"/>
      <c r="DH36" s="14"/>
      <c r="DI36" s="14"/>
      <c r="DJ36" s="14"/>
      <c r="DK36" s="14">
        <f>2+30*2/7</f>
        <v>10.571428571428571</v>
      </c>
      <c r="DL36" s="14">
        <v>30</v>
      </c>
      <c r="DM36" s="14"/>
      <c r="DN36" s="14"/>
      <c r="DO36" s="14">
        <v>30</v>
      </c>
      <c r="DP36" s="14">
        <f>2/7*30</f>
        <v>8.5714285714285712</v>
      </c>
      <c r="DQ36" s="14">
        <f t="shared" si="13"/>
        <v>574.28571428571422</v>
      </c>
      <c r="DR36" s="7"/>
      <c r="DS36" s="7"/>
      <c r="DT36" s="7"/>
      <c r="DU36" s="7"/>
      <c r="DV36" s="7">
        <f>2+20*2/7</f>
        <v>7.7142857142857144</v>
      </c>
      <c r="DW36" s="7">
        <v>30</v>
      </c>
      <c r="DX36" s="7"/>
      <c r="DY36" s="7"/>
      <c r="DZ36" s="7"/>
      <c r="EA36" s="7"/>
      <c r="EB36" s="7"/>
      <c r="EC36" s="7"/>
      <c r="ED36" s="7">
        <f t="shared" si="3"/>
        <v>231.42857142857144</v>
      </c>
      <c r="EE36" s="9">
        <f t="shared" si="4"/>
        <v>2134.2857142857138</v>
      </c>
    </row>
    <row r="37" spans="1:135" hidden="1" x14ac:dyDescent="0.3">
      <c r="A37" s="19" t="str">
        <f t="shared" si="0"/>
        <v>FRIJOL EMPACADO</v>
      </c>
      <c r="B37" s="20">
        <f t="shared" si="5"/>
        <v>0</v>
      </c>
      <c r="C37" s="21" t="s">
        <v>109</v>
      </c>
      <c r="E37" s="2" t="s">
        <v>30</v>
      </c>
      <c r="F37" s="7"/>
      <c r="G37" s="7"/>
      <c r="H37" s="7"/>
      <c r="I37" s="7"/>
      <c r="J37" s="8"/>
      <c r="K37" s="8"/>
      <c r="L37" s="7"/>
      <c r="M37" s="7"/>
      <c r="N37" s="7"/>
      <c r="O37" s="7"/>
      <c r="P37" s="7">
        <f t="shared" si="6"/>
        <v>0</v>
      </c>
      <c r="Q37" s="1"/>
      <c r="R37" s="1"/>
      <c r="S37" s="1"/>
      <c r="T37" s="1"/>
      <c r="U37" s="6"/>
      <c r="V37" s="6"/>
      <c r="W37" s="1"/>
      <c r="X37" s="1"/>
      <c r="Y37" s="1"/>
      <c r="Z37" s="1"/>
      <c r="AA37" s="1">
        <f t="shared" si="7"/>
        <v>0</v>
      </c>
      <c r="AB37" s="8"/>
      <c r="AC37" s="8"/>
      <c r="AD37" s="8"/>
      <c r="AE37" s="8"/>
      <c r="AF37" s="8"/>
      <c r="AG37" s="8"/>
      <c r="AH37" s="8"/>
      <c r="AI37" s="8"/>
      <c r="AJ37" s="8"/>
      <c r="AK37" s="8"/>
      <c r="AL37" s="7">
        <f t="shared" si="8"/>
        <v>0</v>
      </c>
      <c r="AM37" s="12"/>
      <c r="AN37" s="12"/>
      <c r="AO37" s="12"/>
      <c r="AP37" s="12"/>
      <c r="AQ37" s="12"/>
      <c r="AR37" s="12"/>
      <c r="AS37" s="12"/>
      <c r="AT37" s="12"/>
      <c r="AU37" s="12"/>
      <c r="AV37" s="12"/>
      <c r="AW37" s="12">
        <f t="shared" si="9"/>
        <v>0</v>
      </c>
      <c r="AX37" s="7"/>
      <c r="AY37" s="7"/>
      <c r="AZ37" s="7"/>
      <c r="BA37" s="7"/>
      <c r="BB37" s="7"/>
      <c r="BC37" s="7"/>
      <c r="BD37" s="7"/>
      <c r="BE37" s="7"/>
      <c r="BF37" s="7"/>
      <c r="BG37" s="7"/>
      <c r="BH37" s="7">
        <f t="shared" si="10"/>
        <v>0</v>
      </c>
      <c r="BI37" s="12"/>
      <c r="BJ37" s="12"/>
      <c r="BK37" s="12"/>
      <c r="BL37" s="12"/>
      <c r="BM37" s="14"/>
      <c r="BN37" s="14"/>
      <c r="BO37" s="12"/>
      <c r="BP37" s="12"/>
      <c r="BQ37" s="14"/>
      <c r="BR37" s="14"/>
      <c r="BS37" s="12"/>
      <c r="BT37" s="12"/>
      <c r="BU37" s="12">
        <f t="shared" si="11"/>
        <v>0</v>
      </c>
      <c r="BV37" s="7"/>
      <c r="BW37" s="7"/>
      <c r="BX37" s="7"/>
      <c r="BY37" s="7"/>
      <c r="BZ37" s="7"/>
      <c r="CA37" s="7"/>
      <c r="CB37" s="7"/>
      <c r="CC37" s="7"/>
      <c r="CD37" s="7"/>
      <c r="CE37" s="7"/>
      <c r="CF37" s="7"/>
      <c r="CG37" s="7"/>
      <c r="CH37" s="7">
        <f t="shared" si="1"/>
        <v>0</v>
      </c>
      <c r="CI37" s="14"/>
      <c r="CJ37" s="14"/>
      <c r="CK37" s="14"/>
      <c r="CL37" s="14"/>
      <c r="CM37" s="14"/>
      <c r="CN37" s="14"/>
      <c r="CO37" s="14"/>
      <c r="CP37" s="14"/>
      <c r="CQ37" s="14"/>
      <c r="CR37" s="14"/>
      <c r="CS37" s="14"/>
      <c r="CT37" s="14"/>
      <c r="CU37" s="12">
        <f t="shared" si="2"/>
        <v>0</v>
      </c>
      <c r="CV37" s="7"/>
      <c r="CW37" s="7"/>
      <c r="CX37" s="7"/>
      <c r="CY37" s="7"/>
      <c r="CZ37" s="7"/>
      <c r="DA37" s="7"/>
      <c r="DB37" s="7"/>
      <c r="DC37" s="7"/>
      <c r="DD37" s="7"/>
      <c r="DE37" s="7"/>
      <c r="DF37" s="7">
        <f t="shared" si="12"/>
        <v>0</v>
      </c>
      <c r="DG37" s="14"/>
      <c r="DH37" s="14"/>
      <c r="DI37" s="14"/>
      <c r="DJ37" s="14"/>
      <c r="DK37" s="14"/>
      <c r="DL37" s="14"/>
      <c r="DM37" s="14"/>
      <c r="DN37" s="14"/>
      <c r="DO37" s="14"/>
      <c r="DP37" s="14"/>
      <c r="DQ37" s="14">
        <f t="shared" si="13"/>
        <v>0</v>
      </c>
      <c r="DR37" s="7"/>
      <c r="DS37" s="7"/>
      <c r="DT37" s="7"/>
      <c r="DU37" s="7"/>
      <c r="DV37" s="7"/>
      <c r="DW37" s="7"/>
      <c r="DX37" s="7"/>
      <c r="DY37" s="7"/>
      <c r="DZ37" s="7"/>
      <c r="EA37" s="7"/>
      <c r="EB37" s="7"/>
      <c r="EC37" s="7"/>
      <c r="ED37" s="7">
        <f t="shared" si="3"/>
        <v>0</v>
      </c>
      <c r="EE37" s="9">
        <f t="shared" si="4"/>
        <v>0</v>
      </c>
    </row>
    <row r="38" spans="1:135" hidden="1" x14ac:dyDescent="0.3">
      <c r="A38" s="19" t="str">
        <f t="shared" si="0"/>
        <v>LENTEJA EMPACADA</v>
      </c>
      <c r="B38" s="20">
        <f t="shared" si="5"/>
        <v>0</v>
      </c>
      <c r="C38" s="21" t="s">
        <v>109</v>
      </c>
      <c r="E38" s="1" t="s">
        <v>31</v>
      </c>
      <c r="F38" s="7"/>
      <c r="G38" s="7"/>
      <c r="H38" s="7"/>
      <c r="I38" s="7"/>
      <c r="J38" s="8"/>
      <c r="K38" s="8"/>
      <c r="L38" s="7"/>
      <c r="M38" s="7"/>
      <c r="N38" s="7"/>
      <c r="O38" s="7"/>
      <c r="P38" s="7">
        <f t="shared" si="6"/>
        <v>0</v>
      </c>
      <c r="Q38" s="1"/>
      <c r="R38" s="1"/>
      <c r="S38" s="1"/>
      <c r="T38" s="1"/>
      <c r="U38" s="6"/>
      <c r="V38" s="6"/>
      <c r="W38" s="1"/>
      <c r="X38" s="1"/>
      <c r="Y38" s="1"/>
      <c r="Z38" s="1"/>
      <c r="AA38" s="1">
        <f t="shared" si="7"/>
        <v>0</v>
      </c>
      <c r="AB38" s="8"/>
      <c r="AC38" s="8"/>
      <c r="AD38" s="8"/>
      <c r="AE38" s="8"/>
      <c r="AF38" s="8"/>
      <c r="AG38" s="8"/>
      <c r="AH38" s="8"/>
      <c r="AI38" s="8"/>
      <c r="AJ38" s="8"/>
      <c r="AK38" s="8"/>
      <c r="AL38" s="7">
        <f t="shared" si="8"/>
        <v>0</v>
      </c>
      <c r="AM38" s="12"/>
      <c r="AN38" s="12"/>
      <c r="AO38" s="12"/>
      <c r="AP38" s="12"/>
      <c r="AQ38" s="12"/>
      <c r="AR38" s="12"/>
      <c r="AS38" s="12"/>
      <c r="AT38" s="12"/>
      <c r="AU38" s="12"/>
      <c r="AV38" s="12"/>
      <c r="AW38" s="12">
        <f t="shared" si="9"/>
        <v>0</v>
      </c>
      <c r="AX38" s="7"/>
      <c r="AY38" s="7"/>
      <c r="AZ38" s="7"/>
      <c r="BA38" s="7"/>
      <c r="BB38" s="7"/>
      <c r="BC38" s="7"/>
      <c r="BD38" s="7"/>
      <c r="BE38" s="7"/>
      <c r="BF38" s="7"/>
      <c r="BG38" s="7"/>
      <c r="BH38" s="7">
        <f t="shared" si="10"/>
        <v>0</v>
      </c>
      <c r="BI38" s="12"/>
      <c r="BJ38" s="12"/>
      <c r="BK38" s="12"/>
      <c r="BL38" s="12"/>
      <c r="BM38" s="14"/>
      <c r="BN38" s="14"/>
      <c r="BO38" s="12"/>
      <c r="BP38" s="12"/>
      <c r="BQ38" s="14"/>
      <c r="BR38" s="14"/>
      <c r="BS38" s="12"/>
      <c r="BT38" s="12"/>
      <c r="BU38" s="12">
        <f t="shared" si="11"/>
        <v>0</v>
      </c>
      <c r="BV38" s="7"/>
      <c r="BW38" s="7"/>
      <c r="BX38" s="7"/>
      <c r="BY38" s="7"/>
      <c r="BZ38" s="7"/>
      <c r="CA38" s="7"/>
      <c r="CB38" s="7"/>
      <c r="CC38" s="7"/>
      <c r="CD38" s="7"/>
      <c r="CE38" s="7"/>
      <c r="CF38" s="7"/>
      <c r="CG38" s="7"/>
      <c r="CH38" s="7">
        <f t="shared" si="1"/>
        <v>0</v>
      </c>
      <c r="CI38" s="14"/>
      <c r="CJ38" s="14"/>
      <c r="CK38" s="14"/>
      <c r="CL38" s="14"/>
      <c r="CM38" s="14"/>
      <c r="CN38" s="14"/>
      <c r="CO38" s="14"/>
      <c r="CP38" s="14"/>
      <c r="CQ38" s="14"/>
      <c r="CR38" s="14"/>
      <c r="CS38" s="14"/>
      <c r="CT38" s="14"/>
      <c r="CU38" s="12">
        <f t="shared" si="2"/>
        <v>0</v>
      </c>
      <c r="CV38" s="7"/>
      <c r="CW38" s="7"/>
      <c r="CX38" s="7"/>
      <c r="CY38" s="7"/>
      <c r="CZ38" s="7"/>
      <c r="DA38" s="7"/>
      <c r="DB38" s="7"/>
      <c r="DC38" s="7"/>
      <c r="DD38" s="7"/>
      <c r="DE38" s="7"/>
      <c r="DF38" s="7">
        <f t="shared" si="12"/>
        <v>0</v>
      </c>
      <c r="DG38" s="14"/>
      <c r="DH38" s="14"/>
      <c r="DI38" s="14"/>
      <c r="DJ38" s="14"/>
      <c r="DK38" s="14"/>
      <c r="DL38" s="14"/>
      <c r="DM38" s="14"/>
      <c r="DN38" s="14"/>
      <c r="DO38" s="14"/>
      <c r="DP38" s="14"/>
      <c r="DQ38" s="14">
        <f t="shared" si="13"/>
        <v>0</v>
      </c>
      <c r="DR38" s="7"/>
      <c r="DS38" s="7"/>
      <c r="DT38" s="7"/>
      <c r="DU38" s="7"/>
      <c r="DV38" s="7"/>
      <c r="DW38" s="7"/>
      <c r="DX38" s="7"/>
      <c r="DY38" s="7"/>
      <c r="DZ38" s="7"/>
      <c r="EA38" s="7"/>
      <c r="EB38" s="7"/>
      <c r="EC38" s="7"/>
      <c r="ED38" s="7">
        <f t="shared" si="3"/>
        <v>0</v>
      </c>
      <c r="EE38" s="9">
        <f t="shared" si="4"/>
        <v>0</v>
      </c>
    </row>
    <row r="39" spans="1:135" x14ac:dyDescent="0.3">
      <c r="A39" s="19" t="str">
        <f t="shared" si="0"/>
        <v>CARNES ROJAS</v>
      </c>
      <c r="B39" s="20">
        <f t="shared" si="5"/>
        <v>15943</v>
      </c>
      <c r="C39" s="21" t="s">
        <v>109</v>
      </c>
      <c r="E39" s="2" t="s">
        <v>18</v>
      </c>
      <c r="F39" s="7"/>
      <c r="G39" s="7"/>
      <c r="H39" s="7"/>
      <c r="I39" s="7"/>
      <c r="J39" s="8">
        <v>30</v>
      </c>
      <c r="K39" s="8">
        <v>10</v>
      </c>
      <c r="L39" s="7"/>
      <c r="M39" s="7"/>
      <c r="N39" s="8">
        <v>30</v>
      </c>
      <c r="O39" s="8">
        <v>20</v>
      </c>
      <c r="P39" s="7">
        <f t="shared" si="6"/>
        <v>0</v>
      </c>
      <c r="Q39" s="1">
        <v>15</v>
      </c>
      <c r="R39" s="1">
        <v>12</v>
      </c>
      <c r="S39" s="1"/>
      <c r="T39" s="1"/>
      <c r="U39" s="6">
        <v>35</v>
      </c>
      <c r="V39" s="6">
        <v>12</v>
      </c>
      <c r="W39" s="1"/>
      <c r="X39" s="1"/>
      <c r="Y39" s="1">
        <v>30</v>
      </c>
      <c r="Z39" s="1">
        <v>10</v>
      </c>
      <c r="AA39" s="1">
        <f t="shared" si="7"/>
        <v>0</v>
      </c>
      <c r="AB39" s="8"/>
      <c r="AC39" s="8"/>
      <c r="AD39" s="8"/>
      <c r="AE39" s="8"/>
      <c r="AF39" s="8">
        <v>40</v>
      </c>
      <c r="AG39" s="8">
        <f>3/7*30</f>
        <v>12.857142857142856</v>
      </c>
      <c r="AH39" s="8"/>
      <c r="AI39" s="8"/>
      <c r="AJ39" s="8">
        <v>40</v>
      </c>
      <c r="AK39" s="8">
        <f>3/7*30</f>
        <v>12.857142857142856</v>
      </c>
      <c r="AL39" s="7">
        <f t="shared" si="8"/>
        <v>0</v>
      </c>
      <c r="AM39" s="12"/>
      <c r="AN39" s="12"/>
      <c r="AO39" s="12"/>
      <c r="AP39" s="12"/>
      <c r="AQ39" s="12">
        <v>55</v>
      </c>
      <c r="AR39" s="12">
        <f>3/7*30</f>
        <v>12.857142857142856</v>
      </c>
      <c r="AS39" s="12"/>
      <c r="AT39" s="12"/>
      <c r="AU39" s="12">
        <v>55</v>
      </c>
      <c r="AV39" s="12">
        <f>3/7*30</f>
        <v>12.857142857142856</v>
      </c>
      <c r="AW39" s="12">
        <f t="shared" si="9"/>
        <v>0</v>
      </c>
      <c r="AX39" s="7"/>
      <c r="AY39" s="7"/>
      <c r="AZ39" s="7"/>
      <c r="BA39" s="7"/>
      <c r="BB39" s="7">
        <v>70</v>
      </c>
      <c r="BC39" s="7">
        <f>3/7*30</f>
        <v>12.857142857142856</v>
      </c>
      <c r="BD39" s="7"/>
      <c r="BE39" s="7"/>
      <c r="BF39" s="7">
        <v>70</v>
      </c>
      <c r="BG39" s="7">
        <f>3/7*30</f>
        <v>12.857142857142856</v>
      </c>
      <c r="BH39" s="7">
        <f t="shared" si="10"/>
        <v>1799.9999999999998</v>
      </c>
      <c r="BI39" s="12"/>
      <c r="BJ39" s="12"/>
      <c r="BK39" s="12"/>
      <c r="BL39" s="12"/>
      <c r="BM39" s="14">
        <v>90</v>
      </c>
      <c r="BN39" s="14">
        <f>3/7*30</f>
        <v>12.857142857142856</v>
      </c>
      <c r="BO39" s="12"/>
      <c r="BP39" s="12"/>
      <c r="BQ39" s="14">
        <v>90</v>
      </c>
      <c r="BR39" s="14">
        <f>3/7*30</f>
        <v>12.857142857142856</v>
      </c>
      <c r="BS39" s="12"/>
      <c r="BT39" s="12"/>
      <c r="BU39" s="12">
        <f t="shared" si="11"/>
        <v>2314.2857142857142</v>
      </c>
      <c r="BV39" s="7"/>
      <c r="BW39" s="7"/>
      <c r="BX39" s="7"/>
      <c r="BY39" s="7"/>
      <c r="BZ39" s="7">
        <v>90</v>
      </c>
      <c r="CA39" s="7">
        <f>3/7*30</f>
        <v>12.857142857142856</v>
      </c>
      <c r="CB39" s="7"/>
      <c r="CC39" s="7"/>
      <c r="CD39" s="7">
        <v>90</v>
      </c>
      <c r="CE39" s="7">
        <f>3/7*30</f>
        <v>12.857142857142856</v>
      </c>
      <c r="CF39" s="7"/>
      <c r="CG39" s="7"/>
      <c r="CH39" s="7">
        <f t="shared" si="1"/>
        <v>2314.2857142857142</v>
      </c>
      <c r="CI39" s="14"/>
      <c r="CJ39" s="14"/>
      <c r="CK39" s="14"/>
      <c r="CL39" s="14"/>
      <c r="CM39" s="14">
        <v>100</v>
      </c>
      <c r="CN39" s="14">
        <f>3/7*30</f>
        <v>12.857142857142856</v>
      </c>
      <c r="CO39" s="14"/>
      <c r="CP39" s="14"/>
      <c r="CQ39" s="14">
        <v>100</v>
      </c>
      <c r="CR39" s="14">
        <f>3/7*30</f>
        <v>12.857142857142856</v>
      </c>
      <c r="CS39" s="14"/>
      <c r="CT39" s="14"/>
      <c r="CU39" s="12">
        <f t="shared" si="2"/>
        <v>2571.4285714285711</v>
      </c>
      <c r="CV39" s="7"/>
      <c r="CW39" s="7"/>
      <c r="CX39" s="7"/>
      <c r="CY39" s="7"/>
      <c r="CZ39" s="7">
        <v>90</v>
      </c>
      <c r="DA39" s="7">
        <f>3/7*30</f>
        <v>12.857142857142856</v>
      </c>
      <c r="DB39" s="7"/>
      <c r="DC39" s="7"/>
      <c r="DD39" s="7">
        <v>90</v>
      </c>
      <c r="DE39" s="7">
        <f>3/7*30</f>
        <v>12.857142857142856</v>
      </c>
      <c r="DF39" s="7">
        <f t="shared" si="12"/>
        <v>2314.2857142857142</v>
      </c>
      <c r="DG39" s="14"/>
      <c r="DH39" s="14"/>
      <c r="DI39" s="14"/>
      <c r="DJ39" s="14"/>
      <c r="DK39" s="14">
        <v>70</v>
      </c>
      <c r="DL39" s="14">
        <f>3/7*30</f>
        <v>12.857142857142856</v>
      </c>
      <c r="DM39" s="14"/>
      <c r="DN39" s="14"/>
      <c r="DO39" s="14">
        <v>70</v>
      </c>
      <c r="DP39" s="14">
        <f>3/7*30</f>
        <v>12.857142857142856</v>
      </c>
      <c r="DQ39" s="14">
        <f t="shared" si="13"/>
        <v>1799.9999999999998</v>
      </c>
      <c r="DR39" s="7"/>
      <c r="DS39" s="7"/>
      <c r="DT39" s="7"/>
      <c r="DU39" s="7"/>
      <c r="DV39" s="7">
        <v>110</v>
      </c>
      <c r="DW39" s="7">
        <f>3/7*30</f>
        <v>12.857142857142856</v>
      </c>
      <c r="DX39" s="7"/>
      <c r="DY39" s="7"/>
      <c r="DZ39" s="7">
        <v>110</v>
      </c>
      <c r="EA39" s="7">
        <f>3/7*30</f>
        <v>12.857142857142856</v>
      </c>
      <c r="EB39" s="7"/>
      <c r="EC39" s="7"/>
      <c r="ED39" s="7">
        <f t="shared" si="3"/>
        <v>2828.5714285714284</v>
      </c>
      <c r="EE39" s="9">
        <f t="shared" si="4"/>
        <v>15942.857142857141</v>
      </c>
    </row>
    <row r="40" spans="1:135" x14ac:dyDescent="0.3">
      <c r="A40" s="19" t="str">
        <f t="shared" si="0"/>
        <v>POLLO</v>
      </c>
      <c r="B40" s="20">
        <f t="shared" si="5"/>
        <v>19759</v>
      </c>
      <c r="C40" s="21" t="s">
        <v>109</v>
      </c>
      <c r="E40" s="1" t="s">
        <v>19</v>
      </c>
      <c r="F40" s="7"/>
      <c r="G40" s="7"/>
      <c r="H40" s="7"/>
      <c r="I40" s="7"/>
      <c r="J40" s="8">
        <v>40</v>
      </c>
      <c r="K40" s="8">
        <v>20</v>
      </c>
      <c r="L40" s="7"/>
      <c r="M40" s="7"/>
      <c r="N40" s="8">
        <v>40</v>
      </c>
      <c r="O40" s="8">
        <v>10</v>
      </c>
      <c r="P40" s="7">
        <f t="shared" si="6"/>
        <v>0</v>
      </c>
      <c r="Q40" s="1">
        <v>17</v>
      </c>
      <c r="R40" s="1">
        <v>12</v>
      </c>
      <c r="S40" s="1"/>
      <c r="T40" s="1"/>
      <c r="U40" s="6">
        <v>47</v>
      </c>
      <c r="V40" s="6">
        <v>12</v>
      </c>
      <c r="W40" s="1"/>
      <c r="X40" s="1"/>
      <c r="Y40" s="1">
        <v>40</v>
      </c>
      <c r="Z40" s="1">
        <v>20</v>
      </c>
      <c r="AA40" s="1">
        <f t="shared" si="7"/>
        <v>0</v>
      </c>
      <c r="AB40" s="8"/>
      <c r="AC40" s="8"/>
      <c r="AD40" s="8"/>
      <c r="AE40" s="8"/>
      <c r="AF40" s="8">
        <f>+(54+57+60)/3</f>
        <v>57</v>
      </c>
      <c r="AG40" s="8">
        <f>2.5/7*30</f>
        <v>10.714285714285715</v>
      </c>
      <c r="AH40" s="8"/>
      <c r="AI40" s="8"/>
      <c r="AJ40" s="8">
        <f>+(54+57+60)/3</f>
        <v>57</v>
      </c>
      <c r="AK40" s="8">
        <f>2.5/7*30</f>
        <v>10.714285714285715</v>
      </c>
      <c r="AL40" s="7">
        <f t="shared" si="8"/>
        <v>0</v>
      </c>
      <c r="AM40" s="12"/>
      <c r="AN40" s="12"/>
      <c r="AO40" s="12"/>
      <c r="AP40" s="12"/>
      <c r="AQ40" s="12">
        <f>+(75+79+82)/3</f>
        <v>78.666666666666671</v>
      </c>
      <c r="AR40" s="12">
        <f>2.5/7*30</f>
        <v>10.714285714285715</v>
      </c>
      <c r="AS40" s="12"/>
      <c r="AT40" s="12"/>
      <c r="AU40" s="12">
        <f>+(75+79+82)/3</f>
        <v>78.666666666666671</v>
      </c>
      <c r="AV40" s="12">
        <f>2.5/7*30</f>
        <v>10.714285714285715</v>
      </c>
      <c r="AW40" s="12">
        <f t="shared" si="9"/>
        <v>0</v>
      </c>
      <c r="AX40" s="7"/>
      <c r="AY40" s="7"/>
      <c r="AZ40" s="7"/>
      <c r="BA40" s="7"/>
      <c r="BB40" s="7">
        <f>+(95+100+105)/3</f>
        <v>100</v>
      </c>
      <c r="BC40" s="7">
        <f>2.5/7*30</f>
        <v>10.714285714285715</v>
      </c>
      <c r="BD40" s="7"/>
      <c r="BE40" s="7"/>
      <c r="BF40" s="7">
        <f>+(95+100+105)/3</f>
        <v>100</v>
      </c>
      <c r="BG40" s="7">
        <f>3/7*30</f>
        <v>12.857142857142856</v>
      </c>
      <c r="BH40" s="7">
        <f t="shared" si="10"/>
        <v>2357.1428571428569</v>
      </c>
      <c r="BI40" s="12"/>
      <c r="BJ40" s="12"/>
      <c r="BK40" s="12"/>
      <c r="BL40" s="12"/>
      <c r="BM40" s="14">
        <f>+(122+129+135)/3</f>
        <v>128.66666666666666</v>
      </c>
      <c r="BN40" s="14">
        <f>2.5/7*30</f>
        <v>10.714285714285715</v>
      </c>
      <c r="BO40" s="12"/>
      <c r="BP40" s="12"/>
      <c r="BQ40" s="14">
        <f>+(122+129+135)/3</f>
        <v>128.66666666666666</v>
      </c>
      <c r="BR40" s="14">
        <f>3/7*30</f>
        <v>12.857142857142856</v>
      </c>
      <c r="BS40" s="12"/>
      <c r="BT40" s="12"/>
      <c r="BU40" s="12">
        <f t="shared" si="11"/>
        <v>3032.8571428571427</v>
      </c>
      <c r="BV40" s="7"/>
      <c r="BW40" s="7"/>
      <c r="BX40" s="7"/>
      <c r="BY40" s="7"/>
      <c r="BZ40" s="7">
        <f>+(122+129+135)/3</f>
        <v>128.66666666666666</v>
      </c>
      <c r="CA40" s="7">
        <f>2.5/7*30</f>
        <v>10.714285714285715</v>
      </c>
      <c r="CB40" s="7"/>
      <c r="CC40" s="7"/>
      <c r="CD40" s="7">
        <f>+(122+129+135)/3</f>
        <v>128.66666666666666</v>
      </c>
      <c r="CE40" s="7">
        <f>3/7*30</f>
        <v>12.857142857142856</v>
      </c>
      <c r="CF40" s="7"/>
      <c r="CG40" s="7"/>
      <c r="CH40" s="7">
        <f t="shared" si="1"/>
        <v>3032.8571428571427</v>
      </c>
      <c r="CI40" s="14"/>
      <c r="CJ40" s="14"/>
      <c r="CK40" s="14"/>
      <c r="CL40" s="14"/>
      <c r="CM40" s="14">
        <f>+(136+143+150)/3</f>
        <v>143</v>
      </c>
      <c r="CN40" s="14">
        <f>2.5/7*30</f>
        <v>10.714285714285715</v>
      </c>
      <c r="CO40" s="14"/>
      <c r="CP40" s="14"/>
      <c r="CQ40" s="14">
        <f>+(136+143+150)/3</f>
        <v>143</v>
      </c>
      <c r="CR40" s="14">
        <f>2.5/7*30</f>
        <v>10.714285714285715</v>
      </c>
      <c r="CS40" s="14"/>
      <c r="CT40" s="14"/>
      <c r="CU40" s="12">
        <f t="shared" si="2"/>
        <v>3064.2857142857147</v>
      </c>
      <c r="CV40" s="7"/>
      <c r="CW40" s="7"/>
      <c r="CX40" s="7"/>
      <c r="CY40" s="7"/>
      <c r="CZ40" s="7">
        <f>+(122+129+135)/3</f>
        <v>128.66666666666666</v>
      </c>
      <c r="DA40" s="7">
        <f>2.5/7*30</f>
        <v>10.714285714285715</v>
      </c>
      <c r="DB40" s="7"/>
      <c r="DC40" s="7"/>
      <c r="DD40" s="7">
        <f>+(122+129+135)/3</f>
        <v>128.66666666666666</v>
      </c>
      <c r="DE40" s="7">
        <f>2.5/7*30</f>
        <v>10.714285714285715</v>
      </c>
      <c r="DF40" s="7">
        <f t="shared" si="12"/>
        <v>2757.1428571428573</v>
      </c>
      <c r="DG40" s="14"/>
      <c r="DH40" s="14"/>
      <c r="DI40" s="14"/>
      <c r="DJ40" s="14"/>
      <c r="DK40" s="14">
        <f>+(95+100+105)/3</f>
        <v>100</v>
      </c>
      <c r="DL40" s="14">
        <f>2.5/7*30</f>
        <v>10.714285714285715</v>
      </c>
      <c r="DM40" s="14"/>
      <c r="DN40" s="14"/>
      <c r="DO40" s="14">
        <f>+(95+100+105)/3</f>
        <v>100</v>
      </c>
      <c r="DP40" s="14">
        <f>2.5/7*30</f>
        <v>10.714285714285715</v>
      </c>
      <c r="DQ40" s="14">
        <f t="shared" si="13"/>
        <v>2142.8571428571431</v>
      </c>
      <c r="DR40" s="7"/>
      <c r="DS40" s="7"/>
      <c r="DT40" s="7"/>
      <c r="DU40" s="7"/>
      <c r="DV40" s="7">
        <f>+(150+157+165)/3</f>
        <v>157.33333333333334</v>
      </c>
      <c r="DW40" s="7">
        <f>2.5/7*30</f>
        <v>10.714285714285715</v>
      </c>
      <c r="DX40" s="7"/>
      <c r="DY40" s="7"/>
      <c r="DZ40" s="7">
        <f>+(150+157+165)/3</f>
        <v>157.33333333333334</v>
      </c>
      <c r="EA40" s="7">
        <f>2.5/7*30</f>
        <v>10.714285714285715</v>
      </c>
      <c r="EB40" s="7"/>
      <c r="EC40" s="7"/>
      <c r="ED40" s="7">
        <f t="shared" si="3"/>
        <v>3371.428571428572</v>
      </c>
      <c r="EE40" s="9">
        <f t="shared" si="4"/>
        <v>19758.571428571428</v>
      </c>
    </row>
    <row r="41" spans="1:135" x14ac:dyDescent="0.3">
      <c r="A41" s="19" t="str">
        <f t="shared" si="0"/>
        <v xml:space="preserve">HUEVO </v>
      </c>
      <c r="B41" s="20">
        <f t="shared" si="5"/>
        <v>200</v>
      </c>
      <c r="C41" s="21" t="s">
        <v>111</v>
      </c>
      <c r="E41" s="2" t="s">
        <v>20</v>
      </c>
      <c r="F41" s="7"/>
      <c r="G41" s="7"/>
      <c r="H41" s="7"/>
      <c r="I41" s="7"/>
      <c r="J41" s="8"/>
      <c r="K41" s="8"/>
      <c r="L41" s="7"/>
      <c r="M41" s="7"/>
      <c r="N41" s="7"/>
      <c r="O41" s="7"/>
      <c r="P41" s="7">
        <f t="shared" si="6"/>
        <v>0</v>
      </c>
      <c r="Q41" s="1">
        <v>1</v>
      </c>
      <c r="R41" s="1">
        <v>6</v>
      </c>
      <c r="S41" s="1"/>
      <c r="T41" s="1"/>
      <c r="U41" s="6">
        <v>1</v>
      </c>
      <c r="V41" s="6">
        <v>6</v>
      </c>
      <c r="W41" s="1"/>
      <c r="X41" s="1"/>
      <c r="Y41" s="1"/>
      <c r="Z41" s="1"/>
      <c r="AA41" s="1">
        <f t="shared" si="7"/>
        <v>0</v>
      </c>
      <c r="AB41" s="8">
        <v>1</v>
      </c>
      <c r="AC41" s="8">
        <v>20</v>
      </c>
      <c r="AD41" s="8"/>
      <c r="AE41" s="8"/>
      <c r="AF41" s="8">
        <v>1</v>
      </c>
      <c r="AG41" s="8">
        <f>1/7*30</f>
        <v>4.2857142857142856</v>
      </c>
      <c r="AH41" s="8"/>
      <c r="AI41" s="8"/>
      <c r="AJ41" s="8">
        <v>1</v>
      </c>
      <c r="AK41" s="8">
        <f>1/7*30</f>
        <v>4.2857142857142856</v>
      </c>
      <c r="AL41" s="7">
        <f t="shared" si="8"/>
        <v>0</v>
      </c>
      <c r="AM41" s="12">
        <v>1</v>
      </c>
      <c r="AN41" s="12">
        <v>20</v>
      </c>
      <c r="AO41" s="12"/>
      <c r="AP41" s="12"/>
      <c r="AQ41" s="12">
        <v>1</v>
      </c>
      <c r="AR41" s="12">
        <f>1/7*30</f>
        <v>4.2857142857142856</v>
      </c>
      <c r="AS41" s="12"/>
      <c r="AT41" s="12"/>
      <c r="AU41" s="12">
        <v>1</v>
      </c>
      <c r="AV41" s="12">
        <f>1/7*30</f>
        <v>4.2857142857142856</v>
      </c>
      <c r="AW41" s="12">
        <f t="shared" si="9"/>
        <v>0</v>
      </c>
      <c r="AX41" s="7">
        <v>1</v>
      </c>
      <c r="AY41" s="7">
        <v>20</v>
      </c>
      <c r="AZ41" s="7"/>
      <c r="BA41" s="7"/>
      <c r="BB41" s="7">
        <v>1</v>
      </c>
      <c r="BC41" s="7">
        <f>1/7*30</f>
        <v>4.2857142857142856</v>
      </c>
      <c r="BD41" s="7"/>
      <c r="BE41" s="7"/>
      <c r="BF41" s="7">
        <v>1</v>
      </c>
      <c r="BG41" s="7">
        <f>1/7*30</f>
        <v>4.2857142857142856</v>
      </c>
      <c r="BH41" s="7">
        <f t="shared" si="10"/>
        <v>28.571428571428569</v>
      </c>
      <c r="BI41" s="12">
        <v>1</v>
      </c>
      <c r="BJ41" s="12">
        <v>20</v>
      </c>
      <c r="BK41" s="12"/>
      <c r="BL41" s="12"/>
      <c r="BM41" s="14">
        <v>1</v>
      </c>
      <c r="BN41" s="14">
        <f>1/7*30</f>
        <v>4.2857142857142856</v>
      </c>
      <c r="BO41" s="12"/>
      <c r="BP41" s="12"/>
      <c r="BQ41" s="14">
        <v>1</v>
      </c>
      <c r="BR41" s="14">
        <f>1/7*30</f>
        <v>4.2857142857142856</v>
      </c>
      <c r="BS41" s="12"/>
      <c r="BT41" s="12"/>
      <c r="BU41" s="12">
        <f t="shared" si="11"/>
        <v>28.571428571428569</v>
      </c>
      <c r="BV41" s="7">
        <v>1</v>
      </c>
      <c r="BW41" s="7">
        <v>20</v>
      </c>
      <c r="BX41" s="7"/>
      <c r="BY41" s="7"/>
      <c r="BZ41" s="7">
        <v>1</v>
      </c>
      <c r="CA41" s="7">
        <f>1/7*30</f>
        <v>4.2857142857142856</v>
      </c>
      <c r="CB41" s="7"/>
      <c r="CC41" s="7"/>
      <c r="CD41" s="7">
        <v>1</v>
      </c>
      <c r="CE41" s="7">
        <f>1/7*30</f>
        <v>4.2857142857142856</v>
      </c>
      <c r="CF41" s="7"/>
      <c r="CG41" s="7"/>
      <c r="CH41" s="7">
        <f t="shared" si="1"/>
        <v>28.571428571428569</v>
      </c>
      <c r="CI41" s="14">
        <v>1</v>
      </c>
      <c r="CJ41" s="14">
        <v>20</v>
      </c>
      <c r="CK41" s="14"/>
      <c r="CL41" s="14"/>
      <c r="CM41" s="14">
        <v>1</v>
      </c>
      <c r="CN41" s="14">
        <f>1/7*30</f>
        <v>4.2857142857142856</v>
      </c>
      <c r="CO41" s="14"/>
      <c r="CP41" s="14"/>
      <c r="CQ41" s="14">
        <v>1</v>
      </c>
      <c r="CR41" s="14">
        <f>1/7*30</f>
        <v>4.2857142857142856</v>
      </c>
      <c r="CS41" s="14"/>
      <c r="CT41" s="14"/>
      <c r="CU41" s="12">
        <f t="shared" si="2"/>
        <v>28.571428571428569</v>
      </c>
      <c r="CV41" s="7">
        <v>1</v>
      </c>
      <c r="CW41" s="7">
        <v>20</v>
      </c>
      <c r="CX41" s="7"/>
      <c r="CY41" s="7"/>
      <c r="CZ41" s="7">
        <v>1</v>
      </c>
      <c r="DA41" s="7">
        <f>1/7*30</f>
        <v>4.2857142857142856</v>
      </c>
      <c r="DB41" s="7"/>
      <c r="DC41" s="7"/>
      <c r="DD41" s="7">
        <v>1</v>
      </c>
      <c r="DE41" s="7">
        <f>1/7*30</f>
        <v>4.2857142857142856</v>
      </c>
      <c r="DF41" s="7">
        <f t="shared" si="12"/>
        <v>28.571428571428569</v>
      </c>
      <c r="DG41" s="14">
        <v>1</v>
      </c>
      <c r="DH41" s="14">
        <v>20</v>
      </c>
      <c r="DI41" s="14"/>
      <c r="DJ41" s="14"/>
      <c r="DK41" s="14">
        <v>1</v>
      </c>
      <c r="DL41" s="14">
        <f>1/7*30</f>
        <v>4.2857142857142856</v>
      </c>
      <c r="DM41" s="14"/>
      <c r="DN41" s="14"/>
      <c r="DO41" s="14">
        <v>1</v>
      </c>
      <c r="DP41" s="14">
        <f>1/7*30</f>
        <v>4.2857142857142856</v>
      </c>
      <c r="DQ41" s="14">
        <f t="shared" si="13"/>
        <v>28.571428571428569</v>
      </c>
      <c r="DR41" s="7">
        <v>1</v>
      </c>
      <c r="DS41" s="7">
        <v>20</v>
      </c>
      <c r="DT41" s="7"/>
      <c r="DU41" s="7"/>
      <c r="DV41" s="7">
        <v>1</v>
      </c>
      <c r="DW41" s="7">
        <f>1/7*30</f>
        <v>4.2857142857142856</v>
      </c>
      <c r="DX41" s="7"/>
      <c r="DY41" s="7"/>
      <c r="DZ41" s="7">
        <v>1</v>
      </c>
      <c r="EA41" s="7">
        <f>1/7*30</f>
        <v>4.2857142857142856</v>
      </c>
      <c r="EB41" s="7"/>
      <c r="EC41" s="7"/>
      <c r="ED41" s="7">
        <f t="shared" si="3"/>
        <v>28.571428571428569</v>
      </c>
      <c r="EE41" s="9">
        <f t="shared" si="4"/>
        <v>199.99999999999994</v>
      </c>
    </row>
    <row r="42" spans="1:135" x14ac:dyDescent="0.3">
      <c r="A42" s="19" t="str">
        <f t="shared" si="0"/>
        <v>ATUN EN ACEITE</v>
      </c>
      <c r="B42" s="20">
        <f t="shared" si="5"/>
        <v>2122</v>
      </c>
      <c r="C42" s="21" t="s">
        <v>109</v>
      </c>
      <c r="E42" s="1" t="s">
        <v>21</v>
      </c>
      <c r="F42" s="7"/>
      <c r="G42" s="7"/>
      <c r="H42" s="7"/>
      <c r="I42" s="7"/>
      <c r="J42" s="8"/>
      <c r="K42" s="8"/>
      <c r="L42" s="7"/>
      <c r="M42" s="7"/>
      <c r="N42" s="7"/>
      <c r="O42" s="7"/>
      <c r="P42" s="7">
        <f t="shared" si="6"/>
        <v>0</v>
      </c>
      <c r="Q42" s="1"/>
      <c r="R42" s="1"/>
      <c r="S42" s="1"/>
      <c r="T42" s="1"/>
      <c r="U42" s="6"/>
      <c r="V42" s="6"/>
      <c r="W42" s="1"/>
      <c r="X42" s="1"/>
      <c r="Y42" s="1"/>
      <c r="Z42" s="1"/>
      <c r="AA42" s="1">
        <f t="shared" si="7"/>
        <v>0</v>
      </c>
      <c r="AB42" s="8"/>
      <c r="AC42" s="8"/>
      <c r="AD42" s="8"/>
      <c r="AE42" s="8"/>
      <c r="AF42" s="8">
        <v>50</v>
      </c>
      <c r="AG42" s="8">
        <f>0.5/7*30</f>
        <v>2.1428571428571428</v>
      </c>
      <c r="AH42" s="8"/>
      <c r="AI42" s="8"/>
      <c r="AJ42" s="8">
        <v>50</v>
      </c>
      <c r="AK42" s="8">
        <f>0.5/7*30</f>
        <v>2.1428571428571428</v>
      </c>
      <c r="AL42" s="7">
        <f t="shared" si="8"/>
        <v>0</v>
      </c>
      <c r="AM42" s="12"/>
      <c r="AN42" s="12"/>
      <c r="AO42" s="12"/>
      <c r="AP42" s="12"/>
      <c r="AQ42" s="12">
        <v>55</v>
      </c>
      <c r="AR42" s="12">
        <f>0.5/7*30</f>
        <v>2.1428571428571428</v>
      </c>
      <c r="AS42" s="12"/>
      <c r="AT42" s="12"/>
      <c r="AU42" s="12">
        <v>55</v>
      </c>
      <c r="AV42" s="12">
        <f>0.5/7*30</f>
        <v>2.1428571428571428</v>
      </c>
      <c r="AW42" s="12">
        <f t="shared" si="9"/>
        <v>0</v>
      </c>
      <c r="AX42" s="7"/>
      <c r="AY42" s="7"/>
      <c r="AZ42" s="7"/>
      <c r="BA42" s="7"/>
      <c r="BB42" s="7">
        <v>70</v>
      </c>
      <c r="BC42" s="7">
        <f>0.5/7*30</f>
        <v>2.1428571428571428</v>
      </c>
      <c r="BD42" s="7"/>
      <c r="BE42" s="7"/>
      <c r="BF42" s="7"/>
      <c r="BG42" s="7"/>
      <c r="BH42" s="7">
        <f t="shared" si="10"/>
        <v>150</v>
      </c>
      <c r="BI42" s="12"/>
      <c r="BJ42" s="12"/>
      <c r="BK42" s="12"/>
      <c r="BL42" s="12"/>
      <c r="BM42" s="14">
        <v>90</v>
      </c>
      <c r="BN42" s="14">
        <f>0.5/7*30</f>
        <v>2.1428571428571428</v>
      </c>
      <c r="BO42" s="12"/>
      <c r="BP42" s="12"/>
      <c r="BQ42" s="14"/>
      <c r="BR42" s="14"/>
      <c r="BS42" s="12"/>
      <c r="BT42" s="12"/>
      <c r="BU42" s="12">
        <f t="shared" si="11"/>
        <v>192.85714285714286</v>
      </c>
      <c r="BV42" s="7"/>
      <c r="BW42" s="7"/>
      <c r="BX42" s="7"/>
      <c r="BY42" s="7"/>
      <c r="BZ42" s="7">
        <v>90</v>
      </c>
      <c r="CA42" s="7">
        <f>0.5/7*30</f>
        <v>2.1428571428571428</v>
      </c>
      <c r="CB42" s="7"/>
      <c r="CC42" s="7"/>
      <c r="CD42" s="7"/>
      <c r="CE42" s="7"/>
      <c r="CF42" s="7"/>
      <c r="CG42" s="7"/>
      <c r="CH42" s="7">
        <f t="shared" si="1"/>
        <v>192.85714285714286</v>
      </c>
      <c r="CI42" s="14"/>
      <c r="CJ42" s="14"/>
      <c r="CK42" s="14"/>
      <c r="CL42" s="14"/>
      <c r="CM42" s="14">
        <v>100</v>
      </c>
      <c r="CN42" s="14">
        <f>0.5/7*30</f>
        <v>2.1428571428571428</v>
      </c>
      <c r="CO42" s="14"/>
      <c r="CP42" s="14"/>
      <c r="CQ42" s="14">
        <v>100</v>
      </c>
      <c r="CR42" s="14">
        <f>0.5/7*30</f>
        <v>2.1428571428571428</v>
      </c>
      <c r="CS42" s="14"/>
      <c r="CT42" s="14"/>
      <c r="CU42" s="12">
        <f t="shared" si="2"/>
        <v>428.57142857142856</v>
      </c>
      <c r="CV42" s="7"/>
      <c r="CW42" s="7"/>
      <c r="CX42" s="7"/>
      <c r="CY42" s="7"/>
      <c r="CZ42" s="7">
        <v>90</v>
      </c>
      <c r="DA42" s="7">
        <f>0.5/7*30</f>
        <v>2.1428571428571428</v>
      </c>
      <c r="DB42" s="7"/>
      <c r="DC42" s="7"/>
      <c r="DD42" s="7">
        <v>90</v>
      </c>
      <c r="DE42" s="7">
        <f>0.5/7*30</f>
        <v>2.1428571428571428</v>
      </c>
      <c r="DF42" s="7">
        <f t="shared" si="12"/>
        <v>385.71428571428572</v>
      </c>
      <c r="DG42" s="14"/>
      <c r="DH42" s="14"/>
      <c r="DI42" s="14"/>
      <c r="DJ42" s="14"/>
      <c r="DK42" s="14">
        <v>70</v>
      </c>
      <c r="DL42" s="14">
        <f>0.5/7*30</f>
        <v>2.1428571428571428</v>
      </c>
      <c r="DM42" s="14"/>
      <c r="DN42" s="14"/>
      <c r="DO42" s="14">
        <v>70</v>
      </c>
      <c r="DP42" s="14">
        <f>0.5/7*30</f>
        <v>2.1428571428571428</v>
      </c>
      <c r="DQ42" s="14">
        <f t="shared" si="13"/>
        <v>300</v>
      </c>
      <c r="DR42" s="7"/>
      <c r="DS42" s="7"/>
      <c r="DT42" s="7"/>
      <c r="DU42" s="7"/>
      <c r="DV42" s="7">
        <v>110</v>
      </c>
      <c r="DW42" s="7">
        <f>0.5/7*30</f>
        <v>2.1428571428571428</v>
      </c>
      <c r="DX42" s="7"/>
      <c r="DY42" s="7"/>
      <c r="DZ42" s="7">
        <v>110</v>
      </c>
      <c r="EA42" s="7">
        <f>0.5/7*30</f>
        <v>2.1428571428571428</v>
      </c>
      <c r="EB42" s="7"/>
      <c r="EC42" s="7"/>
      <c r="ED42" s="7">
        <f t="shared" si="3"/>
        <v>471.42857142857139</v>
      </c>
      <c r="EE42" s="9">
        <f t="shared" si="4"/>
        <v>2121.4285714285716</v>
      </c>
    </row>
    <row r="43" spans="1:135" hidden="1" x14ac:dyDescent="0.3">
      <c r="A43" s="19" t="str">
        <f t="shared" si="0"/>
        <v>ATUN EN AGUA</v>
      </c>
      <c r="B43" s="20">
        <f t="shared" si="5"/>
        <v>0</v>
      </c>
      <c r="C43" s="21" t="s">
        <v>109</v>
      </c>
      <c r="E43" s="2" t="s">
        <v>22</v>
      </c>
      <c r="F43" s="7"/>
      <c r="G43" s="7"/>
      <c r="H43" s="7"/>
      <c r="I43" s="7"/>
      <c r="J43" s="8"/>
      <c r="K43" s="8"/>
      <c r="L43" s="7"/>
      <c r="M43" s="7"/>
      <c r="N43" s="7"/>
      <c r="O43" s="7"/>
      <c r="P43" s="7">
        <f t="shared" si="6"/>
        <v>0</v>
      </c>
      <c r="Q43" s="1"/>
      <c r="R43" s="1"/>
      <c r="S43" s="1"/>
      <c r="T43" s="1"/>
      <c r="U43" s="6"/>
      <c r="V43" s="6"/>
      <c r="W43" s="1"/>
      <c r="X43" s="1"/>
      <c r="Y43" s="1"/>
      <c r="Z43" s="1"/>
      <c r="AA43" s="1">
        <f t="shared" si="7"/>
        <v>0</v>
      </c>
      <c r="AB43" s="8"/>
      <c r="AC43" s="8"/>
      <c r="AD43" s="8"/>
      <c r="AE43" s="8"/>
      <c r="AF43" s="8"/>
      <c r="AG43" s="8"/>
      <c r="AH43" s="8"/>
      <c r="AI43" s="8"/>
      <c r="AJ43" s="8"/>
      <c r="AK43" s="8"/>
      <c r="AL43" s="7">
        <f t="shared" si="8"/>
        <v>0</v>
      </c>
      <c r="AM43" s="12"/>
      <c r="AN43" s="12"/>
      <c r="AO43" s="12"/>
      <c r="AP43" s="12"/>
      <c r="AQ43" s="12"/>
      <c r="AR43" s="12"/>
      <c r="AS43" s="12"/>
      <c r="AT43" s="12"/>
      <c r="AU43" s="12"/>
      <c r="AV43" s="12"/>
      <c r="AW43" s="12">
        <f t="shared" si="9"/>
        <v>0</v>
      </c>
      <c r="AX43" s="7"/>
      <c r="AY43" s="7"/>
      <c r="AZ43" s="7"/>
      <c r="BA43" s="7"/>
      <c r="BB43" s="7"/>
      <c r="BC43" s="7"/>
      <c r="BD43" s="7"/>
      <c r="BE43" s="7"/>
      <c r="BF43" s="7"/>
      <c r="BG43" s="7"/>
      <c r="BH43" s="7">
        <f t="shared" si="10"/>
        <v>0</v>
      </c>
      <c r="BI43" s="12"/>
      <c r="BJ43" s="12"/>
      <c r="BK43" s="12"/>
      <c r="BL43" s="12"/>
      <c r="BM43" s="14"/>
      <c r="BN43" s="14"/>
      <c r="BO43" s="12"/>
      <c r="BP43" s="12"/>
      <c r="BQ43" s="14"/>
      <c r="BR43" s="14"/>
      <c r="BS43" s="12"/>
      <c r="BT43" s="12"/>
      <c r="BU43" s="12">
        <f t="shared" si="11"/>
        <v>0</v>
      </c>
      <c r="BV43" s="7"/>
      <c r="BW43" s="7"/>
      <c r="BX43" s="7"/>
      <c r="BY43" s="7"/>
      <c r="BZ43" s="7"/>
      <c r="CA43" s="7"/>
      <c r="CB43" s="7"/>
      <c r="CC43" s="7"/>
      <c r="CD43" s="7"/>
      <c r="CE43" s="7"/>
      <c r="CF43" s="7"/>
      <c r="CG43" s="7"/>
      <c r="CH43" s="7">
        <f t="shared" si="1"/>
        <v>0</v>
      </c>
      <c r="CI43" s="14"/>
      <c r="CJ43" s="14"/>
      <c r="CK43" s="14"/>
      <c r="CL43" s="14"/>
      <c r="CM43" s="14"/>
      <c r="CN43" s="14"/>
      <c r="CO43" s="14"/>
      <c r="CP43" s="14"/>
      <c r="CQ43" s="14"/>
      <c r="CR43" s="14"/>
      <c r="CS43" s="14"/>
      <c r="CT43" s="14"/>
      <c r="CU43" s="12">
        <f t="shared" si="2"/>
        <v>0</v>
      </c>
      <c r="CV43" s="7"/>
      <c r="CW43" s="7"/>
      <c r="CX43" s="7"/>
      <c r="CY43" s="7"/>
      <c r="CZ43" s="7"/>
      <c r="DA43" s="7"/>
      <c r="DB43" s="7"/>
      <c r="DC43" s="7"/>
      <c r="DD43" s="7"/>
      <c r="DE43" s="7"/>
      <c r="DF43" s="7">
        <f t="shared" si="12"/>
        <v>0</v>
      </c>
      <c r="DG43" s="14"/>
      <c r="DH43" s="14"/>
      <c r="DI43" s="14"/>
      <c r="DJ43" s="14"/>
      <c r="DK43" s="14"/>
      <c r="DL43" s="14"/>
      <c r="DM43" s="14"/>
      <c r="DN43" s="14"/>
      <c r="DO43" s="14"/>
      <c r="DP43" s="14"/>
      <c r="DQ43" s="14">
        <f t="shared" si="13"/>
        <v>0</v>
      </c>
      <c r="DR43" s="7"/>
      <c r="DS43" s="7"/>
      <c r="DT43" s="7"/>
      <c r="DU43" s="7"/>
      <c r="DV43" s="7"/>
      <c r="DW43" s="7"/>
      <c r="DX43" s="7"/>
      <c r="DY43" s="7"/>
      <c r="DZ43" s="7"/>
      <c r="EA43" s="7"/>
      <c r="EB43" s="7"/>
      <c r="EC43" s="7"/>
      <c r="ED43" s="7">
        <f t="shared" si="3"/>
        <v>0</v>
      </c>
      <c r="EE43" s="9">
        <f t="shared" si="4"/>
        <v>0</v>
      </c>
    </row>
    <row r="44" spans="1:135" x14ac:dyDescent="0.3">
      <c r="A44" s="19" t="str">
        <f t="shared" si="0"/>
        <v>ACEITES Y GRASAS</v>
      </c>
      <c r="B44" s="20">
        <f t="shared" si="5"/>
        <v>6810</v>
      </c>
      <c r="C44" s="21" t="s">
        <v>110</v>
      </c>
      <c r="E44" s="1" t="s">
        <v>23</v>
      </c>
      <c r="F44" s="7">
        <v>2</v>
      </c>
      <c r="G44" s="7">
        <v>30</v>
      </c>
      <c r="H44" s="7"/>
      <c r="I44" s="7"/>
      <c r="J44" s="8">
        <v>4</v>
      </c>
      <c r="K44" s="8">
        <v>30</v>
      </c>
      <c r="L44" s="7"/>
      <c r="M44" s="7"/>
      <c r="N44" s="8">
        <v>4</v>
      </c>
      <c r="O44" s="8">
        <v>30</v>
      </c>
      <c r="P44" s="7">
        <f t="shared" si="6"/>
        <v>0</v>
      </c>
      <c r="Q44" s="1">
        <v>2</v>
      </c>
      <c r="R44" s="1">
        <v>30</v>
      </c>
      <c r="S44" s="1"/>
      <c r="T44" s="1"/>
      <c r="U44" s="6">
        <v>5</v>
      </c>
      <c r="V44" s="6">
        <v>30</v>
      </c>
      <c r="W44" s="1"/>
      <c r="X44" s="1"/>
      <c r="Y44" s="1">
        <v>5</v>
      </c>
      <c r="Z44" s="1">
        <v>30</v>
      </c>
      <c r="AA44" s="1">
        <f t="shared" si="7"/>
        <v>0</v>
      </c>
      <c r="AB44" s="8">
        <v>4</v>
      </c>
      <c r="AC44" s="8">
        <v>30</v>
      </c>
      <c r="AD44" s="8"/>
      <c r="AE44" s="8"/>
      <c r="AF44" s="8">
        <v>8</v>
      </c>
      <c r="AG44" s="8">
        <v>30</v>
      </c>
      <c r="AH44" s="8"/>
      <c r="AI44" s="8"/>
      <c r="AJ44" s="8">
        <v>8</v>
      </c>
      <c r="AK44" s="8">
        <v>30</v>
      </c>
      <c r="AL44" s="7">
        <f t="shared" si="8"/>
        <v>0</v>
      </c>
      <c r="AM44" s="12">
        <v>4</v>
      </c>
      <c r="AN44" s="12">
        <v>30</v>
      </c>
      <c r="AO44" s="12"/>
      <c r="AP44" s="12"/>
      <c r="AQ44" s="12">
        <v>12</v>
      </c>
      <c r="AR44" s="12">
        <v>30</v>
      </c>
      <c r="AS44" s="12"/>
      <c r="AT44" s="12"/>
      <c r="AU44" s="12">
        <v>11</v>
      </c>
      <c r="AV44" s="12">
        <v>30</v>
      </c>
      <c r="AW44" s="12">
        <f t="shared" si="9"/>
        <v>0</v>
      </c>
      <c r="AX44" s="7">
        <v>5</v>
      </c>
      <c r="AY44" s="7">
        <v>30</v>
      </c>
      <c r="AZ44" s="7"/>
      <c r="BA44" s="7"/>
      <c r="BB44" s="7">
        <v>12</v>
      </c>
      <c r="BC44" s="7">
        <v>30</v>
      </c>
      <c r="BD44" s="7"/>
      <c r="BE44" s="7"/>
      <c r="BF44" s="7">
        <v>12</v>
      </c>
      <c r="BG44" s="7">
        <v>30</v>
      </c>
      <c r="BH44" s="7">
        <f t="shared" si="10"/>
        <v>870</v>
      </c>
      <c r="BI44" s="12">
        <v>5</v>
      </c>
      <c r="BJ44" s="12">
        <v>30</v>
      </c>
      <c r="BK44" s="12"/>
      <c r="BL44" s="12"/>
      <c r="BM44" s="14">
        <v>14</v>
      </c>
      <c r="BN44" s="14">
        <v>30</v>
      </c>
      <c r="BO44" s="12"/>
      <c r="BP44" s="12"/>
      <c r="BQ44" s="14">
        <v>13</v>
      </c>
      <c r="BR44" s="14">
        <v>30</v>
      </c>
      <c r="BS44" s="12"/>
      <c r="BT44" s="12"/>
      <c r="BU44" s="12">
        <f t="shared" si="11"/>
        <v>960</v>
      </c>
      <c r="BV44" s="7">
        <v>5</v>
      </c>
      <c r="BW44" s="7">
        <v>30</v>
      </c>
      <c r="BX44" s="7"/>
      <c r="BY44" s="7"/>
      <c r="BZ44" s="7">
        <v>16</v>
      </c>
      <c r="CA44" s="7">
        <v>30</v>
      </c>
      <c r="CB44" s="7"/>
      <c r="CC44" s="7"/>
      <c r="CD44" s="7">
        <v>14</v>
      </c>
      <c r="CE44" s="7">
        <v>30</v>
      </c>
      <c r="CF44" s="7"/>
      <c r="CG44" s="7"/>
      <c r="CH44" s="7">
        <f t="shared" si="1"/>
        <v>1050</v>
      </c>
      <c r="CI44" s="14">
        <v>6</v>
      </c>
      <c r="CJ44" s="14">
        <v>30</v>
      </c>
      <c r="CK44" s="14"/>
      <c r="CL44" s="14"/>
      <c r="CM44" s="14">
        <v>19</v>
      </c>
      <c r="CN44" s="14">
        <v>30</v>
      </c>
      <c r="CO44" s="14"/>
      <c r="CP44" s="14"/>
      <c r="CQ44" s="14">
        <v>18</v>
      </c>
      <c r="CR44" s="14">
        <v>30</v>
      </c>
      <c r="CS44" s="14"/>
      <c r="CT44" s="14"/>
      <c r="CU44" s="12">
        <f t="shared" si="2"/>
        <v>1290</v>
      </c>
      <c r="CV44" s="7"/>
      <c r="CW44" s="7"/>
      <c r="CX44" s="7"/>
      <c r="CY44" s="7"/>
      <c r="CZ44" s="7">
        <v>12</v>
      </c>
      <c r="DA44" s="7">
        <v>30</v>
      </c>
      <c r="DB44" s="7"/>
      <c r="DC44" s="7"/>
      <c r="DD44" s="7">
        <v>12</v>
      </c>
      <c r="DE44" s="7">
        <v>30</v>
      </c>
      <c r="DF44" s="7">
        <f t="shared" si="12"/>
        <v>720</v>
      </c>
      <c r="DG44" s="14"/>
      <c r="DH44" s="14"/>
      <c r="DI44" s="14"/>
      <c r="DJ44" s="14"/>
      <c r="DK44" s="14">
        <v>10</v>
      </c>
      <c r="DL44" s="14">
        <v>30</v>
      </c>
      <c r="DM44" s="14"/>
      <c r="DN44" s="14"/>
      <c r="DO44" s="14">
        <v>10</v>
      </c>
      <c r="DP44" s="14">
        <v>30</v>
      </c>
      <c r="DQ44" s="14">
        <f t="shared" si="13"/>
        <v>600</v>
      </c>
      <c r="DR44" s="7">
        <v>7</v>
      </c>
      <c r="DS44" s="7">
        <v>30</v>
      </c>
      <c r="DT44" s="7"/>
      <c r="DU44" s="7"/>
      <c r="DV44" s="7">
        <v>18</v>
      </c>
      <c r="DW44" s="7">
        <v>30</v>
      </c>
      <c r="DX44" s="7"/>
      <c r="DY44" s="7"/>
      <c r="DZ44" s="7">
        <v>19</v>
      </c>
      <c r="EA44" s="7">
        <v>30</v>
      </c>
      <c r="EB44" s="7"/>
      <c r="EC44" s="7"/>
      <c r="ED44" s="7">
        <f t="shared" si="3"/>
        <v>1320</v>
      </c>
      <c r="EE44" s="9">
        <f t="shared" si="4"/>
        <v>6810</v>
      </c>
    </row>
    <row r="45" spans="1:135" x14ac:dyDescent="0.3">
      <c r="A45" s="19" t="str">
        <f t="shared" si="0"/>
        <v xml:space="preserve">AZUCAR </v>
      </c>
      <c r="B45" s="20">
        <f t="shared" si="5"/>
        <v>10680</v>
      </c>
      <c r="C45" s="21" t="s">
        <v>109</v>
      </c>
      <c r="E45" s="2" t="s">
        <v>24</v>
      </c>
      <c r="F45" s="7"/>
      <c r="G45" s="7"/>
      <c r="H45" s="7"/>
      <c r="I45" s="7"/>
      <c r="J45" s="8"/>
      <c r="K45" s="8"/>
      <c r="L45" s="7"/>
      <c r="M45" s="7"/>
      <c r="N45" s="7"/>
      <c r="O45" s="7"/>
      <c r="P45" s="7">
        <f t="shared" si="6"/>
        <v>0</v>
      </c>
      <c r="Q45" s="1"/>
      <c r="R45" s="1"/>
      <c r="S45" s="1"/>
      <c r="T45" s="1"/>
      <c r="U45" s="6"/>
      <c r="V45" s="6"/>
      <c r="W45" s="1"/>
      <c r="X45" s="1"/>
      <c r="Y45" s="1"/>
      <c r="Z45" s="1"/>
      <c r="AA45" s="1">
        <f t="shared" si="7"/>
        <v>0</v>
      </c>
      <c r="AB45" s="8">
        <v>10</v>
      </c>
      <c r="AC45" s="8">
        <v>20</v>
      </c>
      <c r="AD45" s="8">
        <v>10</v>
      </c>
      <c r="AE45" s="8">
        <v>20</v>
      </c>
      <c r="AF45" s="8">
        <v>10</v>
      </c>
      <c r="AG45" s="8">
        <v>30</v>
      </c>
      <c r="AH45" s="8"/>
      <c r="AI45" s="8"/>
      <c r="AJ45" s="8">
        <v>10</v>
      </c>
      <c r="AK45" s="8">
        <v>20</v>
      </c>
      <c r="AL45" s="7">
        <f t="shared" si="8"/>
        <v>0</v>
      </c>
      <c r="AM45" s="12">
        <v>12</v>
      </c>
      <c r="AN45" s="12">
        <v>20</v>
      </c>
      <c r="AO45" s="12">
        <v>12</v>
      </c>
      <c r="AP45" s="12">
        <v>20</v>
      </c>
      <c r="AQ45" s="12">
        <v>12</v>
      </c>
      <c r="AR45" s="12">
        <v>30</v>
      </c>
      <c r="AS45" s="12"/>
      <c r="AT45" s="12"/>
      <c r="AU45" s="12">
        <v>12</v>
      </c>
      <c r="AV45" s="12">
        <v>20</v>
      </c>
      <c r="AW45" s="12">
        <f t="shared" si="9"/>
        <v>0</v>
      </c>
      <c r="AX45" s="7">
        <v>13</v>
      </c>
      <c r="AY45" s="7">
        <v>20</v>
      </c>
      <c r="AZ45" s="7">
        <v>13</v>
      </c>
      <c r="BA45" s="7">
        <v>30</v>
      </c>
      <c r="BB45" s="7">
        <v>13</v>
      </c>
      <c r="BC45" s="7">
        <v>30</v>
      </c>
      <c r="BD45" s="7"/>
      <c r="BE45" s="7"/>
      <c r="BF45" s="7">
        <v>13</v>
      </c>
      <c r="BG45" s="7">
        <v>20</v>
      </c>
      <c r="BH45" s="7">
        <f t="shared" si="10"/>
        <v>1300</v>
      </c>
      <c r="BI45" s="12">
        <v>15</v>
      </c>
      <c r="BJ45" s="12">
        <v>20</v>
      </c>
      <c r="BK45" s="12">
        <v>15</v>
      </c>
      <c r="BL45" s="12">
        <v>30</v>
      </c>
      <c r="BM45" s="14">
        <v>15</v>
      </c>
      <c r="BN45" s="14">
        <v>30</v>
      </c>
      <c r="BO45" s="12"/>
      <c r="BP45" s="12"/>
      <c r="BQ45" s="14">
        <v>15</v>
      </c>
      <c r="BR45" s="14">
        <v>20</v>
      </c>
      <c r="BS45" s="12">
        <v>13</v>
      </c>
      <c r="BT45" s="12">
        <v>20</v>
      </c>
      <c r="BU45" s="12">
        <f t="shared" si="11"/>
        <v>1760</v>
      </c>
      <c r="BV45" s="7">
        <v>16</v>
      </c>
      <c r="BW45" s="7">
        <v>20</v>
      </c>
      <c r="BX45" s="7">
        <v>16</v>
      </c>
      <c r="BY45" s="7">
        <v>30</v>
      </c>
      <c r="BZ45" s="7">
        <v>16</v>
      </c>
      <c r="CA45" s="7">
        <v>30</v>
      </c>
      <c r="CB45" s="7"/>
      <c r="CC45" s="7"/>
      <c r="CD45" s="7">
        <v>16</v>
      </c>
      <c r="CE45" s="7">
        <v>20</v>
      </c>
      <c r="CF45" s="7">
        <v>13</v>
      </c>
      <c r="CG45" s="7">
        <v>20</v>
      </c>
      <c r="CH45" s="7">
        <f t="shared" si="1"/>
        <v>1860</v>
      </c>
      <c r="CI45" s="14">
        <v>16</v>
      </c>
      <c r="CJ45" s="14">
        <v>20</v>
      </c>
      <c r="CK45" s="14">
        <v>16</v>
      </c>
      <c r="CL45" s="14">
        <v>30</v>
      </c>
      <c r="CM45" s="14">
        <v>16</v>
      </c>
      <c r="CN45" s="14">
        <v>30</v>
      </c>
      <c r="CO45" s="14"/>
      <c r="CP45" s="14"/>
      <c r="CQ45" s="14">
        <v>16</v>
      </c>
      <c r="CR45" s="14">
        <v>20</v>
      </c>
      <c r="CS45" s="14">
        <v>13</v>
      </c>
      <c r="CT45" s="14">
        <v>20</v>
      </c>
      <c r="CU45" s="12">
        <f t="shared" si="2"/>
        <v>1860</v>
      </c>
      <c r="CV45" s="7">
        <v>10</v>
      </c>
      <c r="CW45" s="7">
        <v>10</v>
      </c>
      <c r="CX45" s="7">
        <v>7</v>
      </c>
      <c r="CY45" s="7">
        <v>30</v>
      </c>
      <c r="CZ45" s="7">
        <v>7</v>
      </c>
      <c r="DA45" s="7">
        <v>30</v>
      </c>
      <c r="DB45" s="7">
        <v>7</v>
      </c>
      <c r="DC45" s="7">
        <v>30</v>
      </c>
      <c r="DD45" s="7">
        <v>7</v>
      </c>
      <c r="DE45" s="7">
        <v>30</v>
      </c>
      <c r="DF45" s="7">
        <f t="shared" si="12"/>
        <v>940</v>
      </c>
      <c r="DG45" s="14">
        <v>10</v>
      </c>
      <c r="DH45" s="14">
        <v>10</v>
      </c>
      <c r="DI45" s="14">
        <v>7</v>
      </c>
      <c r="DJ45" s="14">
        <v>30</v>
      </c>
      <c r="DK45" s="14">
        <v>7</v>
      </c>
      <c r="DL45" s="14">
        <v>30</v>
      </c>
      <c r="DM45" s="14">
        <v>7</v>
      </c>
      <c r="DN45" s="14">
        <v>30</v>
      </c>
      <c r="DO45" s="14">
        <v>7</v>
      </c>
      <c r="DP45" s="14">
        <v>30</v>
      </c>
      <c r="DQ45" s="14">
        <f t="shared" si="13"/>
        <v>940</v>
      </c>
      <c r="DR45" s="7">
        <v>17</v>
      </c>
      <c r="DS45" s="7">
        <v>20</v>
      </c>
      <c r="DT45" s="7">
        <v>17</v>
      </c>
      <c r="DU45" s="7">
        <v>30</v>
      </c>
      <c r="DV45" s="7">
        <v>17</v>
      </c>
      <c r="DW45" s="7">
        <v>30</v>
      </c>
      <c r="DX45" s="7"/>
      <c r="DY45" s="7"/>
      <c r="DZ45" s="7">
        <v>17</v>
      </c>
      <c r="EA45" s="7">
        <v>20</v>
      </c>
      <c r="EB45" s="7">
        <v>16</v>
      </c>
      <c r="EC45" s="7">
        <v>20</v>
      </c>
      <c r="ED45" s="7">
        <f t="shared" si="3"/>
        <v>2020</v>
      </c>
      <c r="EE45" s="9">
        <f t="shared" si="4"/>
        <v>10680</v>
      </c>
    </row>
    <row r="46" spans="1:135" x14ac:dyDescent="0.3">
      <c r="A46" s="19" t="str">
        <f t="shared" si="0"/>
        <v>PANELA</v>
      </c>
      <c r="B46" s="20">
        <f t="shared" si="5"/>
        <v>2588</v>
      </c>
      <c r="C46" s="21" t="s">
        <v>109</v>
      </c>
      <c r="E46" s="1" t="s">
        <v>25</v>
      </c>
      <c r="F46" s="7"/>
      <c r="G46" s="7"/>
      <c r="H46" s="7"/>
      <c r="I46" s="7"/>
      <c r="J46" s="8"/>
      <c r="K46" s="8"/>
      <c r="L46" s="7"/>
      <c r="M46" s="7"/>
      <c r="N46" s="7"/>
      <c r="O46" s="7"/>
      <c r="P46" s="7">
        <f t="shared" si="6"/>
        <v>0</v>
      </c>
      <c r="Q46" s="1"/>
      <c r="R46" s="1"/>
      <c r="S46" s="1"/>
      <c r="T46" s="1"/>
      <c r="U46" s="6"/>
      <c r="V46" s="6"/>
      <c r="W46" s="1"/>
      <c r="X46" s="1"/>
      <c r="Y46" s="1"/>
      <c r="Z46" s="1"/>
      <c r="AA46" s="1">
        <f t="shared" si="7"/>
        <v>0</v>
      </c>
      <c r="AB46" s="8">
        <v>11</v>
      </c>
      <c r="AC46" s="8">
        <v>6</v>
      </c>
      <c r="AD46" s="8">
        <v>11</v>
      </c>
      <c r="AE46" s="8">
        <v>10</v>
      </c>
      <c r="AF46" s="8">
        <v>11</v>
      </c>
      <c r="AG46" s="8">
        <v>0</v>
      </c>
      <c r="AH46" s="8"/>
      <c r="AI46" s="8"/>
      <c r="AJ46" s="8">
        <v>11</v>
      </c>
      <c r="AK46" s="8">
        <v>10</v>
      </c>
      <c r="AL46" s="7">
        <f t="shared" si="8"/>
        <v>0</v>
      </c>
      <c r="AM46" s="12">
        <v>13</v>
      </c>
      <c r="AN46" s="12">
        <v>6</v>
      </c>
      <c r="AO46" s="12">
        <v>13</v>
      </c>
      <c r="AP46" s="12">
        <v>10</v>
      </c>
      <c r="AQ46" s="12">
        <v>13</v>
      </c>
      <c r="AR46" s="12">
        <v>0</v>
      </c>
      <c r="AS46" s="12"/>
      <c r="AT46" s="12"/>
      <c r="AU46" s="12">
        <v>13</v>
      </c>
      <c r="AV46" s="12">
        <v>10</v>
      </c>
      <c r="AW46" s="12">
        <f t="shared" si="9"/>
        <v>0</v>
      </c>
      <c r="AX46" s="7">
        <v>14</v>
      </c>
      <c r="AY46" s="7">
        <v>6</v>
      </c>
      <c r="AZ46" s="7"/>
      <c r="BA46" s="7"/>
      <c r="BB46" s="7">
        <v>14</v>
      </c>
      <c r="BC46" s="7">
        <v>0</v>
      </c>
      <c r="BD46" s="7"/>
      <c r="BE46" s="7"/>
      <c r="BF46" s="7">
        <v>14</v>
      </c>
      <c r="BG46" s="7">
        <v>10</v>
      </c>
      <c r="BH46" s="7">
        <f t="shared" si="10"/>
        <v>224</v>
      </c>
      <c r="BI46" s="12">
        <v>16</v>
      </c>
      <c r="BJ46" s="12">
        <v>6</v>
      </c>
      <c r="BK46" s="12">
        <v>16</v>
      </c>
      <c r="BL46" s="12">
        <v>0</v>
      </c>
      <c r="BM46" s="14">
        <v>16</v>
      </c>
      <c r="BN46" s="14">
        <v>0</v>
      </c>
      <c r="BO46" s="12"/>
      <c r="BP46" s="12"/>
      <c r="BQ46" s="14">
        <v>16</v>
      </c>
      <c r="BR46" s="14">
        <v>10</v>
      </c>
      <c r="BS46" s="12">
        <v>14</v>
      </c>
      <c r="BT46" s="12">
        <v>10</v>
      </c>
      <c r="BU46" s="12">
        <f t="shared" si="11"/>
        <v>396</v>
      </c>
      <c r="BV46" s="7">
        <v>17</v>
      </c>
      <c r="BW46" s="7">
        <v>6</v>
      </c>
      <c r="BX46" s="7">
        <v>17</v>
      </c>
      <c r="BY46" s="7">
        <v>0</v>
      </c>
      <c r="BZ46" s="7">
        <v>17</v>
      </c>
      <c r="CA46" s="7">
        <v>0</v>
      </c>
      <c r="CB46" s="7"/>
      <c r="CC46" s="7"/>
      <c r="CD46" s="7">
        <v>17</v>
      </c>
      <c r="CE46" s="7">
        <v>10</v>
      </c>
      <c r="CF46" s="7">
        <v>14</v>
      </c>
      <c r="CG46" s="7">
        <v>10</v>
      </c>
      <c r="CH46" s="7">
        <f t="shared" si="1"/>
        <v>412</v>
      </c>
      <c r="CI46" s="14">
        <v>17</v>
      </c>
      <c r="CJ46" s="14">
        <v>6</v>
      </c>
      <c r="CK46" s="14">
        <v>17</v>
      </c>
      <c r="CL46" s="14">
        <v>0</v>
      </c>
      <c r="CM46" s="14">
        <v>17</v>
      </c>
      <c r="CN46" s="14">
        <v>0</v>
      </c>
      <c r="CO46" s="14"/>
      <c r="CP46" s="14"/>
      <c r="CQ46" s="14">
        <v>17</v>
      </c>
      <c r="CR46" s="14">
        <v>10</v>
      </c>
      <c r="CS46" s="14">
        <v>14</v>
      </c>
      <c r="CT46" s="14">
        <v>10</v>
      </c>
      <c r="CU46" s="12">
        <f t="shared" si="2"/>
        <v>412</v>
      </c>
      <c r="CV46" s="7">
        <v>35</v>
      </c>
      <c r="CW46" s="7">
        <v>10</v>
      </c>
      <c r="CX46" s="7"/>
      <c r="CY46" s="7"/>
      <c r="CZ46" s="7"/>
      <c r="DA46" s="7"/>
      <c r="DB46" s="7"/>
      <c r="DC46" s="7"/>
      <c r="DD46" s="7"/>
      <c r="DE46" s="7"/>
      <c r="DF46" s="7">
        <f t="shared" si="12"/>
        <v>350</v>
      </c>
      <c r="DG46" s="14">
        <v>35</v>
      </c>
      <c r="DH46" s="14">
        <v>10</v>
      </c>
      <c r="DI46" s="14"/>
      <c r="DJ46" s="14"/>
      <c r="DK46" s="14"/>
      <c r="DL46" s="14"/>
      <c r="DM46" s="14"/>
      <c r="DN46" s="14"/>
      <c r="DO46" s="14"/>
      <c r="DP46" s="14"/>
      <c r="DQ46" s="14">
        <f t="shared" si="13"/>
        <v>350</v>
      </c>
      <c r="DR46" s="7">
        <v>19</v>
      </c>
      <c r="DS46" s="7">
        <v>6</v>
      </c>
      <c r="DT46" s="7">
        <v>19</v>
      </c>
      <c r="DU46" s="7">
        <v>0</v>
      </c>
      <c r="DV46" s="7">
        <v>19</v>
      </c>
      <c r="DW46" s="7">
        <v>0</v>
      </c>
      <c r="DX46" s="7"/>
      <c r="DY46" s="7"/>
      <c r="DZ46" s="7">
        <v>16</v>
      </c>
      <c r="EA46" s="7">
        <v>10</v>
      </c>
      <c r="EB46" s="7">
        <v>17</v>
      </c>
      <c r="EC46" s="7">
        <v>10</v>
      </c>
      <c r="ED46" s="7">
        <f t="shared" si="3"/>
        <v>444</v>
      </c>
      <c r="EE46" s="9">
        <f t="shared" si="4"/>
        <v>2588</v>
      </c>
    </row>
    <row r="47" spans="1:135" x14ac:dyDescent="0.3">
      <c r="A47" s="19" t="str">
        <f t="shared" si="0"/>
        <v>CHOCOLATE</v>
      </c>
      <c r="B47" s="20">
        <f t="shared" si="5"/>
        <v>776</v>
      </c>
      <c r="C47" s="21" t="s">
        <v>109</v>
      </c>
      <c r="E47" s="2" t="s">
        <v>26</v>
      </c>
      <c r="F47" s="7"/>
      <c r="G47" s="7"/>
      <c r="H47" s="7"/>
      <c r="I47" s="7"/>
      <c r="J47" s="8"/>
      <c r="K47" s="8"/>
      <c r="L47" s="7"/>
      <c r="M47" s="7"/>
      <c r="N47" s="7"/>
      <c r="O47" s="7"/>
      <c r="P47" s="7">
        <f t="shared" si="6"/>
        <v>0</v>
      </c>
      <c r="Q47" s="1"/>
      <c r="R47" s="1"/>
      <c r="S47" s="1"/>
      <c r="T47" s="1"/>
      <c r="U47" s="6"/>
      <c r="V47" s="6"/>
      <c r="W47" s="1"/>
      <c r="X47" s="1"/>
      <c r="Y47" s="1"/>
      <c r="Z47" s="1"/>
      <c r="AA47" s="1">
        <f t="shared" si="7"/>
        <v>0</v>
      </c>
      <c r="AB47" s="8">
        <v>9</v>
      </c>
      <c r="AC47" s="8">
        <v>4</v>
      </c>
      <c r="AD47" s="8"/>
      <c r="AE47" s="8"/>
      <c r="AF47" s="8"/>
      <c r="AG47" s="8"/>
      <c r="AH47" s="8"/>
      <c r="AI47" s="8"/>
      <c r="AJ47" s="8"/>
      <c r="AK47" s="8"/>
      <c r="AL47" s="7">
        <f t="shared" si="8"/>
        <v>0</v>
      </c>
      <c r="AM47" s="12">
        <v>11</v>
      </c>
      <c r="AN47" s="12">
        <v>4</v>
      </c>
      <c r="AO47" s="12"/>
      <c r="AP47" s="12"/>
      <c r="AQ47" s="12"/>
      <c r="AR47" s="12"/>
      <c r="AS47" s="12"/>
      <c r="AT47" s="12"/>
      <c r="AU47" s="12"/>
      <c r="AV47" s="12"/>
      <c r="AW47" s="12">
        <f t="shared" si="9"/>
        <v>0</v>
      </c>
      <c r="AX47" s="7">
        <v>12</v>
      </c>
      <c r="AY47" s="7">
        <v>4</v>
      </c>
      <c r="AZ47" s="7"/>
      <c r="BA47" s="7"/>
      <c r="BB47" s="7"/>
      <c r="BC47" s="7"/>
      <c r="BD47" s="7">
        <v>20</v>
      </c>
      <c r="BE47" s="7">
        <v>5</v>
      </c>
      <c r="BF47" s="7"/>
      <c r="BG47" s="7"/>
      <c r="BH47" s="7">
        <f t="shared" si="10"/>
        <v>148</v>
      </c>
      <c r="BI47" s="12">
        <v>13</v>
      </c>
      <c r="BJ47" s="12">
        <v>4</v>
      </c>
      <c r="BK47" s="12"/>
      <c r="BL47" s="12"/>
      <c r="BM47" s="14"/>
      <c r="BN47" s="14"/>
      <c r="BO47" s="12"/>
      <c r="BP47" s="12"/>
      <c r="BQ47" s="14"/>
      <c r="BR47" s="14"/>
      <c r="BS47" s="12"/>
      <c r="BT47" s="12"/>
      <c r="BU47" s="12">
        <f t="shared" si="11"/>
        <v>52</v>
      </c>
      <c r="BV47" s="7">
        <v>14</v>
      </c>
      <c r="BW47" s="7">
        <v>4</v>
      </c>
      <c r="BX47" s="7"/>
      <c r="BY47" s="7"/>
      <c r="BZ47" s="7"/>
      <c r="CA47" s="7"/>
      <c r="CB47" s="7"/>
      <c r="CC47" s="7"/>
      <c r="CD47" s="7"/>
      <c r="CE47" s="7"/>
      <c r="CF47" s="7"/>
      <c r="CG47" s="7"/>
      <c r="CH47" s="7">
        <f t="shared" si="1"/>
        <v>56</v>
      </c>
      <c r="CI47" s="14">
        <v>14</v>
      </c>
      <c r="CJ47" s="14">
        <v>4</v>
      </c>
      <c r="CK47" s="14"/>
      <c r="CL47" s="14"/>
      <c r="CM47" s="14"/>
      <c r="CN47" s="14"/>
      <c r="CO47" s="14"/>
      <c r="CP47" s="14"/>
      <c r="CQ47" s="14"/>
      <c r="CR47" s="14"/>
      <c r="CS47" s="14"/>
      <c r="CT47" s="14"/>
      <c r="CU47" s="12">
        <f t="shared" si="2"/>
        <v>56</v>
      </c>
      <c r="CV47" s="7">
        <v>20</v>
      </c>
      <c r="CW47" s="7">
        <v>10</v>
      </c>
      <c r="CX47" s="7"/>
      <c r="CY47" s="7"/>
      <c r="CZ47" s="7"/>
      <c r="DA47" s="7"/>
      <c r="DB47" s="7"/>
      <c r="DC47" s="7"/>
      <c r="DD47" s="7"/>
      <c r="DE47" s="7"/>
      <c r="DF47" s="7">
        <f t="shared" si="12"/>
        <v>200</v>
      </c>
      <c r="DG47" s="14">
        <v>20</v>
      </c>
      <c r="DH47" s="14">
        <v>10</v>
      </c>
      <c r="DI47" s="14"/>
      <c r="DJ47" s="14"/>
      <c r="DK47" s="14"/>
      <c r="DL47" s="14"/>
      <c r="DM47" s="14"/>
      <c r="DN47" s="14"/>
      <c r="DO47" s="14"/>
      <c r="DP47" s="14"/>
      <c r="DQ47" s="14">
        <f t="shared" si="13"/>
        <v>200</v>
      </c>
      <c r="DR47" s="7">
        <v>16</v>
      </c>
      <c r="DS47" s="7">
        <v>4</v>
      </c>
      <c r="DT47" s="7"/>
      <c r="DU47" s="7"/>
      <c r="DV47" s="7"/>
      <c r="DW47" s="7"/>
      <c r="DX47" s="7"/>
      <c r="DY47" s="7"/>
      <c r="DZ47" s="7"/>
      <c r="EA47" s="7"/>
      <c r="EB47" s="7"/>
      <c r="EC47" s="7"/>
      <c r="ED47" s="7">
        <f t="shared" si="3"/>
        <v>64</v>
      </c>
      <c r="EE47" s="9">
        <f t="shared" si="4"/>
        <v>776</v>
      </c>
    </row>
    <row r="48" spans="1:135" x14ac:dyDescent="0.3">
      <c r="A48" s="19" t="str">
        <f t="shared" si="0"/>
        <v>PANELITA DE LECHE</v>
      </c>
      <c r="B48" s="20">
        <f t="shared" si="5"/>
        <v>500</v>
      </c>
      <c r="C48" s="21" t="s">
        <v>109</v>
      </c>
      <c r="E48" s="1" t="s">
        <v>27</v>
      </c>
      <c r="F48" s="7"/>
      <c r="G48" s="7"/>
      <c r="H48" s="7"/>
      <c r="I48" s="7"/>
      <c r="J48" s="8"/>
      <c r="K48" s="8"/>
      <c r="L48" s="7"/>
      <c r="M48" s="7"/>
      <c r="N48" s="7"/>
      <c r="O48" s="7"/>
      <c r="P48" s="7">
        <f t="shared" si="6"/>
        <v>0</v>
      </c>
      <c r="Q48" s="1"/>
      <c r="R48" s="1"/>
      <c r="S48" s="1"/>
      <c r="T48" s="1"/>
      <c r="U48" s="6"/>
      <c r="V48" s="6"/>
      <c r="W48" s="1"/>
      <c r="X48" s="1"/>
      <c r="Y48" s="1"/>
      <c r="Z48" s="1"/>
      <c r="AA48" s="1">
        <f t="shared" si="7"/>
        <v>0</v>
      </c>
      <c r="AB48" s="8"/>
      <c r="AC48" s="8"/>
      <c r="AD48" s="8"/>
      <c r="AE48" s="8"/>
      <c r="AF48" s="8"/>
      <c r="AG48" s="8"/>
      <c r="AH48" s="8">
        <v>15</v>
      </c>
      <c r="AI48" s="8">
        <v>5</v>
      </c>
      <c r="AJ48" s="8"/>
      <c r="AK48" s="8"/>
      <c r="AL48" s="7">
        <f t="shared" si="8"/>
        <v>0</v>
      </c>
      <c r="AM48" s="12"/>
      <c r="AN48" s="12"/>
      <c r="AO48" s="12"/>
      <c r="AP48" s="12"/>
      <c r="AQ48" s="12"/>
      <c r="AR48" s="12"/>
      <c r="AS48" s="12">
        <v>20</v>
      </c>
      <c r="AT48" s="12">
        <v>5</v>
      </c>
      <c r="AU48" s="12"/>
      <c r="AV48" s="12"/>
      <c r="AW48" s="12">
        <f t="shared" si="9"/>
        <v>0</v>
      </c>
      <c r="AX48" s="7"/>
      <c r="AY48" s="7"/>
      <c r="AZ48" s="7"/>
      <c r="BA48" s="7"/>
      <c r="BB48" s="7"/>
      <c r="BC48" s="7"/>
      <c r="BD48" s="7">
        <v>20</v>
      </c>
      <c r="BE48" s="7">
        <v>5</v>
      </c>
      <c r="BF48" s="7"/>
      <c r="BG48" s="7"/>
      <c r="BH48" s="7">
        <f t="shared" si="10"/>
        <v>100</v>
      </c>
      <c r="BI48" s="12"/>
      <c r="BJ48" s="12"/>
      <c r="BK48" s="12"/>
      <c r="BL48" s="12"/>
      <c r="BM48" s="14"/>
      <c r="BN48" s="14"/>
      <c r="BO48" s="12">
        <v>20</v>
      </c>
      <c r="BP48" s="12">
        <v>5</v>
      </c>
      <c r="BQ48" s="14"/>
      <c r="BR48" s="14"/>
      <c r="BS48" s="12"/>
      <c r="BT48" s="12"/>
      <c r="BU48" s="12">
        <f t="shared" si="11"/>
        <v>100</v>
      </c>
      <c r="BV48" s="7"/>
      <c r="BW48" s="7"/>
      <c r="BX48" s="7"/>
      <c r="BY48" s="7"/>
      <c r="BZ48" s="7"/>
      <c r="CA48" s="7"/>
      <c r="CB48" s="7">
        <v>20</v>
      </c>
      <c r="CC48" s="7">
        <v>5</v>
      </c>
      <c r="CD48" s="7"/>
      <c r="CE48" s="7"/>
      <c r="CF48" s="7"/>
      <c r="CG48" s="7"/>
      <c r="CH48" s="7">
        <f t="shared" si="1"/>
        <v>100</v>
      </c>
      <c r="CI48" s="14"/>
      <c r="CJ48" s="14"/>
      <c r="CK48" s="14"/>
      <c r="CL48" s="14"/>
      <c r="CM48" s="14"/>
      <c r="CN48" s="14"/>
      <c r="CO48" s="14">
        <v>20</v>
      </c>
      <c r="CP48" s="14">
        <v>5</v>
      </c>
      <c r="CQ48" s="14"/>
      <c r="CR48" s="14"/>
      <c r="CS48" s="14"/>
      <c r="CT48" s="14"/>
      <c r="CU48" s="12">
        <f t="shared" si="2"/>
        <v>100</v>
      </c>
      <c r="CV48" s="7"/>
      <c r="CW48" s="7"/>
      <c r="CX48" s="7"/>
      <c r="CY48" s="7"/>
      <c r="CZ48" s="7"/>
      <c r="DA48" s="7"/>
      <c r="DB48" s="7"/>
      <c r="DC48" s="7"/>
      <c r="DD48" s="7"/>
      <c r="DE48" s="7"/>
      <c r="DF48" s="7">
        <f t="shared" si="12"/>
        <v>0</v>
      </c>
      <c r="DG48" s="14"/>
      <c r="DH48" s="14"/>
      <c r="DI48" s="14"/>
      <c r="DJ48" s="14"/>
      <c r="DK48" s="14"/>
      <c r="DL48" s="14"/>
      <c r="DM48" s="14"/>
      <c r="DN48" s="14"/>
      <c r="DO48" s="14"/>
      <c r="DP48" s="14"/>
      <c r="DQ48" s="14">
        <f t="shared" si="13"/>
        <v>0</v>
      </c>
      <c r="DR48" s="7"/>
      <c r="DS48" s="7"/>
      <c r="DT48" s="7"/>
      <c r="DU48" s="7"/>
      <c r="DV48" s="7"/>
      <c r="DW48" s="7"/>
      <c r="DX48" s="7">
        <v>20</v>
      </c>
      <c r="DY48" s="7">
        <v>5</v>
      </c>
      <c r="DZ48" s="7"/>
      <c r="EA48" s="7"/>
      <c r="EB48" s="7"/>
      <c r="EC48" s="7"/>
      <c r="ED48" s="7">
        <f t="shared" si="3"/>
        <v>100</v>
      </c>
      <c r="EE48" s="9">
        <f t="shared" si="4"/>
        <v>500</v>
      </c>
    </row>
    <row r="49" spans="1:136" ht="15" thickBot="1" x14ac:dyDescent="0.35">
      <c r="A49" s="19" t="str">
        <f t="shared" si="0"/>
        <v>BOCADILLO</v>
      </c>
      <c r="B49" s="20">
        <f t="shared" si="5"/>
        <v>760</v>
      </c>
      <c r="C49" s="22" t="s">
        <v>109</v>
      </c>
      <c r="E49" s="2" t="s">
        <v>28</v>
      </c>
      <c r="F49" s="7"/>
      <c r="G49" s="7"/>
      <c r="H49" s="7"/>
      <c r="I49" s="7"/>
      <c r="J49" s="8"/>
      <c r="K49" s="8"/>
      <c r="L49" s="7"/>
      <c r="M49" s="7"/>
      <c r="N49" s="7"/>
      <c r="O49" s="7"/>
      <c r="P49" s="7">
        <f t="shared" si="6"/>
        <v>0</v>
      </c>
      <c r="Q49" s="1"/>
      <c r="R49" s="1"/>
      <c r="S49" s="1"/>
      <c r="T49" s="1"/>
      <c r="U49" s="6"/>
      <c r="V49" s="6"/>
      <c r="W49" s="1"/>
      <c r="X49" s="1"/>
      <c r="Y49" s="1"/>
      <c r="Z49" s="1"/>
      <c r="AA49" s="1">
        <f t="shared" si="7"/>
        <v>0</v>
      </c>
      <c r="AB49" s="8"/>
      <c r="AC49" s="8"/>
      <c r="AD49" s="8"/>
      <c r="AE49" s="8"/>
      <c r="AF49" s="8"/>
      <c r="AG49" s="8"/>
      <c r="AH49" s="8">
        <v>15</v>
      </c>
      <c r="AI49" s="8">
        <v>5</v>
      </c>
      <c r="AJ49" s="8"/>
      <c r="AK49" s="8"/>
      <c r="AL49" s="7">
        <f t="shared" si="8"/>
        <v>0</v>
      </c>
      <c r="AM49" s="12"/>
      <c r="AN49" s="12"/>
      <c r="AO49" s="12"/>
      <c r="AP49" s="12"/>
      <c r="AQ49" s="12"/>
      <c r="AR49" s="12"/>
      <c r="AS49" s="12">
        <v>20</v>
      </c>
      <c r="AT49" s="12">
        <v>5</v>
      </c>
      <c r="AU49" s="12"/>
      <c r="AV49" s="12"/>
      <c r="AW49" s="12">
        <f t="shared" si="9"/>
        <v>0</v>
      </c>
      <c r="AX49" s="7"/>
      <c r="AY49" s="7"/>
      <c r="AZ49" s="7"/>
      <c r="BA49" s="7"/>
      <c r="BB49" s="7"/>
      <c r="BC49" s="7"/>
      <c r="BD49" s="7">
        <v>18</v>
      </c>
      <c r="BE49" s="7">
        <v>20</v>
      </c>
      <c r="BF49" s="7"/>
      <c r="BG49" s="7"/>
      <c r="BH49" s="7">
        <f t="shared" si="10"/>
        <v>360</v>
      </c>
      <c r="BI49" s="12"/>
      <c r="BJ49" s="12"/>
      <c r="BK49" s="12"/>
      <c r="BL49" s="12"/>
      <c r="BM49" s="14"/>
      <c r="BN49" s="14"/>
      <c r="BO49" s="12">
        <v>20</v>
      </c>
      <c r="BP49" s="12">
        <v>5</v>
      </c>
      <c r="BQ49" s="14"/>
      <c r="BR49" s="14"/>
      <c r="BS49" s="12"/>
      <c r="BT49" s="12"/>
      <c r="BU49" s="12">
        <f t="shared" si="11"/>
        <v>100</v>
      </c>
      <c r="BV49" s="7"/>
      <c r="BW49" s="7"/>
      <c r="BX49" s="7"/>
      <c r="BY49" s="7"/>
      <c r="BZ49" s="7"/>
      <c r="CA49" s="7"/>
      <c r="CB49" s="7">
        <v>20</v>
      </c>
      <c r="CC49" s="7">
        <v>5</v>
      </c>
      <c r="CD49" s="7"/>
      <c r="CE49" s="7"/>
      <c r="CF49" s="7"/>
      <c r="CG49" s="7"/>
      <c r="CH49" s="7">
        <f t="shared" si="1"/>
        <v>100</v>
      </c>
      <c r="CI49" s="14"/>
      <c r="CJ49" s="14"/>
      <c r="CK49" s="14"/>
      <c r="CL49" s="14"/>
      <c r="CM49" s="14"/>
      <c r="CN49" s="14"/>
      <c r="CO49" s="14">
        <v>20</v>
      </c>
      <c r="CP49" s="14">
        <v>5</v>
      </c>
      <c r="CQ49" s="14"/>
      <c r="CR49" s="14"/>
      <c r="CS49" s="14"/>
      <c r="CT49" s="14"/>
      <c r="CU49" s="12">
        <f t="shared" si="2"/>
        <v>100</v>
      </c>
      <c r="CV49" s="7"/>
      <c r="CW49" s="7"/>
      <c r="CX49" s="7"/>
      <c r="CY49" s="7"/>
      <c r="CZ49" s="7"/>
      <c r="DA49" s="7"/>
      <c r="DB49" s="7"/>
      <c r="DC49" s="7"/>
      <c r="DD49" s="7"/>
      <c r="DE49" s="7"/>
      <c r="DF49" s="7">
        <f t="shared" si="12"/>
        <v>0</v>
      </c>
      <c r="DG49" s="14"/>
      <c r="DH49" s="14"/>
      <c r="DI49" s="14"/>
      <c r="DJ49" s="14"/>
      <c r="DK49" s="14"/>
      <c r="DL49" s="14"/>
      <c r="DM49" s="14"/>
      <c r="DN49" s="14"/>
      <c r="DO49" s="14"/>
      <c r="DP49" s="14"/>
      <c r="DQ49" s="14">
        <f t="shared" si="13"/>
        <v>0</v>
      </c>
      <c r="DR49" s="7"/>
      <c r="DS49" s="7"/>
      <c r="DT49" s="7"/>
      <c r="DU49" s="7"/>
      <c r="DV49" s="7"/>
      <c r="DW49" s="7"/>
      <c r="DX49" s="7">
        <v>20</v>
      </c>
      <c r="DY49" s="7">
        <v>5</v>
      </c>
      <c r="DZ49" s="7"/>
      <c r="EA49" s="7"/>
      <c r="EB49" s="7"/>
      <c r="EC49" s="7"/>
      <c r="ED49" s="7">
        <f t="shared" si="3"/>
        <v>100</v>
      </c>
      <c r="EE49" s="9">
        <f t="shared" si="4"/>
        <v>760</v>
      </c>
    </row>
    <row r="50" spans="1:136" ht="15" thickBot="1" x14ac:dyDescent="0.35">
      <c r="A50" s="19" t="str">
        <f t="shared" si="0"/>
        <v>GELATINA</v>
      </c>
      <c r="B50" s="20">
        <f t="shared" si="5"/>
        <v>1440</v>
      </c>
      <c r="C50" s="22" t="s">
        <v>109</v>
      </c>
      <c r="E50" s="1" t="s">
        <v>29</v>
      </c>
      <c r="F50" s="7"/>
      <c r="G50" s="7"/>
      <c r="H50" s="7"/>
      <c r="I50" s="7"/>
      <c r="J50" s="8"/>
      <c r="K50" s="8"/>
      <c r="L50" s="7"/>
      <c r="M50" s="7"/>
      <c r="N50" s="7"/>
      <c r="O50" s="7"/>
      <c r="P50" s="7">
        <f t="shared" si="6"/>
        <v>0</v>
      </c>
      <c r="Q50" s="1"/>
      <c r="R50" s="1"/>
      <c r="S50" s="1"/>
      <c r="T50" s="1"/>
      <c r="U50" s="6"/>
      <c r="V50" s="6"/>
      <c r="W50" s="1"/>
      <c r="X50" s="1"/>
      <c r="Y50" s="1"/>
      <c r="Z50" s="1"/>
      <c r="AA50" s="1">
        <f t="shared" si="7"/>
        <v>0</v>
      </c>
      <c r="AB50" s="8"/>
      <c r="AC50" s="8"/>
      <c r="AD50" s="8"/>
      <c r="AE50" s="8"/>
      <c r="AF50" s="8"/>
      <c r="AG50" s="8"/>
      <c r="AH50" s="8">
        <v>9</v>
      </c>
      <c r="AI50" s="8">
        <v>20</v>
      </c>
      <c r="AJ50" s="8"/>
      <c r="AK50" s="8"/>
      <c r="AL50" s="7">
        <f t="shared" si="8"/>
        <v>0</v>
      </c>
      <c r="AM50" s="12"/>
      <c r="AN50" s="12"/>
      <c r="AO50" s="12"/>
      <c r="AP50" s="12"/>
      <c r="AQ50" s="12"/>
      <c r="AR50" s="12"/>
      <c r="AS50" s="12">
        <v>9</v>
      </c>
      <c r="AT50" s="12">
        <v>20</v>
      </c>
      <c r="AU50" s="12"/>
      <c r="AV50" s="12"/>
      <c r="AW50" s="12">
        <f t="shared" si="9"/>
        <v>0</v>
      </c>
      <c r="AX50" s="7"/>
      <c r="AY50" s="7"/>
      <c r="AZ50" s="7"/>
      <c r="BA50" s="7"/>
      <c r="BB50" s="7"/>
      <c r="BC50" s="7"/>
      <c r="BD50" s="7"/>
      <c r="BE50" s="7"/>
      <c r="BF50" s="7"/>
      <c r="BG50" s="7"/>
      <c r="BH50" s="7">
        <f t="shared" si="10"/>
        <v>0</v>
      </c>
      <c r="BI50" s="12"/>
      <c r="BJ50" s="12"/>
      <c r="BK50" s="12"/>
      <c r="BL50" s="12"/>
      <c r="BM50" s="14"/>
      <c r="BN50" s="14"/>
      <c r="BO50" s="12">
        <v>18</v>
      </c>
      <c r="BP50" s="12">
        <v>20</v>
      </c>
      <c r="BQ50" s="14"/>
      <c r="BR50" s="14"/>
      <c r="BS50" s="12"/>
      <c r="BT50" s="12"/>
      <c r="BU50" s="12">
        <f t="shared" si="11"/>
        <v>360</v>
      </c>
      <c r="BV50" s="7"/>
      <c r="BW50" s="7"/>
      <c r="BX50" s="7"/>
      <c r="BY50" s="7"/>
      <c r="BZ50" s="7"/>
      <c r="CA50" s="7"/>
      <c r="CB50" s="7">
        <v>18</v>
      </c>
      <c r="CC50" s="7">
        <v>20</v>
      </c>
      <c r="CD50" s="7"/>
      <c r="CE50" s="7"/>
      <c r="CF50" s="7"/>
      <c r="CG50" s="7"/>
      <c r="CH50" s="7">
        <f t="shared" si="1"/>
        <v>360</v>
      </c>
      <c r="CI50" s="14"/>
      <c r="CJ50" s="14"/>
      <c r="CK50" s="14"/>
      <c r="CL50" s="14"/>
      <c r="CM50" s="14"/>
      <c r="CN50" s="14"/>
      <c r="CO50" s="14">
        <v>18</v>
      </c>
      <c r="CP50" s="14">
        <v>20</v>
      </c>
      <c r="CQ50" s="14"/>
      <c r="CR50" s="14"/>
      <c r="CS50" s="14"/>
      <c r="CT50" s="14"/>
      <c r="CU50" s="12">
        <f t="shared" si="2"/>
        <v>360</v>
      </c>
      <c r="CV50" s="7"/>
      <c r="CW50" s="7"/>
      <c r="CX50" s="7"/>
      <c r="CY50" s="7"/>
      <c r="CZ50" s="7"/>
      <c r="DA50" s="7"/>
      <c r="DB50" s="7"/>
      <c r="DC50" s="7"/>
      <c r="DD50" s="7"/>
      <c r="DE50" s="7"/>
      <c r="DF50" s="7">
        <f t="shared" si="12"/>
        <v>0</v>
      </c>
      <c r="DG50" s="14"/>
      <c r="DH50" s="14"/>
      <c r="DI50" s="14"/>
      <c r="DJ50" s="14"/>
      <c r="DK50" s="14"/>
      <c r="DL50" s="14"/>
      <c r="DM50" s="14"/>
      <c r="DN50" s="14"/>
      <c r="DO50" s="14"/>
      <c r="DP50" s="14"/>
      <c r="DQ50" s="14">
        <f t="shared" si="13"/>
        <v>0</v>
      </c>
      <c r="DR50" s="7"/>
      <c r="DS50" s="7"/>
      <c r="DT50" s="7"/>
      <c r="DU50" s="7"/>
      <c r="DV50" s="7"/>
      <c r="DW50" s="7"/>
      <c r="DX50" s="7">
        <v>18</v>
      </c>
      <c r="DY50" s="7">
        <v>20</v>
      </c>
      <c r="DZ50" s="7"/>
      <c r="EA50" s="7"/>
      <c r="EB50" s="7"/>
      <c r="EC50" s="7"/>
      <c r="ED50" s="7">
        <f t="shared" si="3"/>
        <v>360</v>
      </c>
      <c r="EE50" s="9">
        <f t="shared" si="4"/>
        <v>1440</v>
      </c>
    </row>
    <row r="53" spans="1:136" x14ac:dyDescent="0.3">
      <c r="F53" s="69" t="s">
        <v>49</v>
      </c>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c r="AN53" s="70"/>
      <c r="AO53" s="70"/>
      <c r="AP53" s="70"/>
      <c r="AQ53" s="70"/>
      <c r="AR53" s="70"/>
      <c r="AS53" s="70"/>
      <c r="AT53" s="70"/>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c r="CC53" s="70"/>
      <c r="CD53" s="70"/>
      <c r="CE53" s="70"/>
      <c r="CF53" s="70"/>
      <c r="CG53" s="70"/>
      <c r="CH53" s="70"/>
      <c r="CI53" s="70"/>
      <c r="CJ53" s="70"/>
      <c r="CK53" s="70"/>
      <c r="CL53" s="70"/>
      <c r="CM53" s="70"/>
      <c r="CN53" s="70"/>
      <c r="CO53" s="70"/>
      <c r="CP53" s="70"/>
      <c r="CQ53" s="70"/>
      <c r="CR53" s="70"/>
      <c r="CS53" s="70"/>
      <c r="CT53" s="70"/>
      <c r="CU53" s="70"/>
      <c r="CV53" s="70"/>
      <c r="CW53" s="70"/>
      <c r="CX53" s="70"/>
      <c r="CY53" s="70"/>
      <c r="CZ53" s="70"/>
      <c r="DA53" s="70"/>
      <c r="DB53" s="70"/>
      <c r="DC53" s="70"/>
      <c r="DD53" s="70"/>
      <c r="DE53" s="70"/>
      <c r="DF53" s="70"/>
      <c r="DG53" s="70"/>
      <c r="DH53" s="70"/>
      <c r="DI53" s="70"/>
      <c r="DJ53" s="70"/>
      <c r="DK53" s="70"/>
      <c r="DL53" s="70"/>
      <c r="DM53" s="70"/>
      <c r="DN53" s="70"/>
      <c r="DO53" s="70"/>
      <c r="DP53" s="70"/>
      <c r="DQ53" s="70"/>
      <c r="DR53" s="70"/>
      <c r="DS53" s="71"/>
    </row>
    <row r="54" spans="1:136" ht="86.4" x14ac:dyDescent="0.3">
      <c r="F54" s="10" t="s">
        <v>50</v>
      </c>
      <c r="G54" s="10" t="s">
        <v>51</v>
      </c>
      <c r="H54" s="10" t="s">
        <v>84</v>
      </c>
      <c r="I54" s="10" t="s">
        <v>52</v>
      </c>
      <c r="J54" s="10" t="s">
        <v>53</v>
      </c>
      <c r="K54" s="10" t="s">
        <v>54</v>
      </c>
      <c r="L54" s="10" t="s">
        <v>55</v>
      </c>
      <c r="M54" s="10" t="s">
        <v>56</v>
      </c>
      <c r="N54" s="10" t="s">
        <v>57</v>
      </c>
      <c r="O54" s="10" t="s">
        <v>58</v>
      </c>
      <c r="P54" s="10" t="s">
        <v>59</v>
      </c>
      <c r="Q54" s="10" t="s">
        <v>60</v>
      </c>
      <c r="R54" s="10" t="s">
        <v>61</v>
      </c>
      <c r="S54" s="10" t="s">
        <v>62</v>
      </c>
      <c r="T54" s="10" t="s">
        <v>63</v>
      </c>
      <c r="U54" s="10" t="s">
        <v>64</v>
      </c>
      <c r="V54" s="10" t="s">
        <v>65</v>
      </c>
      <c r="W54" s="10" t="s">
        <v>66</v>
      </c>
      <c r="X54" s="10" t="s">
        <v>67</v>
      </c>
      <c r="Y54" s="10" t="s">
        <v>68</v>
      </c>
      <c r="Z54" s="10" t="s">
        <v>69</v>
      </c>
      <c r="AA54" s="10" t="s">
        <v>70</v>
      </c>
      <c r="AB54" s="10" t="s">
        <v>71</v>
      </c>
      <c r="AC54" s="10" t="s">
        <v>72</v>
      </c>
      <c r="AD54" s="10" t="s">
        <v>73</v>
      </c>
      <c r="AE54" s="10" t="s">
        <v>74</v>
      </c>
      <c r="AF54" s="10" t="s">
        <v>75</v>
      </c>
      <c r="AG54" s="10" t="s">
        <v>76</v>
      </c>
      <c r="AH54" s="10" t="s">
        <v>78</v>
      </c>
      <c r="AI54" s="10" t="s">
        <v>77</v>
      </c>
      <c r="AJ54" s="10" t="s">
        <v>79</v>
      </c>
      <c r="AK54" s="10" t="s">
        <v>80</v>
      </c>
      <c r="AL54" s="10" t="s">
        <v>81</v>
      </c>
      <c r="AM54" s="10" t="s">
        <v>82</v>
      </c>
      <c r="AN54" s="10" t="s">
        <v>83</v>
      </c>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1"/>
      <c r="BW54" s="11"/>
      <c r="BX54" s="11"/>
      <c r="BY54" s="11"/>
      <c r="BZ54" s="11"/>
      <c r="CA54" s="11"/>
      <c r="CB54" s="11"/>
      <c r="CC54" s="11"/>
      <c r="CD54" s="11"/>
      <c r="CE54" s="11"/>
      <c r="CF54" s="11"/>
      <c r="CG54" s="11"/>
      <c r="CH54" s="11"/>
      <c r="CI54" s="11"/>
      <c r="CJ54" s="11"/>
      <c r="CK54" s="11"/>
      <c r="CL54" s="11"/>
      <c r="CM54" s="11"/>
      <c r="CN54" s="11"/>
      <c r="CO54" s="11"/>
      <c r="CP54" s="11"/>
      <c r="CQ54" s="11"/>
      <c r="CR54" s="11"/>
      <c r="CS54" s="11"/>
      <c r="CT54" s="11"/>
      <c r="CU54" s="11"/>
      <c r="CV54" s="11"/>
      <c r="CW54" s="11"/>
      <c r="CX54" s="11"/>
      <c r="CY54" s="11"/>
      <c r="CZ54" s="11"/>
      <c r="DA54" s="11"/>
      <c r="DB54" s="11"/>
      <c r="DC54" s="11"/>
      <c r="DD54" s="11"/>
      <c r="DE54" s="11"/>
      <c r="DF54" s="11"/>
      <c r="DG54" s="11"/>
      <c r="DH54" s="11"/>
      <c r="DI54" s="11"/>
      <c r="DJ54" s="11"/>
      <c r="DK54" s="11"/>
      <c r="DL54" s="11"/>
      <c r="DM54" s="11"/>
      <c r="DN54" s="11"/>
      <c r="DO54" s="11"/>
      <c r="DP54" s="11"/>
      <c r="DQ54" s="11"/>
      <c r="DT54" s="11"/>
      <c r="DU54" s="11"/>
      <c r="DV54" s="11"/>
      <c r="DW54" s="11"/>
      <c r="DX54" s="11"/>
      <c r="DY54" s="11"/>
      <c r="DZ54" s="11"/>
      <c r="EA54" s="11"/>
      <c r="EB54" s="11"/>
      <c r="EC54" s="11"/>
      <c r="ED54" s="11"/>
      <c r="EE54" s="11"/>
      <c r="EF54" s="11"/>
    </row>
    <row r="55" spans="1:136" x14ac:dyDescent="0.3">
      <c r="F55" s="7">
        <f>+EE16</f>
        <v>7327.5714285714294</v>
      </c>
      <c r="G55" s="7">
        <f>+EE17</f>
        <v>0</v>
      </c>
      <c r="H55" s="7">
        <f>+EE18</f>
        <v>29728.571428571428</v>
      </c>
      <c r="I55" s="7">
        <f>+EE19</f>
        <v>7000</v>
      </c>
      <c r="J55" s="7">
        <f>+EE20</f>
        <v>0</v>
      </c>
      <c r="K55" s="7">
        <f>+EE21</f>
        <v>1756.285714285714</v>
      </c>
      <c r="L55" s="7">
        <f>+EE22</f>
        <v>2100</v>
      </c>
      <c r="M55" s="7">
        <f>+EE23</f>
        <v>0</v>
      </c>
      <c r="N55" s="7">
        <f>+EE24</f>
        <v>0</v>
      </c>
      <c r="O55" s="7">
        <f>+EE25</f>
        <v>12805.714285714286</v>
      </c>
      <c r="P55" s="7">
        <f>+EE26</f>
        <v>2228.5714285714284</v>
      </c>
      <c r="Q55" s="7">
        <f>+EE27</f>
        <v>0</v>
      </c>
      <c r="R55" s="7">
        <f>+EE28</f>
        <v>20771.428571428572</v>
      </c>
      <c r="S55" s="7">
        <f>+EE29</f>
        <v>3390</v>
      </c>
      <c r="T55" s="7">
        <f>+EE30</f>
        <v>9271.4285714285725</v>
      </c>
      <c r="U55" s="7">
        <f>+EE31</f>
        <v>34249.285714285717</v>
      </c>
      <c r="V55" s="7">
        <f>+EE32</f>
        <v>102155</v>
      </c>
      <c r="W55" s="7">
        <f>+EE33</f>
        <v>0</v>
      </c>
      <c r="X55" s="7">
        <f>+EE34</f>
        <v>0</v>
      </c>
      <c r="Y55" s="7">
        <f>+EE35</f>
        <v>31795</v>
      </c>
      <c r="Z55" s="7">
        <f>+EE36</f>
        <v>2134.2857142857138</v>
      </c>
      <c r="AA55" s="7">
        <f>+EE37</f>
        <v>0</v>
      </c>
      <c r="AB55" s="7">
        <f>+EE38</f>
        <v>0</v>
      </c>
      <c r="AC55" s="7">
        <f>+EE39</f>
        <v>15942.857142857141</v>
      </c>
      <c r="AD55" s="7">
        <f>+EE40</f>
        <v>19758.571428571428</v>
      </c>
      <c r="AE55" s="7">
        <f>+EE41</f>
        <v>199.99999999999994</v>
      </c>
      <c r="AF55" s="7">
        <f>+EE42</f>
        <v>2121.4285714285716</v>
      </c>
      <c r="AG55" s="7">
        <f>+EE43</f>
        <v>0</v>
      </c>
      <c r="AH55" s="7">
        <f>+EE44</f>
        <v>6810</v>
      </c>
      <c r="AI55" s="7">
        <f>+EE45</f>
        <v>10680</v>
      </c>
      <c r="AJ55" s="7">
        <f>+EE46</f>
        <v>2588</v>
      </c>
      <c r="AK55" s="7">
        <f>+EE47</f>
        <v>776</v>
      </c>
      <c r="AL55" s="7">
        <f>+EE48</f>
        <v>500</v>
      </c>
      <c r="AM55" s="7">
        <f>+EE49</f>
        <v>760</v>
      </c>
      <c r="AN55" s="7">
        <f>+EE50</f>
        <v>1440</v>
      </c>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13"/>
      <c r="BW55" s="13"/>
      <c r="BX55" s="13"/>
      <c r="BY55" s="13"/>
      <c r="BZ55" s="13"/>
      <c r="CA55" s="13"/>
      <c r="CB55" s="13"/>
      <c r="CC55" s="13"/>
      <c r="CD55" s="13"/>
      <c r="CE55" s="13"/>
      <c r="CF55" s="13"/>
      <c r="CG55" s="13"/>
      <c r="CH55" s="13"/>
      <c r="CI55" s="13"/>
      <c r="CJ55" s="13"/>
      <c r="CK55" s="13"/>
      <c r="CL55" s="13"/>
      <c r="CM55" s="13"/>
      <c r="CN55" s="13"/>
      <c r="CO55" s="13"/>
      <c r="CP55" s="13"/>
      <c r="CQ55" s="13"/>
      <c r="CR55" s="13"/>
      <c r="CS55" s="13"/>
      <c r="CT55" s="13"/>
      <c r="CU55" s="13"/>
      <c r="CV55" s="13"/>
      <c r="CW55" s="13"/>
      <c r="CX55" s="13"/>
      <c r="CY55" s="13"/>
      <c r="CZ55" s="13"/>
      <c r="DA55" s="13"/>
      <c r="DB55" s="13"/>
      <c r="DC55" s="13"/>
      <c r="DD55" s="13"/>
      <c r="DE55" s="13"/>
      <c r="DF55" s="13"/>
      <c r="DG55" s="13"/>
      <c r="DH55" s="13"/>
      <c r="DI55" s="13"/>
      <c r="DJ55" s="13"/>
      <c r="DK55" s="13"/>
      <c r="DL55" s="13"/>
      <c r="DM55" s="13"/>
      <c r="DN55" s="13"/>
      <c r="DO55" s="13"/>
      <c r="DP55" s="13"/>
      <c r="DQ55" s="13"/>
    </row>
  </sheetData>
  <mergeCells count="109">
    <mergeCell ref="CO14:CP14"/>
    <mergeCell ref="CI14:CJ14"/>
    <mergeCell ref="EB14:EC14"/>
    <mergeCell ref="ED14:ED15"/>
    <mergeCell ref="F53:DS53"/>
    <mergeCell ref="DM14:DN14"/>
    <mergeCell ref="DO14:DP14"/>
    <mergeCell ref="DQ14:DQ15"/>
    <mergeCell ref="DR14:DS14"/>
    <mergeCell ref="DT14:DU14"/>
    <mergeCell ref="DV14:DW14"/>
    <mergeCell ref="DB14:DC14"/>
    <mergeCell ref="DD14:DE14"/>
    <mergeCell ref="DF14:DF15"/>
    <mergeCell ref="DG14:DH14"/>
    <mergeCell ref="DI14:DJ14"/>
    <mergeCell ref="DK14:DL14"/>
    <mergeCell ref="CQ14:CR14"/>
    <mergeCell ref="CS14:CT14"/>
    <mergeCell ref="CU14:CU15"/>
    <mergeCell ref="CV14:CW14"/>
    <mergeCell ref="CX14:CY14"/>
    <mergeCell ref="CZ14:DA14"/>
    <mergeCell ref="DX14:DY14"/>
    <mergeCell ref="DZ14:EA14"/>
    <mergeCell ref="CK14:CL14"/>
    <mergeCell ref="CM14:CN14"/>
    <mergeCell ref="AS14:AT14"/>
    <mergeCell ref="AU14:AV14"/>
    <mergeCell ref="BS14:BT14"/>
    <mergeCell ref="AX14:AY14"/>
    <mergeCell ref="AZ14:BA14"/>
    <mergeCell ref="BB14:BC14"/>
    <mergeCell ref="BD14:BE14"/>
    <mergeCell ref="BF14:BG14"/>
    <mergeCell ref="BH14:BH15"/>
    <mergeCell ref="BI14:BJ14"/>
    <mergeCell ref="BK14:BL14"/>
    <mergeCell ref="BM14:BN14"/>
    <mergeCell ref="BO14:BP14"/>
    <mergeCell ref="BQ14:BR14"/>
    <mergeCell ref="BU14:BU15"/>
    <mergeCell ref="BV14:BW14"/>
    <mergeCell ref="BX14:BY14"/>
    <mergeCell ref="BZ14:CA14"/>
    <mergeCell ref="CB14:CC14"/>
    <mergeCell ref="CD14:CE14"/>
    <mergeCell ref="CF14:CG14"/>
    <mergeCell ref="S14:T14"/>
    <mergeCell ref="U14:V14"/>
    <mergeCell ref="W14:X14"/>
    <mergeCell ref="Y14:Z14"/>
    <mergeCell ref="AW14:AW15"/>
    <mergeCell ref="AB14:AC14"/>
    <mergeCell ref="AD14:AE14"/>
    <mergeCell ref="AF14:AG14"/>
    <mergeCell ref="AH14:AI14"/>
    <mergeCell ref="AJ14:AK14"/>
    <mergeCell ref="AL14:AL15"/>
    <mergeCell ref="AM14:AN14"/>
    <mergeCell ref="AO14:AP14"/>
    <mergeCell ref="EB10:EC11"/>
    <mergeCell ref="ED10:ED11"/>
    <mergeCell ref="EE10:EE15"/>
    <mergeCell ref="F12:P12"/>
    <mergeCell ref="Q12:AA12"/>
    <mergeCell ref="AB12:AL12"/>
    <mergeCell ref="AM12:AW12"/>
    <mergeCell ref="AX12:BH12"/>
    <mergeCell ref="BI12:BU12"/>
    <mergeCell ref="F13:P13"/>
    <mergeCell ref="Q13:AA13"/>
    <mergeCell ref="AB13:AL13"/>
    <mergeCell ref="AM13:AW13"/>
    <mergeCell ref="AX13:BH13"/>
    <mergeCell ref="DR13:ED13"/>
    <mergeCell ref="BV12:CH12"/>
    <mergeCell ref="CI12:CU12"/>
    <mergeCell ref="CV12:DF12"/>
    <mergeCell ref="DG12:DQ12"/>
    <mergeCell ref="DR12:ED12"/>
    <mergeCell ref="BI13:BU13"/>
    <mergeCell ref="BV13:CH13"/>
    <mergeCell ref="CH14:CH15"/>
    <mergeCell ref="CV13:DF13"/>
    <mergeCell ref="A1:C1"/>
    <mergeCell ref="A2:C2"/>
    <mergeCell ref="B3:C3"/>
    <mergeCell ref="B4:C4"/>
    <mergeCell ref="CI13:CU13"/>
    <mergeCell ref="B8:C8"/>
    <mergeCell ref="B5:C5"/>
    <mergeCell ref="B6:C6"/>
    <mergeCell ref="B7:C7"/>
    <mergeCell ref="B9:C9"/>
    <mergeCell ref="A10:A15"/>
    <mergeCell ref="B10:B15"/>
    <mergeCell ref="C10:C15"/>
    <mergeCell ref="AQ14:AR14"/>
    <mergeCell ref="E10:EA11"/>
    <mergeCell ref="DG13:DQ13"/>
    <mergeCell ref="AA14:AA15"/>
    <mergeCell ref="F14:G14"/>
    <mergeCell ref="H14:I14"/>
    <mergeCell ref="J14:K14"/>
    <mergeCell ref="L14:M14"/>
    <mergeCell ref="N14:O14"/>
    <mergeCell ref="P14:P15"/>
    <mergeCell ref="Q14:R14"/>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EF52"/>
  <sheetViews>
    <sheetView workbookViewId="0">
      <selection activeCell="A2" sqref="A2:C2"/>
    </sheetView>
  </sheetViews>
  <sheetFormatPr baseColWidth="10" defaultRowHeight="14.4" x14ac:dyDescent="0.3"/>
  <cols>
    <col min="1" max="1" width="60.5546875" customWidth="1"/>
    <col min="2" max="2" width="13.33203125" customWidth="1"/>
    <col min="4" max="4" width="0" hidden="1" customWidth="1"/>
    <col min="5" max="5" width="45.6640625" hidden="1" customWidth="1"/>
    <col min="6" max="15" width="0" hidden="1" customWidth="1"/>
    <col min="16" max="16" width="19.109375" hidden="1" customWidth="1"/>
    <col min="17" max="26" width="0" hidden="1" customWidth="1"/>
    <col min="27" max="27" width="18.88671875" hidden="1" customWidth="1"/>
    <col min="28" max="37" width="0" hidden="1" customWidth="1"/>
    <col min="38" max="38" width="18.44140625" hidden="1" customWidth="1"/>
    <col min="39" max="48" width="11.6640625" hidden="1" customWidth="1"/>
    <col min="49" max="49" width="18.109375" hidden="1" customWidth="1"/>
    <col min="50" max="59" width="11.6640625" hidden="1" customWidth="1"/>
    <col min="60" max="60" width="19.109375" hidden="1" customWidth="1"/>
    <col min="61" max="72" width="11.6640625" hidden="1" customWidth="1"/>
    <col min="73" max="73" width="18.44140625" hidden="1" customWidth="1"/>
    <col min="74" max="85" width="11.6640625" hidden="1" customWidth="1"/>
    <col min="86" max="86" width="18.44140625" hidden="1" customWidth="1"/>
    <col min="87" max="98" width="11.6640625" hidden="1" customWidth="1"/>
    <col min="99" max="99" width="18.44140625" hidden="1" customWidth="1"/>
    <col min="100" max="109" width="11.6640625" hidden="1" customWidth="1"/>
    <col min="110" max="110" width="18.44140625" hidden="1" customWidth="1"/>
    <col min="111" max="120" width="11.6640625" hidden="1" customWidth="1"/>
    <col min="121" max="121" width="18.44140625" hidden="1" customWidth="1"/>
    <col min="122" max="123" width="11" hidden="1" customWidth="1"/>
    <col min="124" max="124" width="11.33203125" hidden="1" customWidth="1"/>
    <col min="125" max="125" width="11.88671875" hidden="1" customWidth="1"/>
    <col min="126" max="126" width="11.109375" hidden="1" customWidth="1"/>
    <col min="127" max="127" width="12" hidden="1" customWidth="1"/>
    <col min="128" max="128" width="11.5546875" hidden="1" customWidth="1"/>
    <col min="129" max="131" width="11.6640625" hidden="1" customWidth="1"/>
    <col min="132" max="132" width="12.44140625" hidden="1" customWidth="1"/>
    <col min="133" max="133" width="10.6640625" hidden="1" customWidth="1"/>
    <col min="134" max="134" width="19.44140625" hidden="1" customWidth="1"/>
    <col min="135" max="135" width="16.44140625" hidden="1" customWidth="1"/>
    <col min="136" max="136" width="0" hidden="1" customWidth="1"/>
  </cols>
  <sheetData>
    <row r="1" spans="1:135" ht="84.75" customHeight="1" thickBot="1" x14ac:dyDescent="0.4">
      <c r="A1" s="72" t="s">
        <v>132</v>
      </c>
      <c r="B1" s="73"/>
      <c r="C1" s="74"/>
    </row>
    <row r="2" spans="1:135" ht="215.25" customHeight="1" thickBot="1" x14ac:dyDescent="0.35">
      <c r="A2" s="47" t="s">
        <v>135</v>
      </c>
      <c r="B2" s="48"/>
      <c r="C2" s="49"/>
    </row>
    <row r="3" spans="1:135" x14ac:dyDescent="0.3">
      <c r="A3" s="23" t="s">
        <v>126</v>
      </c>
      <c r="B3" s="32">
        <v>1</v>
      </c>
      <c r="C3" s="33"/>
    </row>
    <row r="4" spans="1:135" x14ac:dyDescent="0.3">
      <c r="A4" s="24" t="s">
        <v>118</v>
      </c>
      <c r="B4" s="32">
        <v>1</v>
      </c>
      <c r="C4" s="33"/>
    </row>
    <row r="5" spans="1:135" x14ac:dyDescent="0.3">
      <c r="A5" s="24" t="s">
        <v>119</v>
      </c>
      <c r="B5" s="32">
        <v>1</v>
      </c>
      <c r="C5" s="33"/>
    </row>
    <row r="6" spans="1:135" ht="15" thickBot="1" x14ac:dyDescent="0.35">
      <c r="A6" s="25" t="s">
        <v>128</v>
      </c>
      <c r="B6" s="34">
        <v>1</v>
      </c>
      <c r="C6" s="35"/>
    </row>
    <row r="7" spans="1:135" ht="15" customHeight="1" x14ac:dyDescent="0.3">
      <c r="A7" s="36" t="s">
        <v>104</v>
      </c>
      <c r="B7" s="38" t="s">
        <v>112</v>
      </c>
      <c r="C7" s="41" t="s">
        <v>108</v>
      </c>
      <c r="E7" s="51" t="s">
        <v>101</v>
      </c>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c r="EA7" s="51"/>
      <c r="EB7" s="51" t="s">
        <v>93</v>
      </c>
      <c r="EC7" s="51"/>
      <c r="ED7" s="54">
        <v>1</v>
      </c>
      <c r="EE7" s="55" t="s">
        <v>34</v>
      </c>
    </row>
    <row r="8" spans="1:135" ht="15" customHeight="1" x14ac:dyDescent="0.3">
      <c r="A8" s="36"/>
      <c r="B8" s="39"/>
      <c r="C8" s="42"/>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c r="CS8" s="51"/>
      <c r="CT8" s="51"/>
      <c r="CU8" s="51"/>
      <c r="CV8" s="51"/>
      <c r="CW8" s="51"/>
      <c r="CX8" s="51"/>
      <c r="CY8" s="51"/>
      <c r="CZ8" s="51"/>
      <c r="DA8" s="51"/>
      <c r="DB8" s="51"/>
      <c r="DC8" s="51"/>
      <c r="DD8" s="51"/>
      <c r="DE8" s="51"/>
      <c r="DF8" s="51"/>
      <c r="DG8" s="51"/>
      <c r="DH8" s="51"/>
      <c r="DI8" s="51"/>
      <c r="DJ8" s="51"/>
      <c r="DK8" s="51"/>
      <c r="DL8" s="51"/>
      <c r="DM8" s="51"/>
      <c r="DN8" s="51"/>
      <c r="DO8" s="51"/>
      <c r="DP8" s="51"/>
      <c r="DQ8" s="51"/>
      <c r="DR8" s="51"/>
      <c r="DS8" s="51"/>
      <c r="DT8" s="51"/>
      <c r="DU8" s="51"/>
      <c r="DV8" s="51"/>
      <c r="DW8" s="51"/>
      <c r="DX8" s="51"/>
      <c r="DY8" s="51"/>
      <c r="DZ8" s="51"/>
      <c r="EA8" s="51"/>
      <c r="EB8" s="51"/>
      <c r="EC8" s="51"/>
      <c r="ED8" s="54"/>
      <c r="EE8" s="55"/>
    </row>
    <row r="9" spans="1:135" ht="15.6" x14ac:dyDescent="0.3">
      <c r="A9" s="36"/>
      <c r="B9" s="39"/>
      <c r="C9" s="42"/>
      <c r="E9" s="4" t="s">
        <v>42</v>
      </c>
      <c r="F9" s="57" t="s">
        <v>32</v>
      </c>
      <c r="G9" s="58"/>
      <c r="H9" s="58"/>
      <c r="I9" s="58"/>
      <c r="J9" s="58"/>
      <c r="K9" s="58"/>
      <c r="L9" s="58"/>
      <c r="M9" s="58"/>
      <c r="N9" s="58"/>
      <c r="O9" s="58"/>
      <c r="P9" s="59"/>
      <c r="Q9" s="60" t="s">
        <v>46</v>
      </c>
      <c r="R9" s="61"/>
      <c r="S9" s="61"/>
      <c r="T9" s="61"/>
      <c r="U9" s="61"/>
      <c r="V9" s="61"/>
      <c r="W9" s="61"/>
      <c r="X9" s="61"/>
      <c r="Y9" s="61"/>
      <c r="Z9" s="61"/>
      <c r="AA9" s="62"/>
      <c r="AB9" s="63" t="s">
        <v>47</v>
      </c>
      <c r="AC9" s="64"/>
      <c r="AD9" s="64"/>
      <c r="AE9" s="64"/>
      <c r="AF9" s="64"/>
      <c r="AG9" s="64"/>
      <c r="AH9" s="64"/>
      <c r="AI9" s="64"/>
      <c r="AJ9" s="64"/>
      <c r="AK9" s="64"/>
      <c r="AL9" s="64"/>
      <c r="AM9" s="63" t="s">
        <v>86</v>
      </c>
      <c r="AN9" s="64"/>
      <c r="AO9" s="64"/>
      <c r="AP9" s="64"/>
      <c r="AQ9" s="64"/>
      <c r="AR9" s="64"/>
      <c r="AS9" s="64"/>
      <c r="AT9" s="64"/>
      <c r="AU9" s="64"/>
      <c r="AV9" s="64"/>
      <c r="AW9" s="64"/>
      <c r="AX9" s="63" t="s">
        <v>99</v>
      </c>
      <c r="AY9" s="64"/>
      <c r="AZ9" s="64"/>
      <c r="BA9" s="64"/>
      <c r="BB9" s="64"/>
      <c r="BC9" s="64"/>
      <c r="BD9" s="64"/>
      <c r="BE9" s="64"/>
      <c r="BF9" s="64"/>
      <c r="BG9" s="64"/>
      <c r="BH9" s="64"/>
      <c r="BI9" s="63" t="s">
        <v>88</v>
      </c>
      <c r="BJ9" s="64"/>
      <c r="BK9" s="64"/>
      <c r="BL9" s="64"/>
      <c r="BM9" s="64"/>
      <c r="BN9" s="64"/>
      <c r="BO9" s="64"/>
      <c r="BP9" s="64"/>
      <c r="BQ9" s="64"/>
      <c r="BR9" s="64"/>
      <c r="BS9" s="64"/>
      <c r="BT9" s="64"/>
      <c r="BU9" s="64"/>
      <c r="BV9" s="63" t="s">
        <v>89</v>
      </c>
      <c r="BW9" s="64"/>
      <c r="BX9" s="64"/>
      <c r="BY9" s="64"/>
      <c r="BZ9" s="64"/>
      <c r="CA9" s="64"/>
      <c r="CB9" s="64"/>
      <c r="CC9" s="64"/>
      <c r="CD9" s="64"/>
      <c r="CE9" s="64"/>
      <c r="CF9" s="64"/>
      <c r="CG9" s="64"/>
      <c r="CH9" s="64"/>
      <c r="CI9" s="63" t="s">
        <v>91</v>
      </c>
      <c r="CJ9" s="64"/>
      <c r="CK9" s="64"/>
      <c r="CL9" s="64"/>
      <c r="CM9" s="64"/>
      <c r="CN9" s="64"/>
      <c r="CO9" s="64"/>
      <c r="CP9" s="64"/>
      <c r="CQ9" s="64"/>
      <c r="CR9" s="64"/>
      <c r="CS9" s="64"/>
      <c r="CT9" s="64"/>
      <c r="CU9" s="64"/>
      <c r="CV9" s="64" t="s">
        <v>94</v>
      </c>
      <c r="CW9" s="64"/>
      <c r="CX9" s="64"/>
      <c r="CY9" s="64"/>
      <c r="CZ9" s="64"/>
      <c r="DA9" s="64"/>
      <c r="DB9" s="64"/>
      <c r="DC9" s="64"/>
      <c r="DD9" s="64"/>
      <c r="DE9" s="64"/>
      <c r="DF9" s="66"/>
      <c r="DG9" s="63" t="s">
        <v>95</v>
      </c>
      <c r="DH9" s="64"/>
      <c r="DI9" s="64"/>
      <c r="DJ9" s="64"/>
      <c r="DK9" s="64"/>
      <c r="DL9" s="64"/>
      <c r="DM9" s="64"/>
      <c r="DN9" s="64"/>
      <c r="DO9" s="64"/>
      <c r="DP9" s="64"/>
      <c r="DQ9" s="66"/>
      <c r="DR9" s="63" t="s">
        <v>92</v>
      </c>
      <c r="DS9" s="64"/>
      <c r="DT9" s="64"/>
      <c r="DU9" s="64"/>
      <c r="DV9" s="64"/>
      <c r="DW9" s="64"/>
      <c r="DX9" s="64"/>
      <c r="DY9" s="64"/>
      <c r="DZ9" s="64"/>
      <c r="EA9" s="64"/>
      <c r="EB9" s="64"/>
      <c r="EC9" s="64"/>
      <c r="ED9" s="66"/>
      <c r="EE9" s="55"/>
    </row>
    <row r="10" spans="1:135" ht="32.25" customHeight="1" x14ac:dyDescent="0.3">
      <c r="A10" s="36"/>
      <c r="B10" s="39"/>
      <c r="C10" s="42"/>
      <c r="E10" s="5" t="s">
        <v>45</v>
      </c>
      <c r="F10" s="29">
        <v>0</v>
      </c>
      <c r="G10" s="30"/>
      <c r="H10" s="30"/>
      <c r="I10" s="30"/>
      <c r="J10" s="30"/>
      <c r="K10" s="30"/>
      <c r="L10" s="30"/>
      <c r="M10" s="30"/>
      <c r="N10" s="30"/>
      <c r="O10" s="30"/>
      <c r="P10" s="31"/>
      <c r="Q10" s="29">
        <v>0</v>
      </c>
      <c r="R10" s="30"/>
      <c r="S10" s="30"/>
      <c r="T10" s="30"/>
      <c r="U10" s="30"/>
      <c r="V10" s="30"/>
      <c r="W10" s="30"/>
      <c r="X10" s="30"/>
      <c r="Y10" s="30"/>
      <c r="Z10" s="30"/>
      <c r="AA10" s="31"/>
      <c r="AB10" s="29">
        <v>0</v>
      </c>
      <c r="AC10" s="30"/>
      <c r="AD10" s="30"/>
      <c r="AE10" s="30"/>
      <c r="AF10" s="30"/>
      <c r="AG10" s="30"/>
      <c r="AH10" s="30"/>
      <c r="AI10" s="30"/>
      <c r="AJ10" s="30"/>
      <c r="AK10" s="30"/>
      <c r="AL10" s="31"/>
      <c r="AM10" s="65">
        <v>0</v>
      </c>
      <c r="AN10" s="65"/>
      <c r="AO10" s="65"/>
      <c r="AP10" s="65"/>
      <c r="AQ10" s="65"/>
      <c r="AR10" s="65"/>
      <c r="AS10" s="65"/>
      <c r="AT10" s="65"/>
      <c r="AU10" s="65"/>
      <c r="AV10" s="65"/>
      <c r="AW10" s="65"/>
      <c r="AX10" s="65">
        <v>0</v>
      </c>
      <c r="AY10" s="65"/>
      <c r="AZ10" s="65"/>
      <c r="BA10" s="65"/>
      <c r="BB10" s="65"/>
      <c r="BC10" s="65"/>
      <c r="BD10" s="65"/>
      <c r="BE10" s="65"/>
      <c r="BF10" s="65"/>
      <c r="BG10" s="65"/>
      <c r="BH10" s="65"/>
      <c r="BI10" s="65">
        <v>0</v>
      </c>
      <c r="BJ10" s="65"/>
      <c r="BK10" s="65"/>
      <c r="BL10" s="65"/>
      <c r="BM10" s="65"/>
      <c r="BN10" s="65"/>
      <c r="BO10" s="65"/>
      <c r="BP10" s="65"/>
      <c r="BQ10" s="65"/>
      <c r="BR10" s="65"/>
      <c r="BS10" s="65"/>
      <c r="BT10" s="65"/>
      <c r="BU10" s="65"/>
      <c r="BV10" s="29">
        <v>0</v>
      </c>
      <c r="BW10" s="30"/>
      <c r="BX10" s="30"/>
      <c r="BY10" s="30"/>
      <c r="BZ10" s="30"/>
      <c r="CA10" s="30"/>
      <c r="CB10" s="30"/>
      <c r="CC10" s="30"/>
      <c r="CD10" s="30"/>
      <c r="CE10" s="30"/>
      <c r="CF10" s="30"/>
      <c r="CG10" s="30"/>
      <c r="CH10" s="31"/>
      <c r="CI10" s="29">
        <f>+B3</f>
        <v>1</v>
      </c>
      <c r="CJ10" s="30"/>
      <c r="CK10" s="30"/>
      <c r="CL10" s="30"/>
      <c r="CM10" s="30"/>
      <c r="CN10" s="30"/>
      <c r="CO10" s="30"/>
      <c r="CP10" s="30"/>
      <c r="CQ10" s="30"/>
      <c r="CR10" s="30"/>
      <c r="CS10" s="30"/>
      <c r="CT10" s="30"/>
      <c r="CU10" s="31"/>
      <c r="CV10" s="65">
        <f>+B4</f>
        <v>1</v>
      </c>
      <c r="CW10" s="65"/>
      <c r="CX10" s="65"/>
      <c r="CY10" s="65"/>
      <c r="CZ10" s="65"/>
      <c r="DA10" s="65"/>
      <c r="DB10" s="65"/>
      <c r="DC10" s="65"/>
      <c r="DD10" s="65"/>
      <c r="DE10" s="65"/>
      <c r="DF10" s="65"/>
      <c r="DG10" s="29">
        <f>+B5</f>
        <v>1</v>
      </c>
      <c r="DH10" s="30"/>
      <c r="DI10" s="30"/>
      <c r="DJ10" s="30"/>
      <c r="DK10" s="30"/>
      <c r="DL10" s="30"/>
      <c r="DM10" s="30"/>
      <c r="DN10" s="30"/>
      <c r="DO10" s="30"/>
      <c r="DP10" s="30"/>
      <c r="DQ10" s="31"/>
      <c r="DR10" s="29">
        <f>+B6</f>
        <v>1</v>
      </c>
      <c r="DS10" s="30"/>
      <c r="DT10" s="30"/>
      <c r="DU10" s="30"/>
      <c r="DV10" s="30"/>
      <c r="DW10" s="30"/>
      <c r="DX10" s="30"/>
      <c r="DY10" s="30"/>
      <c r="DZ10" s="30"/>
      <c r="EA10" s="30"/>
      <c r="EB10" s="30"/>
      <c r="EC10" s="30"/>
      <c r="ED10" s="31"/>
      <c r="EE10" s="55"/>
    </row>
    <row r="11" spans="1:135" ht="24.75" customHeight="1" x14ac:dyDescent="0.3">
      <c r="A11" s="36"/>
      <c r="B11" s="39"/>
      <c r="C11" s="42"/>
      <c r="E11" s="16" t="s">
        <v>37</v>
      </c>
      <c r="F11" s="50" t="s">
        <v>33</v>
      </c>
      <c r="G11" s="50"/>
      <c r="H11" s="50" t="s">
        <v>38</v>
      </c>
      <c r="I11" s="50"/>
      <c r="J11" s="50" t="s">
        <v>39</v>
      </c>
      <c r="K11" s="50"/>
      <c r="L11" s="50" t="s">
        <v>40</v>
      </c>
      <c r="M11" s="50"/>
      <c r="N11" s="50" t="s">
        <v>41</v>
      </c>
      <c r="O11" s="50"/>
      <c r="P11" s="52" t="s">
        <v>44</v>
      </c>
      <c r="Q11" s="50" t="s">
        <v>33</v>
      </c>
      <c r="R11" s="50"/>
      <c r="S11" s="50" t="s">
        <v>38</v>
      </c>
      <c r="T11" s="50"/>
      <c r="U11" s="50" t="s">
        <v>39</v>
      </c>
      <c r="V11" s="50"/>
      <c r="W11" s="50" t="s">
        <v>40</v>
      </c>
      <c r="X11" s="50"/>
      <c r="Y11" s="50" t="s">
        <v>41</v>
      </c>
      <c r="Z11" s="50"/>
      <c r="AA11" s="50" t="s">
        <v>44</v>
      </c>
      <c r="AB11" s="50" t="s">
        <v>33</v>
      </c>
      <c r="AC11" s="50"/>
      <c r="AD11" s="50" t="s">
        <v>38</v>
      </c>
      <c r="AE11" s="50"/>
      <c r="AF11" s="50" t="s">
        <v>39</v>
      </c>
      <c r="AG11" s="50"/>
      <c r="AH11" s="50" t="s">
        <v>40</v>
      </c>
      <c r="AI11" s="50"/>
      <c r="AJ11" s="50" t="s">
        <v>41</v>
      </c>
      <c r="AK11" s="50"/>
      <c r="AL11" s="52" t="s">
        <v>44</v>
      </c>
      <c r="AM11" s="50" t="s">
        <v>33</v>
      </c>
      <c r="AN11" s="50"/>
      <c r="AO11" s="50" t="s">
        <v>38</v>
      </c>
      <c r="AP11" s="50"/>
      <c r="AQ11" s="50" t="s">
        <v>39</v>
      </c>
      <c r="AR11" s="50"/>
      <c r="AS11" s="50" t="s">
        <v>40</v>
      </c>
      <c r="AT11" s="50"/>
      <c r="AU11" s="50" t="s">
        <v>41</v>
      </c>
      <c r="AV11" s="50"/>
      <c r="AW11" s="52" t="s">
        <v>44</v>
      </c>
      <c r="AX11" s="50" t="s">
        <v>33</v>
      </c>
      <c r="AY11" s="50"/>
      <c r="AZ11" s="50" t="s">
        <v>38</v>
      </c>
      <c r="BA11" s="50"/>
      <c r="BB11" s="50" t="s">
        <v>39</v>
      </c>
      <c r="BC11" s="50"/>
      <c r="BD11" s="50" t="s">
        <v>40</v>
      </c>
      <c r="BE11" s="50"/>
      <c r="BF11" s="50" t="s">
        <v>41</v>
      </c>
      <c r="BG11" s="50"/>
      <c r="BH11" s="52" t="s">
        <v>44</v>
      </c>
      <c r="BI11" s="50" t="s">
        <v>33</v>
      </c>
      <c r="BJ11" s="50"/>
      <c r="BK11" s="50" t="s">
        <v>38</v>
      </c>
      <c r="BL11" s="50"/>
      <c r="BM11" s="50" t="s">
        <v>39</v>
      </c>
      <c r="BN11" s="50"/>
      <c r="BO11" s="50" t="s">
        <v>40</v>
      </c>
      <c r="BP11" s="50"/>
      <c r="BQ11" s="50" t="s">
        <v>41</v>
      </c>
      <c r="BR11" s="50"/>
      <c r="BS11" s="67" t="s">
        <v>90</v>
      </c>
      <c r="BT11" s="68"/>
      <c r="BU11" s="52" t="s">
        <v>44</v>
      </c>
      <c r="BV11" s="50" t="s">
        <v>33</v>
      </c>
      <c r="BW11" s="50"/>
      <c r="BX11" s="50" t="s">
        <v>38</v>
      </c>
      <c r="BY11" s="50"/>
      <c r="BZ11" s="50" t="s">
        <v>39</v>
      </c>
      <c r="CA11" s="50"/>
      <c r="CB11" s="50" t="s">
        <v>40</v>
      </c>
      <c r="CC11" s="50"/>
      <c r="CD11" s="50" t="s">
        <v>41</v>
      </c>
      <c r="CE11" s="50"/>
      <c r="CF11" s="50" t="s">
        <v>90</v>
      </c>
      <c r="CG11" s="50"/>
      <c r="CH11" s="52" t="s">
        <v>44</v>
      </c>
      <c r="CI11" s="50" t="s">
        <v>33</v>
      </c>
      <c r="CJ11" s="50"/>
      <c r="CK11" s="50" t="s">
        <v>38</v>
      </c>
      <c r="CL11" s="50"/>
      <c r="CM11" s="50" t="s">
        <v>39</v>
      </c>
      <c r="CN11" s="50"/>
      <c r="CO11" s="50" t="s">
        <v>40</v>
      </c>
      <c r="CP11" s="50"/>
      <c r="CQ11" s="50" t="s">
        <v>41</v>
      </c>
      <c r="CR11" s="50"/>
      <c r="CS11" s="50" t="s">
        <v>90</v>
      </c>
      <c r="CT11" s="50"/>
      <c r="CU11" s="52" t="s">
        <v>44</v>
      </c>
      <c r="CV11" s="50" t="s">
        <v>33</v>
      </c>
      <c r="CW11" s="50"/>
      <c r="CX11" s="50" t="s">
        <v>38</v>
      </c>
      <c r="CY11" s="50"/>
      <c r="CZ11" s="50" t="s">
        <v>39</v>
      </c>
      <c r="DA11" s="50"/>
      <c r="DB11" s="50" t="s">
        <v>40</v>
      </c>
      <c r="DC11" s="50"/>
      <c r="DD11" s="50" t="s">
        <v>41</v>
      </c>
      <c r="DE11" s="50"/>
      <c r="DF11" s="52" t="s">
        <v>44</v>
      </c>
      <c r="DG11" s="50" t="s">
        <v>33</v>
      </c>
      <c r="DH11" s="50"/>
      <c r="DI11" s="50" t="s">
        <v>38</v>
      </c>
      <c r="DJ11" s="50"/>
      <c r="DK11" s="50" t="s">
        <v>39</v>
      </c>
      <c r="DL11" s="50"/>
      <c r="DM11" s="50" t="s">
        <v>40</v>
      </c>
      <c r="DN11" s="50"/>
      <c r="DO11" s="50" t="s">
        <v>41</v>
      </c>
      <c r="DP11" s="50"/>
      <c r="DQ11" s="52" t="s">
        <v>44</v>
      </c>
      <c r="DR11" s="60" t="s">
        <v>33</v>
      </c>
      <c r="DS11" s="62"/>
      <c r="DT11" s="60" t="s">
        <v>38</v>
      </c>
      <c r="DU11" s="62"/>
      <c r="DV11" s="60" t="s">
        <v>39</v>
      </c>
      <c r="DW11" s="62"/>
      <c r="DX11" s="60" t="s">
        <v>40</v>
      </c>
      <c r="DY11" s="62"/>
      <c r="DZ11" s="60" t="s">
        <v>41</v>
      </c>
      <c r="EA11" s="62"/>
      <c r="EB11" s="60" t="s">
        <v>90</v>
      </c>
      <c r="EC11" s="62"/>
      <c r="ED11" s="52" t="s">
        <v>44</v>
      </c>
      <c r="EE11" s="55"/>
    </row>
    <row r="12" spans="1:135" ht="16.2" thickBot="1" x14ac:dyDescent="0.35">
      <c r="A12" s="37"/>
      <c r="B12" s="40"/>
      <c r="C12" s="43"/>
      <c r="E12" s="16"/>
      <c r="F12" s="16" t="s">
        <v>35</v>
      </c>
      <c r="G12" s="16" t="s">
        <v>36</v>
      </c>
      <c r="H12" s="16" t="s">
        <v>35</v>
      </c>
      <c r="I12" s="16" t="s">
        <v>36</v>
      </c>
      <c r="J12" s="16" t="s">
        <v>35</v>
      </c>
      <c r="K12" s="16" t="s">
        <v>36</v>
      </c>
      <c r="L12" s="16" t="s">
        <v>35</v>
      </c>
      <c r="M12" s="16" t="s">
        <v>36</v>
      </c>
      <c r="N12" s="16" t="s">
        <v>35</v>
      </c>
      <c r="O12" s="16" t="s">
        <v>36</v>
      </c>
      <c r="P12" s="53"/>
      <c r="Q12" s="16" t="s">
        <v>35</v>
      </c>
      <c r="R12" s="16" t="s">
        <v>36</v>
      </c>
      <c r="S12" s="16" t="s">
        <v>35</v>
      </c>
      <c r="T12" s="16" t="s">
        <v>36</v>
      </c>
      <c r="U12" s="16" t="s">
        <v>35</v>
      </c>
      <c r="V12" s="16" t="s">
        <v>36</v>
      </c>
      <c r="W12" s="16" t="s">
        <v>35</v>
      </c>
      <c r="X12" s="16" t="s">
        <v>36</v>
      </c>
      <c r="Y12" s="16" t="s">
        <v>35</v>
      </c>
      <c r="Z12" s="16" t="s">
        <v>36</v>
      </c>
      <c r="AA12" s="50"/>
      <c r="AB12" s="16" t="s">
        <v>35</v>
      </c>
      <c r="AC12" s="16" t="s">
        <v>36</v>
      </c>
      <c r="AD12" s="16" t="s">
        <v>35</v>
      </c>
      <c r="AE12" s="16" t="s">
        <v>36</v>
      </c>
      <c r="AF12" s="16" t="s">
        <v>35</v>
      </c>
      <c r="AG12" s="16" t="s">
        <v>36</v>
      </c>
      <c r="AH12" s="16" t="s">
        <v>35</v>
      </c>
      <c r="AI12" s="16" t="s">
        <v>36</v>
      </c>
      <c r="AJ12" s="16" t="s">
        <v>35</v>
      </c>
      <c r="AK12" s="16" t="s">
        <v>36</v>
      </c>
      <c r="AL12" s="53"/>
      <c r="AM12" s="16" t="s">
        <v>35</v>
      </c>
      <c r="AN12" s="16" t="s">
        <v>36</v>
      </c>
      <c r="AO12" s="16" t="s">
        <v>35</v>
      </c>
      <c r="AP12" s="16" t="s">
        <v>36</v>
      </c>
      <c r="AQ12" s="16" t="s">
        <v>35</v>
      </c>
      <c r="AR12" s="16" t="s">
        <v>36</v>
      </c>
      <c r="AS12" s="16" t="s">
        <v>35</v>
      </c>
      <c r="AT12" s="16" t="s">
        <v>36</v>
      </c>
      <c r="AU12" s="16" t="s">
        <v>35</v>
      </c>
      <c r="AV12" s="16" t="s">
        <v>36</v>
      </c>
      <c r="AW12" s="53"/>
      <c r="AX12" s="16" t="s">
        <v>35</v>
      </c>
      <c r="AY12" s="16" t="s">
        <v>36</v>
      </c>
      <c r="AZ12" s="16" t="s">
        <v>35</v>
      </c>
      <c r="BA12" s="16" t="s">
        <v>36</v>
      </c>
      <c r="BB12" s="16" t="s">
        <v>35</v>
      </c>
      <c r="BC12" s="16" t="s">
        <v>36</v>
      </c>
      <c r="BD12" s="16" t="s">
        <v>35</v>
      </c>
      <c r="BE12" s="16" t="s">
        <v>36</v>
      </c>
      <c r="BF12" s="16" t="s">
        <v>35</v>
      </c>
      <c r="BG12" s="16" t="s">
        <v>36</v>
      </c>
      <c r="BH12" s="53"/>
      <c r="BI12" s="16" t="s">
        <v>35</v>
      </c>
      <c r="BJ12" s="16" t="s">
        <v>36</v>
      </c>
      <c r="BK12" s="16" t="s">
        <v>35</v>
      </c>
      <c r="BL12" s="16" t="s">
        <v>36</v>
      </c>
      <c r="BM12" s="16" t="s">
        <v>35</v>
      </c>
      <c r="BN12" s="16" t="s">
        <v>36</v>
      </c>
      <c r="BO12" s="16" t="s">
        <v>35</v>
      </c>
      <c r="BP12" s="16" t="s">
        <v>36</v>
      </c>
      <c r="BQ12" s="16" t="s">
        <v>35</v>
      </c>
      <c r="BR12" s="16" t="s">
        <v>36</v>
      </c>
      <c r="BS12" s="16" t="s">
        <v>35</v>
      </c>
      <c r="BT12" s="16" t="s">
        <v>36</v>
      </c>
      <c r="BU12" s="53"/>
      <c r="BV12" s="16" t="s">
        <v>35</v>
      </c>
      <c r="BW12" s="16" t="s">
        <v>36</v>
      </c>
      <c r="BX12" s="16" t="s">
        <v>35</v>
      </c>
      <c r="BY12" s="16" t="s">
        <v>36</v>
      </c>
      <c r="BZ12" s="16" t="s">
        <v>35</v>
      </c>
      <c r="CA12" s="16" t="s">
        <v>36</v>
      </c>
      <c r="CB12" s="16" t="s">
        <v>35</v>
      </c>
      <c r="CC12" s="16" t="s">
        <v>36</v>
      </c>
      <c r="CD12" s="16" t="s">
        <v>35</v>
      </c>
      <c r="CE12" s="16" t="s">
        <v>36</v>
      </c>
      <c r="CF12" s="16" t="s">
        <v>35</v>
      </c>
      <c r="CG12" s="16" t="s">
        <v>36</v>
      </c>
      <c r="CH12" s="53"/>
      <c r="CI12" s="16" t="s">
        <v>35</v>
      </c>
      <c r="CJ12" s="16" t="s">
        <v>36</v>
      </c>
      <c r="CK12" s="16" t="s">
        <v>35</v>
      </c>
      <c r="CL12" s="16" t="s">
        <v>36</v>
      </c>
      <c r="CM12" s="16" t="s">
        <v>35</v>
      </c>
      <c r="CN12" s="16" t="s">
        <v>36</v>
      </c>
      <c r="CO12" s="16" t="s">
        <v>35</v>
      </c>
      <c r="CP12" s="16" t="s">
        <v>36</v>
      </c>
      <c r="CQ12" s="16" t="s">
        <v>35</v>
      </c>
      <c r="CR12" s="16" t="s">
        <v>36</v>
      </c>
      <c r="CS12" s="16" t="s">
        <v>35</v>
      </c>
      <c r="CT12" s="16" t="s">
        <v>36</v>
      </c>
      <c r="CU12" s="53"/>
      <c r="CV12" s="16" t="s">
        <v>35</v>
      </c>
      <c r="CW12" s="16" t="s">
        <v>36</v>
      </c>
      <c r="CX12" s="16" t="s">
        <v>35</v>
      </c>
      <c r="CY12" s="16" t="s">
        <v>36</v>
      </c>
      <c r="CZ12" s="16" t="s">
        <v>35</v>
      </c>
      <c r="DA12" s="16" t="s">
        <v>36</v>
      </c>
      <c r="DB12" s="16" t="s">
        <v>35</v>
      </c>
      <c r="DC12" s="16" t="s">
        <v>36</v>
      </c>
      <c r="DD12" s="16" t="s">
        <v>35</v>
      </c>
      <c r="DE12" s="16" t="s">
        <v>36</v>
      </c>
      <c r="DF12" s="53"/>
      <c r="DG12" s="16" t="s">
        <v>35</v>
      </c>
      <c r="DH12" s="16" t="s">
        <v>36</v>
      </c>
      <c r="DI12" s="16" t="s">
        <v>35</v>
      </c>
      <c r="DJ12" s="16" t="s">
        <v>36</v>
      </c>
      <c r="DK12" s="16" t="s">
        <v>35</v>
      </c>
      <c r="DL12" s="16" t="s">
        <v>36</v>
      </c>
      <c r="DM12" s="16" t="s">
        <v>35</v>
      </c>
      <c r="DN12" s="16" t="s">
        <v>36</v>
      </c>
      <c r="DO12" s="16" t="s">
        <v>35</v>
      </c>
      <c r="DP12" s="16" t="s">
        <v>36</v>
      </c>
      <c r="DQ12" s="53"/>
      <c r="DR12" s="16" t="s">
        <v>35</v>
      </c>
      <c r="DS12" s="16" t="s">
        <v>36</v>
      </c>
      <c r="DT12" s="16" t="s">
        <v>35</v>
      </c>
      <c r="DU12" s="16" t="s">
        <v>36</v>
      </c>
      <c r="DV12" s="16" t="s">
        <v>35</v>
      </c>
      <c r="DW12" s="16" t="s">
        <v>36</v>
      </c>
      <c r="DX12" s="16" t="s">
        <v>35</v>
      </c>
      <c r="DY12" s="16" t="s">
        <v>36</v>
      </c>
      <c r="DZ12" s="16" t="s">
        <v>35</v>
      </c>
      <c r="EA12" s="16" t="s">
        <v>36</v>
      </c>
      <c r="EB12" s="16" t="s">
        <v>35</v>
      </c>
      <c r="EC12" s="16" t="s">
        <v>36</v>
      </c>
      <c r="ED12" s="53"/>
      <c r="EE12" s="56"/>
    </row>
    <row r="13" spans="1:135" x14ac:dyDescent="0.3">
      <c r="A13" s="19" t="str">
        <f t="shared" ref="A13:A47" si="0">+E13</f>
        <v>LECHE LIQUIDA O EN POLVO (se calcula polvo)</v>
      </c>
      <c r="B13" s="20">
        <f>ROUNDUP(+EE13,0)</f>
        <v>4708</v>
      </c>
      <c r="C13" s="21" t="s">
        <v>109</v>
      </c>
      <c r="E13" s="3" t="s">
        <v>48</v>
      </c>
      <c r="F13" s="7"/>
      <c r="G13" s="7"/>
      <c r="H13" s="7"/>
      <c r="I13" s="7"/>
      <c r="J13" s="7"/>
      <c r="K13" s="7"/>
      <c r="L13" s="7"/>
      <c r="M13" s="7"/>
      <c r="N13" s="7"/>
      <c r="O13" s="7"/>
      <c r="P13" s="7">
        <f>(+F13*G13+H13*I13+J13*K13+L13*M13+N13*O13)*F$10</f>
        <v>0</v>
      </c>
      <c r="Q13" s="1"/>
      <c r="R13" s="1"/>
      <c r="S13" s="1"/>
      <c r="T13" s="1"/>
      <c r="U13" s="1"/>
      <c r="V13" s="1"/>
      <c r="W13" s="1"/>
      <c r="X13" s="1"/>
      <c r="Y13" s="1"/>
      <c r="Z13" s="1"/>
      <c r="AA13" s="1">
        <f>(+Q13*R13+S13*T13+U13*V13+W13*X13+Y13*Z13)*Q$10</f>
        <v>0</v>
      </c>
      <c r="AB13" s="8">
        <v>9.6999999999999993</v>
      </c>
      <c r="AC13" s="8">
        <v>30</v>
      </c>
      <c r="AD13" s="8">
        <v>9.6999999999999993</v>
      </c>
      <c r="AE13" s="8">
        <f>4/7*30</f>
        <v>17.142857142857142</v>
      </c>
      <c r="AF13" s="8"/>
      <c r="AG13" s="8"/>
      <c r="AH13" s="8"/>
      <c r="AI13" s="8"/>
      <c r="AJ13" s="8"/>
      <c r="AK13" s="8"/>
      <c r="AL13" s="7">
        <f>(+AB13*AC13+AD13*AE13+AF13*AG13+AH13*AI13+AJ13*AK13)*AB$10</f>
        <v>0</v>
      </c>
      <c r="AM13" s="12">
        <v>11.7</v>
      </c>
      <c r="AN13" s="12">
        <v>30</v>
      </c>
      <c r="AO13" s="12">
        <v>11.7</v>
      </c>
      <c r="AP13" s="12">
        <v>30</v>
      </c>
      <c r="AQ13" s="12"/>
      <c r="AR13" s="12"/>
      <c r="AS13" s="12"/>
      <c r="AT13" s="12"/>
      <c r="AU13" s="12"/>
      <c r="AV13" s="12"/>
      <c r="AW13" s="12">
        <f>(+AM13*AN13+AO13*AP13+AQ13*AR13+AS13*AT13+AU13*AV13)*AM$10</f>
        <v>0</v>
      </c>
      <c r="AX13" s="7">
        <v>13</v>
      </c>
      <c r="AY13" s="7">
        <v>30</v>
      </c>
      <c r="AZ13" s="7">
        <v>13</v>
      </c>
      <c r="BA13" s="7">
        <f>4/7*30</f>
        <v>17.142857142857142</v>
      </c>
      <c r="BB13" s="7"/>
      <c r="BC13" s="7"/>
      <c r="BD13" s="7"/>
      <c r="BE13" s="7"/>
      <c r="BF13" s="7"/>
      <c r="BG13" s="7"/>
      <c r="BH13" s="7">
        <f>(+AX13*AY13+AZ13*BA13+BB13*BC13+BD13*BE13+BF13*BG13)*AX$10</f>
        <v>0</v>
      </c>
      <c r="BI13" s="12">
        <v>14.3</v>
      </c>
      <c r="BJ13" s="12">
        <v>30</v>
      </c>
      <c r="BK13" s="12">
        <v>14.3</v>
      </c>
      <c r="BL13" s="12">
        <f>4/7*30</f>
        <v>17.142857142857142</v>
      </c>
      <c r="BM13" s="14"/>
      <c r="BN13" s="14"/>
      <c r="BO13" s="12"/>
      <c r="BP13" s="12"/>
      <c r="BQ13" s="14"/>
      <c r="BR13" s="14"/>
      <c r="BS13" s="12">
        <v>14.3</v>
      </c>
      <c r="BT13" s="12">
        <v>20</v>
      </c>
      <c r="BU13" s="12">
        <f>(BI13*BJ13+BK13*BL13+BM13*BN13+BO13*BP13+BQ13*BR13+BS13*BT13)*BI$10</f>
        <v>0</v>
      </c>
      <c r="BV13" s="7">
        <v>15.6</v>
      </c>
      <c r="BW13" s="7">
        <v>30</v>
      </c>
      <c r="BX13" s="7">
        <v>15.6</v>
      </c>
      <c r="BY13" s="7">
        <f>4/7*30</f>
        <v>17.142857142857142</v>
      </c>
      <c r="BZ13" s="7"/>
      <c r="CA13" s="7"/>
      <c r="CB13" s="7"/>
      <c r="CC13" s="7"/>
      <c r="CD13" s="7"/>
      <c r="CE13" s="7"/>
      <c r="CF13" s="7">
        <v>15.6</v>
      </c>
      <c r="CG13" s="7">
        <v>20</v>
      </c>
      <c r="CH13" s="7">
        <f t="shared" ref="CH13:CH47" si="1">(BV13*BW13+BX13*BY13+BZ13*CA13+CB13*CC13+CD13*CE13+CF13*CG13)*BV$10</f>
        <v>0</v>
      </c>
      <c r="CI13" s="14">
        <v>15.6</v>
      </c>
      <c r="CJ13" s="14">
        <v>30</v>
      </c>
      <c r="CK13" s="14">
        <v>15.6</v>
      </c>
      <c r="CL13" s="14">
        <f>4/7*30</f>
        <v>17.142857142857142</v>
      </c>
      <c r="CM13" s="14"/>
      <c r="CN13" s="14"/>
      <c r="CO13" s="14"/>
      <c r="CP13" s="14"/>
      <c r="CQ13" s="14"/>
      <c r="CR13" s="14"/>
      <c r="CS13" s="14">
        <v>15.6</v>
      </c>
      <c r="CT13" s="14">
        <v>20</v>
      </c>
      <c r="CU13" s="12">
        <f t="shared" ref="CU13:CU47" si="2">(CI13*CJ13+CK13*CL13+CM13*CN13+CO13*CP13+CQ13*CR13+CS13*CT13)*CI$10</f>
        <v>1047.4285714285713</v>
      </c>
      <c r="CV13" s="7">
        <v>23.4</v>
      </c>
      <c r="CW13" s="7">
        <v>30</v>
      </c>
      <c r="CX13" s="7"/>
      <c r="CY13" s="7"/>
      <c r="CZ13" s="7"/>
      <c r="DA13" s="7"/>
      <c r="DB13" s="7">
        <v>26</v>
      </c>
      <c r="DC13" s="7">
        <f>5/7*30</f>
        <v>21.428571428571431</v>
      </c>
      <c r="DD13" s="7"/>
      <c r="DE13" s="7"/>
      <c r="DF13" s="7">
        <f>(+CV13*CW13+CX13*CY13+CZ13*DA13+DB13*DC13+DD13*DE13)*CV$10</f>
        <v>1259.1428571428573</v>
      </c>
      <c r="DG13" s="14">
        <v>23.4</v>
      </c>
      <c r="DH13" s="14">
        <v>30</v>
      </c>
      <c r="DI13" s="14"/>
      <c r="DJ13" s="14"/>
      <c r="DK13" s="14"/>
      <c r="DL13" s="14"/>
      <c r="DM13" s="14">
        <v>26</v>
      </c>
      <c r="DN13" s="14">
        <f>5/7*30</f>
        <v>21.428571428571431</v>
      </c>
      <c r="DO13" s="14"/>
      <c r="DP13" s="14"/>
      <c r="DQ13" s="12">
        <f>(+DG13*DH13+DI13*DJ13+DK13*DL13+DM13*DN13+DO13*DP13)*DG$10</f>
        <v>1259.1428571428573</v>
      </c>
      <c r="DR13" s="7">
        <v>17</v>
      </c>
      <c r="DS13" s="7">
        <v>30</v>
      </c>
      <c r="DT13" s="7">
        <v>17</v>
      </c>
      <c r="DU13" s="7">
        <f>4/7*30</f>
        <v>17.142857142857142</v>
      </c>
      <c r="DV13" s="7"/>
      <c r="DW13" s="7"/>
      <c r="DX13" s="7"/>
      <c r="DY13" s="7"/>
      <c r="DZ13" s="7"/>
      <c r="EA13" s="7"/>
      <c r="EB13" s="7">
        <v>17</v>
      </c>
      <c r="EC13" s="7">
        <v>20</v>
      </c>
      <c r="ED13" s="7">
        <f t="shared" ref="ED13:ED47" si="3">(DR13*DS13+DT13*DU13+DV13*DW13+DX13*DY13+DZ13*EA13+EB13*EC13)*DR$10</f>
        <v>1141.4285714285716</v>
      </c>
      <c r="EE13" s="9">
        <f t="shared" ref="EE13:EE47" si="4">(+ED13+DQ13+DF13+CU13+CH13+AL13+AW13+BH13+BU13+AA13+P13)*ED$7</f>
        <v>4707.1428571428578</v>
      </c>
    </row>
    <row r="14" spans="1:135" hidden="1" x14ac:dyDescent="0.3">
      <c r="A14" s="19" t="str">
        <f t="shared" si="0"/>
        <v>LECHE CONTINUACIÓN</v>
      </c>
      <c r="B14" s="20">
        <f t="shared" ref="B14:B47" si="5">ROUNDUP(+EE14,0)</f>
        <v>0</v>
      </c>
      <c r="C14" s="21" t="s">
        <v>109</v>
      </c>
      <c r="E14" s="1" t="s">
        <v>0</v>
      </c>
      <c r="F14" s="7">
        <v>17</v>
      </c>
      <c r="G14" s="7">
        <v>30</v>
      </c>
      <c r="H14" s="7">
        <v>13</v>
      </c>
      <c r="I14" s="7">
        <v>30</v>
      </c>
      <c r="J14" s="8">
        <v>13</v>
      </c>
      <c r="K14" s="8">
        <v>30</v>
      </c>
      <c r="L14" s="7">
        <v>13</v>
      </c>
      <c r="M14" s="7">
        <v>30</v>
      </c>
      <c r="N14" s="8">
        <v>13</v>
      </c>
      <c r="O14" s="8">
        <v>30</v>
      </c>
      <c r="P14" s="7">
        <f t="shared" ref="P14:P47" si="6">(+F14*G14+H14*I14+J14*K14+L14*M14+N14*O14)*F$10</f>
        <v>0</v>
      </c>
      <c r="Q14" s="1">
        <v>17</v>
      </c>
      <c r="R14" s="1">
        <v>30</v>
      </c>
      <c r="S14" s="1">
        <v>13</v>
      </c>
      <c r="T14" s="1">
        <v>30</v>
      </c>
      <c r="U14" s="6">
        <v>17</v>
      </c>
      <c r="V14" s="6">
        <v>30</v>
      </c>
      <c r="W14" s="1">
        <v>13</v>
      </c>
      <c r="X14" s="1">
        <v>30</v>
      </c>
      <c r="Y14" s="1">
        <v>13</v>
      </c>
      <c r="Z14" s="1">
        <v>30</v>
      </c>
      <c r="AA14" s="1">
        <f t="shared" ref="AA14:AA47" si="7">(+Q14*R14+S14*T14+U14*V14+W14*X14+Y14*Z14)*Q$10</f>
        <v>0</v>
      </c>
      <c r="AB14" s="8"/>
      <c r="AC14" s="8"/>
      <c r="AD14" s="8"/>
      <c r="AE14" s="8"/>
      <c r="AF14" s="8"/>
      <c r="AG14" s="8"/>
      <c r="AH14" s="8"/>
      <c r="AI14" s="8"/>
      <c r="AJ14" s="8"/>
      <c r="AK14" s="8"/>
      <c r="AL14" s="7">
        <f t="shared" ref="AL14:AL47" si="8">(+AB14*AC14+AD14*AE14+AF14*AG14+AH14*AI14+AJ14*AK14)*AB$10</f>
        <v>0</v>
      </c>
      <c r="AM14" s="12"/>
      <c r="AN14" s="12"/>
      <c r="AO14" s="12"/>
      <c r="AP14" s="12"/>
      <c r="AQ14" s="12"/>
      <c r="AR14" s="12"/>
      <c r="AS14" s="12"/>
      <c r="AT14" s="12"/>
      <c r="AU14" s="12"/>
      <c r="AV14" s="12"/>
      <c r="AW14" s="12">
        <f t="shared" ref="AW14:AW47" si="9">(+AM14*AN14+AO14*AP14+AQ14*AR14+AS14*AT14+AU14*AV14)*AM$10</f>
        <v>0</v>
      </c>
      <c r="AX14" s="7"/>
      <c r="AY14" s="7"/>
      <c r="AZ14" s="7"/>
      <c r="BA14" s="7"/>
      <c r="BB14" s="7"/>
      <c r="BC14" s="7"/>
      <c r="BD14" s="7"/>
      <c r="BE14" s="7"/>
      <c r="BF14" s="7"/>
      <c r="BG14" s="7"/>
      <c r="BH14" s="7">
        <f t="shared" ref="BH14:BH47" si="10">(+AX14*AY14+AZ14*BA14+BB14*BC14+BD14*BE14+BF14*BG14)*AX$10</f>
        <v>0</v>
      </c>
      <c r="BI14" s="12"/>
      <c r="BJ14" s="12"/>
      <c r="BK14" s="12"/>
      <c r="BL14" s="12"/>
      <c r="BM14" s="14"/>
      <c r="BN14" s="14"/>
      <c r="BO14" s="12"/>
      <c r="BP14" s="12"/>
      <c r="BQ14" s="14"/>
      <c r="BR14" s="14"/>
      <c r="BS14" s="12"/>
      <c r="BT14" s="12"/>
      <c r="BU14" s="12">
        <f t="shared" ref="BU14:BU47" si="11">(BI14*BJ14+BK14*BL14+BM14*BN14+BO14*BP14+BQ14*BR14+BS14*BT14)*BI$10</f>
        <v>0</v>
      </c>
      <c r="BV14" s="7"/>
      <c r="BW14" s="7"/>
      <c r="BX14" s="7"/>
      <c r="BY14" s="7"/>
      <c r="BZ14" s="7"/>
      <c r="CA14" s="7"/>
      <c r="CB14" s="7"/>
      <c r="CC14" s="7"/>
      <c r="CD14" s="7"/>
      <c r="CE14" s="7"/>
      <c r="CF14" s="7"/>
      <c r="CG14" s="7"/>
      <c r="CH14" s="7">
        <f t="shared" si="1"/>
        <v>0</v>
      </c>
      <c r="CI14" s="14"/>
      <c r="CJ14" s="14"/>
      <c r="CK14" s="14"/>
      <c r="CL14" s="14"/>
      <c r="CM14" s="14"/>
      <c r="CN14" s="14"/>
      <c r="CO14" s="14"/>
      <c r="CP14" s="14"/>
      <c r="CQ14" s="14"/>
      <c r="CR14" s="14"/>
      <c r="CS14" s="14"/>
      <c r="CT14" s="14"/>
      <c r="CU14" s="12">
        <f t="shared" si="2"/>
        <v>0</v>
      </c>
      <c r="CV14" s="7"/>
      <c r="CW14" s="7"/>
      <c r="CX14" s="7"/>
      <c r="CY14" s="7"/>
      <c r="CZ14" s="7"/>
      <c r="DA14" s="7"/>
      <c r="DB14" s="7"/>
      <c r="DC14" s="7"/>
      <c r="DD14" s="7"/>
      <c r="DE14" s="7"/>
      <c r="DF14" s="7">
        <f t="shared" ref="DF14:DF47" si="12">(+CV14*CW14+CX14*CY14+CZ14*DA14+DB14*DC14+DD14*DE14)*CV$10</f>
        <v>0</v>
      </c>
      <c r="DG14" s="14"/>
      <c r="DH14" s="14"/>
      <c r="DI14" s="14"/>
      <c r="DJ14" s="14"/>
      <c r="DK14" s="14"/>
      <c r="DL14" s="14"/>
      <c r="DM14" s="14"/>
      <c r="DN14" s="14"/>
      <c r="DO14" s="14"/>
      <c r="DP14" s="14"/>
      <c r="DQ14" s="12">
        <f t="shared" ref="DQ14:DQ47" si="13">(+DG14*DH14+DI14*DJ14+DK14*DL14+DM14*DN14+DO14*DP14)*DG$10</f>
        <v>0</v>
      </c>
      <c r="DR14" s="7"/>
      <c r="DS14" s="7"/>
      <c r="DT14" s="7"/>
      <c r="DU14" s="7"/>
      <c r="DV14" s="7"/>
      <c r="DW14" s="7"/>
      <c r="DX14" s="7"/>
      <c r="DY14" s="7"/>
      <c r="DZ14" s="7"/>
      <c r="EA14" s="7"/>
      <c r="EB14" s="7"/>
      <c r="EC14" s="7"/>
      <c r="ED14" s="7">
        <f t="shared" si="3"/>
        <v>0</v>
      </c>
      <c r="EE14" s="9">
        <f t="shared" si="4"/>
        <v>0</v>
      </c>
    </row>
    <row r="15" spans="1:135" ht="15.75" customHeight="1" x14ac:dyDescent="0.3">
      <c r="A15" s="19" t="str">
        <f t="shared" si="0"/>
        <v>KUMIS, Yogourt y Avena</v>
      </c>
      <c r="B15" s="20">
        <f t="shared" si="5"/>
        <v>16229</v>
      </c>
      <c r="C15" s="21" t="s">
        <v>110</v>
      </c>
      <c r="E15" s="2" t="s">
        <v>85</v>
      </c>
      <c r="F15" s="7"/>
      <c r="G15" s="7"/>
      <c r="H15" s="7"/>
      <c r="I15" s="7"/>
      <c r="J15" s="8"/>
      <c r="K15" s="8"/>
      <c r="L15" s="7"/>
      <c r="M15" s="7"/>
      <c r="N15" s="7"/>
      <c r="O15" s="7"/>
      <c r="P15" s="7">
        <f t="shared" si="6"/>
        <v>0</v>
      </c>
      <c r="Q15" s="1"/>
      <c r="R15" s="1"/>
      <c r="S15" s="1"/>
      <c r="T15" s="1"/>
      <c r="U15" s="6"/>
      <c r="V15" s="6"/>
      <c r="W15" s="1"/>
      <c r="X15" s="1"/>
      <c r="Y15" s="1"/>
      <c r="Z15" s="1"/>
      <c r="AA15" s="1">
        <f t="shared" si="7"/>
        <v>0</v>
      </c>
      <c r="AB15" s="8"/>
      <c r="AC15" s="8"/>
      <c r="AD15" s="8"/>
      <c r="AE15" s="8"/>
      <c r="AF15" s="8"/>
      <c r="AG15" s="8"/>
      <c r="AH15" s="8">
        <v>100</v>
      </c>
      <c r="AI15" s="8">
        <v>20</v>
      </c>
      <c r="AJ15" s="8"/>
      <c r="AK15" s="8"/>
      <c r="AL15" s="7">
        <f t="shared" si="8"/>
        <v>0</v>
      </c>
      <c r="AM15" s="12"/>
      <c r="AN15" s="12"/>
      <c r="AO15" s="12"/>
      <c r="AP15" s="12"/>
      <c r="AQ15" s="12"/>
      <c r="AR15" s="12"/>
      <c r="AS15" s="12">
        <v>100</v>
      </c>
      <c r="AT15" s="12">
        <v>20</v>
      </c>
      <c r="AU15" s="12"/>
      <c r="AV15" s="12"/>
      <c r="AW15" s="12">
        <f t="shared" si="9"/>
        <v>0</v>
      </c>
      <c r="AX15" s="7"/>
      <c r="AY15" s="7"/>
      <c r="AZ15" s="7"/>
      <c r="BA15" s="7"/>
      <c r="BB15" s="7"/>
      <c r="BC15" s="7"/>
      <c r="BD15" s="7">
        <v>150</v>
      </c>
      <c r="BE15" s="7">
        <v>20</v>
      </c>
      <c r="BF15" s="7"/>
      <c r="BG15" s="7"/>
      <c r="BH15" s="7">
        <f t="shared" si="10"/>
        <v>0</v>
      </c>
      <c r="BI15" s="12"/>
      <c r="BJ15" s="12"/>
      <c r="BK15" s="12"/>
      <c r="BL15" s="12"/>
      <c r="BM15" s="14"/>
      <c r="BN15" s="14"/>
      <c r="BO15" s="12">
        <v>150</v>
      </c>
      <c r="BP15" s="12">
        <v>20</v>
      </c>
      <c r="BQ15" s="14"/>
      <c r="BR15" s="14"/>
      <c r="BS15" s="12">
        <v>150</v>
      </c>
      <c r="BT15" s="12">
        <v>10</v>
      </c>
      <c r="BU15" s="12">
        <f t="shared" si="11"/>
        <v>0</v>
      </c>
      <c r="BV15" s="7"/>
      <c r="BW15" s="7"/>
      <c r="BX15" s="7"/>
      <c r="BY15" s="7"/>
      <c r="BZ15" s="7"/>
      <c r="CA15" s="7"/>
      <c r="CB15" s="7">
        <v>200</v>
      </c>
      <c r="CC15" s="7">
        <v>20</v>
      </c>
      <c r="CD15" s="7"/>
      <c r="CE15" s="7"/>
      <c r="CF15" s="7">
        <v>200</v>
      </c>
      <c r="CG15" s="7">
        <v>10</v>
      </c>
      <c r="CH15" s="7">
        <f t="shared" si="1"/>
        <v>0</v>
      </c>
      <c r="CI15" s="14"/>
      <c r="CJ15" s="14"/>
      <c r="CK15" s="14"/>
      <c r="CL15" s="14"/>
      <c r="CM15" s="14"/>
      <c r="CN15" s="14"/>
      <c r="CO15" s="14">
        <v>200</v>
      </c>
      <c r="CP15" s="14">
        <v>20</v>
      </c>
      <c r="CQ15" s="14"/>
      <c r="CR15" s="14"/>
      <c r="CS15" s="14">
        <v>200</v>
      </c>
      <c r="CT15" s="14">
        <v>10</v>
      </c>
      <c r="CU15" s="12">
        <f t="shared" si="2"/>
        <v>6000</v>
      </c>
      <c r="CV15" s="7"/>
      <c r="CW15" s="7"/>
      <c r="CX15" s="7"/>
      <c r="CY15" s="7"/>
      <c r="CZ15" s="7"/>
      <c r="DA15" s="7"/>
      <c r="DB15" s="7">
        <v>200</v>
      </c>
      <c r="DC15" s="7">
        <f>2/7*30</f>
        <v>8.5714285714285712</v>
      </c>
      <c r="DD15" s="7"/>
      <c r="DE15" s="7"/>
      <c r="DF15" s="7">
        <f t="shared" si="12"/>
        <v>1714.2857142857142</v>
      </c>
      <c r="DG15" s="14"/>
      <c r="DH15" s="14"/>
      <c r="DI15" s="14"/>
      <c r="DJ15" s="14"/>
      <c r="DK15" s="14"/>
      <c r="DL15" s="14"/>
      <c r="DM15" s="14">
        <v>200</v>
      </c>
      <c r="DN15" s="14">
        <f>2/7*30</f>
        <v>8.5714285714285712</v>
      </c>
      <c r="DO15" s="14"/>
      <c r="DP15" s="14"/>
      <c r="DQ15" s="12">
        <f t="shared" si="13"/>
        <v>1714.2857142857142</v>
      </c>
      <c r="DR15" s="7"/>
      <c r="DS15" s="7"/>
      <c r="DT15" s="7"/>
      <c r="DU15" s="7"/>
      <c r="DV15" s="7"/>
      <c r="DW15" s="7"/>
      <c r="DX15" s="7">
        <v>240</v>
      </c>
      <c r="DY15" s="7">
        <v>20</v>
      </c>
      <c r="DZ15" s="7"/>
      <c r="EA15" s="7"/>
      <c r="EB15" s="7">
        <v>200</v>
      </c>
      <c r="EC15" s="7">
        <v>10</v>
      </c>
      <c r="ED15" s="7">
        <f t="shared" si="3"/>
        <v>6800</v>
      </c>
      <c r="EE15" s="9">
        <f t="shared" si="4"/>
        <v>16228.571428571428</v>
      </c>
    </row>
    <row r="16" spans="1:135" x14ac:dyDescent="0.3">
      <c r="A16" s="19" t="str">
        <f t="shared" si="0"/>
        <v>QUESO CAMPESINO</v>
      </c>
      <c r="B16" s="20">
        <f t="shared" si="5"/>
        <v>3900</v>
      </c>
      <c r="C16" s="21" t="s">
        <v>109</v>
      </c>
      <c r="E16" s="1" t="s">
        <v>1</v>
      </c>
      <c r="F16" s="7"/>
      <c r="G16" s="7"/>
      <c r="H16" s="7"/>
      <c r="I16" s="7"/>
      <c r="J16" s="8"/>
      <c r="K16" s="8"/>
      <c r="L16" s="7"/>
      <c r="M16" s="7"/>
      <c r="N16" s="7"/>
      <c r="O16" s="7"/>
      <c r="P16" s="7">
        <f t="shared" si="6"/>
        <v>0</v>
      </c>
      <c r="Q16" s="1"/>
      <c r="R16" s="1"/>
      <c r="S16" s="1"/>
      <c r="T16" s="1"/>
      <c r="U16" s="6"/>
      <c r="V16" s="6"/>
      <c r="W16" s="1"/>
      <c r="X16" s="1"/>
      <c r="Y16" s="1"/>
      <c r="Z16" s="1"/>
      <c r="AA16" s="1">
        <f t="shared" si="7"/>
        <v>0</v>
      </c>
      <c r="AB16" s="8">
        <v>30</v>
      </c>
      <c r="AC16" s="8">
        <v>10</v>
      </c>
      <c r="AD16" s="8"/>
      <c r="AE16" s="8"/>
      <c r="AF16" s="8"/>
      <c r="AG16" s="8"/>
      <c r="AH16" s="8">
        <v>30</v>
      </c>
      <c r="AI16" s="8">
        <v>10</v>
      </c>
      <c r="AJ16" s="8"/>
      <c r="AK16" s="8"/>
      <c r="AL16" s="7">
        <f t="shared" si="8"/>
        <v>0</v>
      </c>
      <c r="AM16" s="12">
        <v>30</v>
      </c>
      <c r="AN16" s="12">
        <v>10</v>
      </c>
      <c r="AO16" s="12"/>
      <c r="AP16" s="12"/>
      <c r="AQ16" s="12"/>
      <c r="AR16" s="12"/>
      <c r="AS16" s="12">
        <v>30</v>
      </c>
      <c r="AT16" s="12">
        <v>10</v>
      </c>
      <c r="AU16" s="12"/>
      <c r="AV16" s="12"/>
      <c r="AW16" s="12">
        <f t="shared" si="9"/>
        <v>0</v>
      </c>
      <c r="AX16" s="7">
        <v>50</v>
      </c>
      <c r="AY16" s="7">
        <v>10</v>
      </c>
      <c r="AZ16" s="7"/>
      <c r="BA16" s="7"/>
      <c r="BB16" s="7"/>
      <c r="BC16" s="7"/>
      <c r="BD16" s="7">
        <v>50</v>
      </c>
      <c r="BE16" s="7">
        <v>10</v>
      </c>
      <c r="BF16" s="7"/>
      <c r="BG16" s="7"/>
      <c r="BH16" s="7">
        <f t="shared" si="10"/>
        <v>0</v>
      </c>
      <c r="BI16" s="12">
        <v>50</v>
      </c>
      <c r="BJ16" s="12">
        <v>10</v>
      </c>
      <c r="BK16" s="12"/>
      <c r="BL16" s="12"/>
      <c r="BM16" s="14"/>
      <c r="BN16" s="14"/>
      <c r="BO16" s="12">
        <v>50</v>
      </c>
      <c r="BP16" s="12">
        <v>10</v>
      </c>
      <c r="BQ16" s="14"/>
      <c r="BR16" s="14"/>
      <c r="BS16" s="12"/>
      <c r="BT16" s="12"/>
      <c r="BU16" s="12">
        <f t="shared" si="11"/>
        <v>0</v>
      </c>
      <c r="BV16" s="7">
        <v>60</v>
      </c>
      <c r="BW16" s="7">
        <v>10</v>
      </c>
      <c r="BX16" s="7"/>
      <c r="BY16" s="7"/>
      <c r="BZ16" s="7"/>
      <c r="CA16" s="7"/>
      <c r="CB16" s="7">
        <v>50</v>
      </c>
      <c r="CC16" s="7">
        <v>10</v>
      </c>
      <c r="CD16" s="7"/>
      <c r="CE16" s="7"/>
      <c r="CF16" s="7"/>
      <c r="CG16" s="7"/>
      <c r="CH16" s="7">
        <f t="shared" si="1"/>
        <v>0</v>
      </c>
      <c r="CI16" s="14">
        <v>60</v>
      </c>
      <c r="CJ16" s="14">
        <v>10</v>
      </c>
      <c r="CK16" s="14"/>
      <c r="CL16" s="14"/>
      <c r="CM16" s="14"/>
      <c r="CN16" s="14"/>
      <c r="CO16" s="14">
        <v>60</v>
      </c>
      <c r="CP16" s="14">
        <v>10</v>
      </c>
      <c r="CQ16" s="14"/>
      <c r="CR16" s="14"/>
      <c r="CS16" s="14"/>
      <c r="CT16" s="14"/>
      <c r="CU16" s="12">
        <f t="shared" si="2"/>
        <v>1200</v>
      </c>
      <c r="CV16" s="7">
        <v>70</v>
      </c>
      <c r="CW16" s="7">
        <v>10</v>
      </c>
      <c r="CX16" s="7"/>
      <c r="CY16" s="7"/>
      <c r="CZ16" s="7"/>
      <c r="DA16" s="7"/>
      <c r="DB16" s="7"/>
      <c r="DC16" s="7"/>
      <c r="DD16" s="7"/>
      <c r="DE16" s="7"/>
      <c r="DF16" s="7">
        <f t="shared" si="12"/>
        <v>700</v>
      </c>
      <c r="DG16" s="14">
        <v>70</v>
      </c>
      <c r="DH16" s="14">
        <v>10</v>
      </c>
      <c r="DI16" s="14"/>
      <c r="DJ16" s="14"/>
      <c r="DK16" s="14"/>
      <c r="DL16" s="14"/>
      <c r="DM16" s="14"/>
      <c r="DN16" s="14"/>
      <c r="DO16" s="14"/>
      <c r="DP16" s="14"/>
      <c r="DQ16" s="12">
        <f t="shared" si="13"/>
        <v>700</v>
      </c>
      <c r="DR16" s="7">
        <v>70</v>
      </c>
      <c r="DS16" s="7">
        <v>10</v>
      </c>
      <c r="DT16" s="7"/>
      <c r="DU16" s="7"/>
      <c r="DV16" s="7"/>
      <c r="DW16" s="7"/>
      <c r="DX16" s="7">
        <v>60</v>
      </c>
      <c r="DY16" s="7">
        <v>10</v>
      </c>
      <c r="DZ16" s="7"/>
      <c r="EA16" s="7"/>
      <c r="EB16" s="7"/>
      <c r="EC16" s="7"/>
      <c r="ED16" s="7">
        <f t="shared" si="3"/>
        <v>1300</v>
      </c>
      <c r="EE16" s="9">
        <f t="shared" si="4"/>
        <v>3900</v>
      </c>
    </row>
    <row r="17" spans="1:135" hidden="1" x14ac:dyDescent="0.3">
      <c r="A17" s="19" t="str">
        <f t="shared" si="0"/>
        <v xml:space="preserve">AVENA EN HOJUELAS </v>
      </c>
      <c r="B17" s="20">
        <f t="shared" si="5"/>
        <v>0</v>
      </c>
      <c r="C17" s="21" t="s">
        <v>109</v>
      </c>
      <c r="E17" s="1" t="s">
        <v>2</v>
      </c>
      <c r="F17" s="7"/>
      <c r="G17" s="7"/>
      <c r="H17" s="7"/>
      <c r="I17" s="7"/>
      <c r="J17" s="8"/>
      <c r="K17" s="8"/>
      <c r="L17" s="7"/>
      <c r="M17" s="7"/>
      <c r="N17" s="7"/>
      <c r="O17" s="7"/>
      <c r="P17" s="7">
        <f t="shared" si="6"/>
        <v>0</v>
      </c>
      <c r="Q17" s="1"/>
      <c r="R17" s="1"/>
      <c r="S17" s="1"/>
      <c r="T17" s="1"/>
      <c r="U17" s="6"/>
      <c r="V17" s="6"/>
      <c r="W17" s="1"/>
      <c r="X17" s="1"/>
      <c r="Y17" s="1"/>
      <c r="Z17" s="1"/>
      <c r="AA17" s="1">
        <f t="shared" si="7"/>
        <v>0</v>
      </c>
      <c r="AB17" s="8"/>
      <c r="AC17" s="8"/>
      <c r="AD17" s="8"/>
      <c r="AE17" s="8"/>
      <c r="AF17" s="8"/>
      <c r="AG17" s="8"/>
      <c r="AH17" s="8"/>
      <c r="AI17" s="8"/>
      <c r="AJ17" s="8"/>
      <c r="AK17" s="8"/>
      <c r="AL17" s="7">
        <f t="shared" si="8"/>
        <v>0</v>
      </c>
      <c r="AM17" s="12"/>
      <c r="AN17" s="12"/>
      <c r="AO17" s="12"/>
      <c r="AP17" s="12"/>
      <c r="AQ17" s="12"/>
      <c r="AR17" s="12"/>
      <c r="AS17" s="12"/>
      <c r="AT17" s="12"/>
      <c r="AU17" s="12"/>
      <c r="AV17" s="12"/>
      <c r="AW17" s="12">
        <f t="shared" si="9"/>
        <v>0</v>
      </c>
      <c r="AX17" s="7"/>
      <c r="AY17" s="7"/>
      <c r="AZ17" s="7"/>
      <c r="BA17" s="7"/>
      <c r="BB17" s="7"/>
      <c r="BC17" s="7"/>
      <c r="BD17" s="7"/>
      <c r="BE17" s="7"/>
      <c r="BF17" s="7"/>
      <c r="BG17" s="7"/>
      <c r="BH17" s="7">
        <f t="shared" si="10"/>
        <v>0</v>
      </c>
      <c r="BI17" s="12"/>
      <c r="BJ17" s="12"/>
      <c r="BK17" s="12"/>
      <c r="BL17" s="12"/>
      <c r="BM17" s="14"/>
      <c r="BN17" s="14"/>
      <c r="BO17" s="12"/>
      <c r="BP17" s="12"/>
      <c r="BQ17" s="14"/>
      <c r="BR17" s="14"/>
      <c r="BS17" s="12"/>
      <c r="BT17" s="12"/>
      <c r="BU17" s="12">
        <f t="shared" si="11"/>
        <v>0</v>
      </c>
      <c r="BV17" s="7"/>
      <c r="BW17" s="7"/>
      <c r="BX17" s="7"/>
      <c r="BY17" s="7"/>
      <c r="BZ17" s="7"/>
      <c r="CA17" s="7"/>
      <c r="CB17" s="7"/>
      <c r="CC17" s="7"/>
      <c r="CD17" s="7"/>
      <c r="CE17" s="7"/>
      <c r="CF17" s="7"/>
      <c r="CG17" s="7"/>
      <c r="CH17" s="7">
        <f t="shared" si="1"/>
        <v>0</v>
      </c>
      <c r="CI17" s="14"/>
      <c r="CJ17" s="14"/>
      <c r="CK17" s="14"/>
      <c r="CL17" s="14"/>
      <c r="CM17" s="14"/>
      <c r="CN17" s="14"/>
      <c r="CO17" s="14"/>
      <c r="CP17" s="14"/>
      <c r="CQ17" s="14"/>
      <c r="CR17" s="14"/>
      <c r="CS17" s="14"/>
      <c r="CT17" s="14"/>
      <c r="CU17" s="12">
        <f t="shared" si="2"/>
        <v>0</v>
      </c>
      <c r="CV17" s="7"/>
      <c r="CW17" s="7"/>
      <c r="CX17" s="7"/>
      <c r="CY17" s="7"/>
      <c r="CZ17" s="7"/>
      <c r="DA17" s="7"/>
      <c r="DB17" s="7"/>
      <c r="DC17" s="7"/>
      <c r="DD17" s="7"/>
      <c r="DE17" s="7"/>
      <c r="DF17" s="7">
        <f t="shared" si="12"/>
        <v>0</v>
      </c>
      <c r="DG17" s="14"/>
      <c r="DH17" s="14"/>
      <c r="DI17" s="14"/>
      <c r="DJ17" s="14"/>
      <c r="DK17" s="14"/>
      <c r="DL17" s="14"/>
      <c r="DM17" s="14"/>
      <c r="DN17" s="14"/>
      <c r="DO17" s="14"/>
      <c r="DP17" s="14"/>
      <c r="DQ17" s="12">
        <f t="shared" si="13"/>
        <v>0</v>
      </c>
      <c r="DR17" s="7"/>
      <c r="DS17" s="7"/>
      <c r="DT17" s="7"/>
      <c r="DU17" s="7"/>
      <c r="DV17" s="7"/>
      <c r="DW17" s="7"/>
      <c r="DX17" s="7"/>
      <c r="DY17" s="7"/>
      <c r="DZ17" s="7"/>
      <c r="EA17" s="7"/>
      <c r="EB17" s="7"/>
      <c r="EC17" s="7"/>
      <c r="ED17" s="7">
        <f t="shared" si="3"/>
        <v>0</v>
      </c>
      <c r="EE17" s="9">
        <f t="shared" si="4"/>
        <v>0</v>
      </c>
    </row>
    <row r="18" spans="1:135" ht="16.5" customHeight="1" x14ac:dyDescent="0.3">
      <c r="A18" s="19" t="str">
        <f t="shared" si="0"/>
        <v>CEREALES PARA COLADAS, PAPILLAS Y COMPOTAS</v>
      </c>
      <c r="B18" s="20">
        <f t="shared" si="5"/>
        <v>762</v>
      </c>
      <c r="C18" s="21" t="s">
        <v>109</v>
      </c>
      <c r="E18" s="2" t="s">
        <v>43</v>
      </c>
      <c r="F18" s="7"/>
      <c r="G18" s="7"/>
      <c r="H18" s="7">
        <v>5</v>
      </c>
      <c r="I18" s="7">
        <v>30</v>
      </c>
      <c r="J18" s="8"/>
      <c r="K18" s="8"/>
      <c r="L18" s="7"/>
      <c r="M18" s="7"/>
      <c r="N18" s="7"/>
      <c r="O18" s="7"/>
      <c r="P18" s="7">
        <f t="shared" si="6"/>
        <v>0</v>
      </c>
      <c r="Q18" s="1"/>
      <c r="R18" s="1"/>
      <c r="S18" s="1">
        <v>7</v>
      </c>
      <c r="T18" s="1">
        <v>30</v>
      </c>
      <c r="U18" s="6"/>
      <c r="V18" s="6"/>
      <c r="W18" s="1"/>
      <c r="X18" s="1"/>
      <c r="Y18" s="1"/>
      <c r="Z18" s="1"/>
      <c r="AA18" s="1">
        <f t="shared" si="7"/>
        <v>0</v>
      </c>
      <c r="AB18" s="8">
        <v>10</v>
      </c>
      <c r="AC18" s="8">
        <f>3/7*30</f>
        <v>12.857142857142856</v>
      </c>
      <c r="AD18" s="8">
        <v>10</v>
      </c>
      <c r="AE18" s="8">
        <f>3/7*30</f>
        <v>12.857142857142856</v>
      </c>
      <c r="AF18" s="8"/>
      <c r="AG18" s="8"/>
      <c r="AH18" s="8"/>
      <c r="AI18" s="8"/>
      <c r="AJ18" s="8"/>
      <c r="AK18" s="8"/>
      <c r="AL18" s="7">
        <f t="shared" si="8"/>
        <v>0</v>
      </c>
      <c r="AM18" s="12">
        <v>12</v>
      </c>
      <c r="AN18" s="12">
        <f>3/7*30</f>
        <v>12.857142857142856</v>
      </c>
      <c r="AO18" s="12">
        <v>11</v>
      </c>
      <c r="AP18" s="12">
        <f>3/7*30</f>
        <v>12.857142857142856</v>
      </c>
      <c r="AQ18" s="12"/>
      <c r="AR18" s="12"/>
      <c r="AS18" s="12"/>
      <c r="AT18" s="12"/>
      <c r="AU18" s="12"/>
      <c r="AV18" s="12"/>
      <c r="AW18" s="12">
        <f t="shared" si="9"/>
        <v>0</v>
      </c>
      <c r="AX18" s="7">
        <v>12</v>
      </c>
      <c r="AY18" s="7">
        <f>3/7*30</f>
        <v>12.857142857142856</v>
      </c>
      <c r="AZ18" s="7">
        <v>11</v>
      </c>
      <c r="BA18" s="7">
        <f>3/7*30</f>
        <v>12.857142857142856</v>
      </c>
      <c r="BB18" s="7"/>
      <c r="BC18" s="7"/>
      <c r="BD18" s="7"/>
      <c r="BE18" s="7"/>
      <c r="BF18" s="7"/>
      <c r="BG18" s="7"/>
      <c r="BH18" s="7">
        <f t="shared" si="10"/>
        <v>0</v>
      </c>
      <c r="BI18" s="12">
        <v>13.2</v>
      </c>
      <c r="BJ18" s="12">
        <f>3/7*30</f>
        <v>12.857142857142856</v>
      </c>
      <c r="BK18" s="12">
        <v>13.2</v>
      </c>
      <c r="BL18" s="12">
        <f>3/7*30</f>
        <v>12.857142857142856</v>
      </c>
      <c r="BM18" s="14"/>
      <c r="BN18" s="14"/>
      <c r="BO18" s="12"/>
      <c r="BP18" s="12"/>
      <c r="BQ18" s="14"/>
      <c r="BR18" s="14"/>
      <c r="BS18" s="12"/>
      <c r="BT18" s="12"/>
      <c r="BU18" s="12">
        <f t="shared" si="11"/>
        <v>0</v>
      </c>
      <c r="BV18" s="7">
        <v>14</v>
      </c>
      <c r="BW18" s="7">
        <f>3/7*30</f>
        <v>12.857142857142856</v>
      </c>
      <c r="BX18" s="7">
        <v>14</v>
      </c>
      <c r="BY18" s="7">
        <f>3/7*30</f>
        <v>12.857142857142856</v>
      </c>
      <c r="BZ18" s="7"/>
      <c r="CA18" s="7"/>
      <c r="CB18" s="7"/>
      <c r="CC18" s="7"/>
      <c r="CD18" s="7"/>
      <c r="CE18" s="7"/>
      <c r="CF18" s="7"/>
      <c r="CG18" s="7"/>
      <c r="CH18" s="7">
        <f t="shared" si="1"/>
        <v>0</v>
      </c>
      <c r="CI18" s="14">
        <v>14</v>
      </c>
      <c r="CJ18" s="14">
        <f>3/7*30</f>
        <v>12.857142857142856</v>
      </c>
      <c r="CK18" s="14">
        <v>14</v>
      </c>
      <c r="CL18" s="14">
        <f>3/7*30</f>
        <v>12.857142857142856</v>
      </c>
      <c r="CM18" s="14"/>
      <c r="CN18" s="14"/>
      <c r="CO18" s="14"/>
      <c r="CP18" s="14"/>
      <c r="CQ18" s="14"/>
      <c r="CR18" s="14"/>
      <c r="CS18" s="14"/>
      <c r="CT18" s="14"/>
      <c r="CU18" s="12">
        <f t="shared" si="2"/>
        <v>359.99999999999994</v>
      </c>
      <c r="CV18" s="7"/>
      <c r="CW18" s="7"/>
      <c r="CX18" s="7"/>
      <c r="CY18" s="7"/>
      <c r="CZ18" s="7"/>
      <c r="DA18" s="7"/>
      <c r="DB18" s="7"/>
      <c r="DC18" s="7"/>
      <c r="DD18" s="7"/>
      <c r="DE18" s="7"/>
      <c r="DF18" s="7">
        <f t="shared" si="12"/>
        <v>0</v>
      </c>
      <c r="DG18" s="14"/>
      <c r="DH18" s="14"/>
      <c r="DI18" s="14"/>
      <c r="DJ18" s="14"/>
      <c r="DK18" s="14"/>
      <c r="DL18" s="14"/>
      <c r="DM18" s="14"/>
      <c r="DN18" s="14"/>
      <c r="DO18" s="14"/>
      <c r="DP18" s="14"/>
      <c r="DQ18" s="12">
        <f t="shared" si="13"/>
        <v>0</v>
      </c>
      <c r="DR18" s="7">
        <v>15.6</v>
      </c>
      <c r="DS18" s="7">
        <f>3/7*30</f>
        <v>12.857142857142856</v>
      </c>
      <c r="DT18" s="7">
        <v>15.6</v>
      </c>
      <c r="DU18" s="7">
        <f>3/7*30</f>
        <v>12.857142857142856</v>
      </c>
      <c r="DV18" s="7"/>
      <c r="DW18" s="7"/>
      <c r="DX18" s="7"/>
      <c r="DY18" s="7"/>
      <c r="DZ18" s="7"/>
      <c r="EA18" s="7"/>
      <c r="EB18" s="7"/>
      <c r="EC18" s="7"/>
      <c r="ED18" s="7">
        <f t="shared" si="3"/>
        <v>401.14285714285711</v>
      </c>
      <c r="EE18" s="9">
        <f t="shared" si="4"/>
        <v>761.14285714285711</v>
      </c>
    </row>
    <row r="19" spans="1:135" x14ac:dyDescent="0.3">
      <c r="A19" s="19" t="str">
        <f t="shared" si="0"/>
        <v>CEREALES PARA SOPA</v>
      </c>
      <c r="B19" s="20">
        <f t="shared" si="5"/>
        <v>1290</v>
      </c>
      <c r="C19" s="21" t="s">
        <v>109</v>
      </c>
      <c r="E19" s="1" t="s">
        <v>3</v>
      </c>
      <c r="F19" s="7"/>
      <c r="G19" s="7"/>
      <c r="H19" s="7"/>
      <c r="I19" s="7"/>
      <c r="J19" s="8">
        <v>6</v>
      </c>
      <c r="K19" s="8">
        <v>30</v>
      </c>
      <c r="L19" s="7"/>
      <c r="M19" s="7"/>
      <c r="N19" s="8">
        <v>6</v>
      </c>
      <c r="O19" s="8">
        <v>30</v>
      </c>
      <c r="P19" s="7">
        <f t="shared" si="6"/>
        <v>0</v>
      </c>
      <c r="Q19" s="1"/>
      <c r="R19" s="1"/>
      <c r="S19" s="1"/>
      <c r="T19" s="1"/>
      <c r="U19" s="6">
        <v>4</v>
      </c>
      <c r="V19" s="6">
        <v>30</v>
      </c>
      <c r="W19" s="1"/>
      <c r="X19" s="1"/>
      <c r="Y19" s="1">
        <v>4</v>
      </c>
      <c r="Z19" s="1">
        <v>30</v>
      </c>
      <c r="AA19" s="1">
        <f t="shared" si="7"/>
        <v>0</v>
      </c>
      <c r="AB19" s="8"/>
      <c r="AC19" s="8"/>
      <c r="AD19" s="8"/>
      <c r="AE19" s="8"/>
      <c r="AF19" s="8"/>
      <c r="AG19" s="8"/>
      <c r="AH19" s="8"/>
      <c r="AI19" s="8"/>
      <c r="AJ19" s="8"/>
      <c r="AK19" s="8"/>
      <c r="AL19" s="7">
        <f t="shared" si="8"/>
        <v>0</v>
      </c>
      <c r="AM19" s="12"/>
      <c r="AN19" s="12"/>
      <c r="AO19" s="12"/>
      <c r="AP19" s="12"/>
      <c r="AQ19" s="12">
        <v>6</v>
      </c>
      <c r="AR19" s="12">
        <v>30</v>
      </c>
      <c r="AS19" s="12"/>
      <c r="AT19" s="12"/>
      <c r="AU19" s="12"/>
      <c r="AV19" s="12"/>
      <c r="AW19" s="12">
        <f t="shared" si="9"/>
        <v>0</v>
      </c>
      <c r="AX19" s="7"/>
      <c r="AY19" s="7"/>
      <c r="AZ19" s="7"/>
      <c r="BA19" s="7"/>
      <c r="BB19" s="7">
        <v>9</v>
      </c>
      <c r="BC19" s="7">
        <v>30</v>
      </c>
      <c r="BD19" s="7"/>
      <c r="BE19" s="7"/>
      <c r="BF19" s="7"/>
      <c r="BG19" s="7"/>
      <c r="BH19" s="7">
        <f t="shared" si="10"/>
        <v>0</v>
      </c>
      <c r="BI19" s="12"/>
      <c r="BJ19" s="12"/>
      <c r="BK19" s="12"/>
      <c r="BL19" s="12"/>
      <c r="BM19" s="14">
        <v>9</v>
      </c>
      <c r="BN19" s="14">
        <v>30</v>
      </c>
      <c r="BO19" s="12"/>
      <c r="BP19" s="12"/>
      <c r="BQ19" s="14"/>
      <c r="BR19" s="14"/>
      <c r="BS19" s="12"/>
      <c r="BT19" s="12"/>
      <c r="BU19" s="12">
        <f t="shared" si="11"/>
        <v>0</v>
      </c>
      <c r="BV19" s="7"/>
      <c r="BW19" s="7"/>
      <c r="BX19" s="7"/>
      <c r="BY19" s="7"/>
      <c r="BZ19" s="7">
        <v>9</v>
      </c>
      <c r="CA19" s="7">
        <v>30</v>
      </c>
      <c r="CB19" s="7"/>
      <c r="CC19" s="7"/>
      <c r="CD19" s="7"/>
      <c r="CE19" s="7"/>
      <c r="CF19" s="7"/>
      <c r="CG19" s="7"/>
      <c r="CH19" s="7">
        <f t="shared" si="1"/>
        <v>0</v>
      </c>
      <c r="CI19" s="14"/>
      <c r="CJ19" s="14"/>
      <c r="CK19" s="14"/>
      <c r="CL19" s="14"/>
      <c r="CM19" s="14">
        <v>9</v>
      </c>
      <c r="CN19" s="14">
        <v>30</v>
      </c>
      <c r="CO19" s="14"/>
      <c r="CP19" s="14"/>
      <c r="CQ19" s="14"/>
      <c r="CR19" s="14"/>
      <c r="CS19" s="14"/>
      <c r="CT19" s="14"/>
      <c r="CU19" s="12">
        <f t="shared" si="2"/>
        <v>270</v>
      </c>
      <c r="CV19" s="7"/>
      <c r="CW19" s="7"/>
      <c r="CX19" s="7"/>
      <c r="CY19" s="7"/>
      <c r="CZ19" s="7">
        <v>15</v>
      </c>
      <c r="DA19" s="7">
        <v>30</v>
      </c>
      <c r="DB19" s="7"/>
      <c r="DC19" s="7"/>
      <c r="DD19" s="7"/>
      <c r="DE19" s="7"/>
      <c r="DF19" s="7">
        <f t="shared" si="12"/>
        <v>450</v>
      </c>
      <c r="DG19" s="14"/>
      <c r="DH19" s="14"/>
      <c r="DI19" s="14"/>
      <c r="DJ19" s="14"/>
      <c r="DK19" s="14">
        <v>10</v>
      </c>
      <c r="DL19" s="14">
        <v>30</v>
      </c>
      <c r="DM19" s="14"/>
      <c r="DN19" s="14"/>
      <c r="DO19" s="14"/>
      <c r="DP19" s="14"/>
      <c r="DQ19" s="12">
        <f t="shared" si="13"/>
        <v>300</v>
      </c>
      <c r="DR19" s="7"/>
      <c r="DS19" s="7"/>
      <c r="DT19" s="7"/>
      <c r="DU19" s="7"/>
      <c r="DV19" s="7">
        <v>9</v>
      </c>
      <c r="DW19" s="7">
        <v>30</v>
      </c>
      <c r="DX19" s="7"/>
      <c r="DY19" s="7"/>
      <c r="DZ19" s="7"/>
      <c r="EA19" s="7"/>
      <c r="EB19" s="7"/>
      <c r="EC19" s="7"/>
      <c r="ED19" s="7">
        <f t="shared" si="3"/>
        <v>270</v>
      </c>
      <c r="EE19" s="9">
        <f t="shared" si="4"/>
        <v>1290</v>
      </c>
    </row>
    <row r="20" spans="1:135" hidden="1" x14ac:dyDescent="0.3">
      <c r="A20" s="19" t="str">
        <f t="shared" si="0"/>
        <v>PAPILLAS INDUSTRIALIZADAS</v>
      </c>
      <c r="B20" s="20">
        <f t="shared" si="5"/>
        <v>0</v>
      </c>
      <c r="C20" s="21" t="s">
        <v>109</v>
      </c>
      <c r="E20" s="1" t="s">
        <v>4</v>
      </c>
      <c r="F20" s="7"/>
      <c r="G20" s="7"/>
      <c r="H20" s="7"/>
      <c r="I20" s="7"/>
      <c r="J20" s="8"/>
      <c r="K20" s="8"/>
      <c r="L20" s="7"/>
      <c r="M20" s="7"/>
      <c r="N20" s="7"/>
      <c r="O20" s="7"/>
      <c r="P20" s="7">
        <f t="shared" si="6"/>
        <v>0</v>
      </c>
      <c r="Q20" s="1"/>
      <c r="R20" s="1"/>
      <c r="S20" s="1"/>
      <c r="T20" s="1"/>
      <c r="U20" s="6"/>
      <c r="V20" s="6"/>
      <c r="W20" s="1"/>
      <c r="X20" s="1"/>
      <c r="Y20" s="1"/>
      <c r="Z20" s="1"/>
      <c r="AA20" s="1">
        <f t="shared" si="7"/>
        <v>0</v>
      </c>
      <c r="AB20" s="8"/>
      <c r="AC20" s="8"/>
      <c r="AD20" s="8"/>
      <c r="AE20" s="8"/>
      <c r="AF20" s="8"/>
      <c r="AG20" s="8"/>
      <c r="AH20" s="8"/>
      <c r="AI20" s="8"/>
      <c r="AJ20" s="8"/>
      <c r="AK20" s="8"/>
      <c r="AL20" s="7">
        <f t="shared" si="8"/>
        <v>0</v>
      </c>
      <c r="AM20" s="12"/>
      <c r="AN20" s="12"/>
      <c r="AO20" s="12"/>
      <c r="AP20" s="12"/>
      <c r="AQ20" s="12"/>
      <c r="AR20" s="12"/>
      <c r="AS20" s="12"/>
      <c r="AT20" s="12"/>
      <c r="AU20" s="12"/>
      <c r="AV20" s="12"/>
      <c r="AW20" s="12">
        <f t="shared" si="9"/>
        <v>0</v>
      </c>
      <c r="AX20" s="7"/>
      <c r="AY20" s="7"/>
      <c r="AZ20" s="7"/>
      <c r="BA20" s="7"/>
      <c r="BB20" s="7"/>
      <c r="BC20" s="7"/>
      <c r="BD20" s="7"/>
      <c r="BE20" s="7"/>
      <c r="BF20" s="7"/>
      <c r="BG20" s="7"/>
      <c r="BH20" s="7">
        <f t="shared" si="10"/>
        <v>0</v>
      </c>
      <c r="BI20" s="12"/>
      <c r="BJ20" s="12"/>
      <c r="BK20" s="12"/>
      <c r="BL20" s="12"/>
      <c r="BM20" s="14"/>
      <c r="BN20" s="14"/>
      <c r="BO20" s="12"/>
      <c r="BP20" s="12"/>
      <c r="BQ20" s="14"/>
      <c r="BR20" s="14"/>
      <c r="BS20" s="12"/>
      <c r="BT20" s="12"/>
      <c r="BU20" s="12">
        <f t="shared" si="11"/>
        <v>0</v>
      </c>
      <c r="BV20" s="7"/>
      <c r="BW20" s="7"/>
      <c r="BX20" s="7"/>
      <c r="BY20" s="7"/>
      <c r="BZ20" s="7"/>
      <c r="CA20" s="7"/>
      <c r="CB20" s="7"/>
      <c r="CC20" s="7"/>
      <c r="CD20" s="7"/>
      <c r="CE20" s="7"/>
      <c r="CF20" s="7"/>
      <c r="CG20" s="7"/>
      <c r="CH20" s="7">
        <f t="shared" si="1"/>
        <v>0</v>
      </c>
      <c r="CI20" s="14"/>
      <c r="CJ20" s="14"/>
      <c r="CK20" s="14"/>
      <c r="CL20" s="14"/>
      <c r="CM20" s="14"/>
      <c r="CN20" s="14"/>
      <c r="CO20" s="14"/>
      <c r="CP20" s="14"/>
      <c r="CQ20" s="14"/>
      <c r="CR20" s="14"/>
      <c r="CS20" s="14"/>
      <c r="CT20" s="14"/>
      <c r="CU20" s="12">
        <f t="shared" si="2"/>
        <v>0</v>
      </c>
      <c r="CV20" s="7"/>
      <c r="CW20" s="7"/>
      <c r="CX20" s="7"/>
      <c r="CY20" s="7"/>
      <c r="CZ20" s="7"/>
      <c r="DA20" s="7"/>
      <c r="DB20" s="7"/>
      <c r="DC20" s="7"/>
      <c r="DD20" s="7"/>
      <c r="DE20" s="7"/>
      <c r="DF20" s="7">
        <f t="shared" si="12"/>
        <v>0</v>
      </c>
      <c r="DG20" s="14"/>
      <c r="DH20" s="14"/>
      <c r="DI20" s="14"/>
      <c r="DJ20" s="14"/>
      <c r="DK20" s="14"/>
      <c r="DL20" s="14"/>
      <c r="DM20" s="14"/>
      <c r="DN20" s="14"/>
      <c r="DO20" s="14"/>
      <c r="DP20" s="14"/>
      <c r="DQ20" s="12">
        <f t="shared" si="13"/>
        <v>0</v>
      </c>
      <c r="DR20" s="7"/>
      <c r="DS20" s="7"/>
      <c r="DT20" s="7"/>
      <c r="DU20" s="7"/>
      <c r="DV20" s="7"/>
      <c r="DW20" s="7"/>
      <c r="DX20" s="7"/>
      <c r="DY20" s="7"/>
      <c r="DZ20" s="7"/>
      <c r="EA20" s="7"/>
      <c r="EB20" s="7"/>
      <c r="EC20" s="7"/>
      <c r="ED20" s="7">
        <f t="shared" si="3"/>
        <v>0</v>
      </c>
      <c r="EE20" s="9">
        <f t="shared" si="4"/>
        <v>0</v>
      </c>
    </row>
    <row r="21" spans="1:135" ht="15" hidden="1" customHeight="1" x14ac:dyDescent="0.3">
      <c r="A21" s="19" t="str">
        <f t="shared" si="0"/>
        <v>ALIMENTO INFANTIL DE ARROZ, AVENA Y MAIZ</v>
      </c>
      <c r="B21" s="20">
        <f t="shared" si="5"/>
        <v>0</v>
      </c>
      <c r="C21" s="21" t="s">
        <v>109</v>
      </c>
      <c r="E21" s="2" t="s">
        <v>5</v>
      </c>
      <c r="F21" s="7"/>
      <c r="G21" s="7"/>
      <c r="H21" s="7"/>
      <c r="I21" s="7"/>
      <c r="J21" s="8"/>
      <c r="K21" s="8"/>
      <c r="L21" s="7"/>
      <c r="M21" s="7"/>
      <c r="N21" s="7"/>
      <c r="O21" s="7"/>
      <c r="P21" s="7">
        <f t="shared" si="6"/>
        <v>0</v>
      </c>
      <c r="Q21" s="1"/>
      <c r="R21" s="1"/>
      <c r="S21" s="1"/>
      <c r="T21" s="1"/>
      <c r="U21" s="6"/>
      <c r="V21" s="6"/>
      <c r="W21" s="1"/>
      <c r="X21" s="1"/>
      <c r="Y21" s="1"/>
      <c r="Z21" s="1"/>
      <c r="AA21" s="1">
        <f t="shared" si="7"/>
        <v>0</v>
      </c>
      <c r="AB21" s="8"/>
      <c r="AC21" s="8"/>
      <c r="AD21" s="8"/>
      <c r="AE21" s="8"/>
      <c r="AF21" s="8"/>
      <c r="AG21" s="8"/>
      <c r="AH21" s="8"/>
      <c r="AI21" s="8"/>
      <c r="AJ21" s="8"/>
      <c r="AK21" s="8"/>
      <c r="AL21" s="7">
        <f t="shared" si="8"/>
        <v>0</v>
      </c>
      <c r="AM21" s="12"/>
      <c r="AN21" s="12"/>
      <c r="AO21" s="12"/>
      <c r="AP21" s="12"/>
      <c r="AQ21" s="12"/>
      <c r="AR21" s="12"/>
      <c r="AS21" s="12"/>
      <c r="AT21" s="12"/>
      <c r="AU21" s="12"/>
      <c r="AV21" s="12"/>
      <c r="AW21" s="12">
        <f t="shared" si="9"/>
        <v>0</v>
      </c>
      <c r="AX21" s="7"/>
      <c r="AY21" s="7"/>
      <c r="AZ21" s="7"/>
      <c r="BA21" s="7"/>
      <c r="BB21" s="7"/>
      <c r="BC21" s="7"/>
      <c r="BD21" s="7"/>
      <c r="BE21" s="7"/>
      <c r="BF21" s="7"/>
      <c r="BG21" s="7"/>
      <c r="BH21" s="7">
        <f t="shared" si="10"/>
        <v>0</v>
      </c>
      <c r="BI21" s="12"/>
      <c r="BJ21" s="12"/>
      <c r="BK21" s="12"/>
      <c r="BL21" s="12"/>
      <c r="BM21" s="14"/>
      <c r="BN21" s="14"/>
      <c r="BO21" s="12"/>
      <c r="BP21" s="12"/>
      <c r="BQ21" s="14"/>
      <c r="BR21" s="14"/>
      <c r="BS21" s="12"/>
      <c r="BT21" s="12"/>
      <c r="BU21" s="12">
        <f t="shared" si="11"/>
        <v>0</v>
      </c>
      <c r="BV21" s="7"/>
      <c r="BW21" s="7"/>
      <c r="BX21" s="7"/>
      <c r="BY21" s="7"/>
      <c r="BZ21" s="7"/>
      <c r="CA21" s="7"/>
      <c r="CB21" s="7"/>
      <c r="CC21" s="7"/>
      <c r="CD21" s="7"/>
      <c r="CE21" s="7"/>
      <c r="CF21" s="7"/>
      <c r="CG21" s="7"/>
      <c r="CH21" s="7">
        <f t="shared" si="1"/>
        <v>0</v>
      </c>
      <c r="CI21" s="14"/>
      <c r="CJ21" s="14"/>
      <c r="CK21" s="14"/>
      <c r="CL21" s="14"/>
      <c r="CM21" s="14"/>
      <c r="CN21" s="14"/>
      <c r="CO21" s="14"/>
      <c r="CP21" s="14"/>
      <c r="CQ21" s="14"/>
      <c r="CR21" s="14"/>
      <c r="CS21" s="14"/>
      <c r="CT21" s="14"/>
      <c r="CU21" s="12">
        <f t="shared" si="2"/>
        <v>0</v>
      </c>
      <c r="CV21" s="7"/>
      <c r="CW21" s="7"/>
      <c r="CX21" s="7"/>
      <c r="CY21" s="7"/>
      <c r="CZ21" s="7"/>
      <c r="DA21" s="7"/>
      <c r="DB21" s="7"/>
      <c r="DC21" s="7"/>
      <c r="DD21" s="7"/>
      <c r="DE21" s="7"/>
      <c r="DF21" s="7">
        <f t="shared" si="12"/>
        <v>0</v>
      </c>
      <c r="DG21" s="14"/>
      <c r="DH21" s="14"/>
      <c r="DI21" s="14"/>
      <c r="DJ21" s="14"/>
      <c r="DK21" s="14"/>
      <c r="DL21" s="14"/>
      <c r="DM21" s="14"/>
      <c r="DN21" s="14"/>
      <c r="DO21" s="14"/>
      <c r="DP21" s="14"/>
      <c r="DQ21" s="12">
        <f t="shared" si="13"/>
        <v>0</v>
      </c>
      <c r="DR21" s="7"/>
      <c r="DS21" s="7"/>
      <c r="DT21" s="7"/>
      <c r="DU21" s="7"/>
      <c r="DV21" s="7"/>
      <c r="DW21" s="7"/>
      <c r="DX21" s="7"/>
      <c r="DY21" s="7"/>
      <c r="DZ21" s="7"/>
      <c r="EA21" s="7"/>
      <c r="EB21" s="7"/>
      <c r="EC21" s="7"/>
      <c r="ED21" s="7">
        <f t="shared" si="3"/>
        <v>0</v>
      </c>
      <c r="EE21" s="9">
        <f t="shared" si="4"/>
        <v>0</v>
      </c>
    </row>
    <row r="22" spans="1:135" x14ac:dyDescent="0.3">
      <c r="A22" s="19" t="str">
        <f t="shared" si="0"/>
        <v>ARROZ</v>
      </c>
      <c r="B22" s="20">
        <f t="shared" si="5"/>
        <v>8178</v>
      </c>
      <c r="C22" s="21" t="s">
        <v>109</v>
      </c>
      <c r="E22" s="1" t="s">
        <v>6</v>
      </c>
      <c r="F22" s="7"/>
      <c r="G22" s="7"/>
      <c r="H22" s="7"/>
      <c r="I22" s="7"/>
      <c r="J22" s="8"/>
      <c r="K22" s="8"/>
      <c r="L22" s="7"/>
      <c r="M22" s="7"/>
      <c r="N22" s="7"/>
      <c r="O22" s="7"/>
      <c r="P22" s="7">
        <f t="shared" si="6"/>
        <v>0</v>
      </c>
      <c r="Q22" s="1"/>
      <c r="R22" s="1"/>
      <c r="S22" s="1"/>
      <c r="T22" s="1"/>
      <c r="U22" s="6"/>
      <c r="V22" s="6"/>
      <c r="W22" s="1"/>
      <c r="X22" s="1"/>
      <c r="Y22" s="1">
        <v>8</v>
      </c>
      <c r="Z22" s="1">
        <v>25</v>
      </c>
      <c r="AA22" s="1">
        <f t="shared" si="7"/>
        <v>0</v>
      </c>
      <c r="AB22" s="8"/>
      <c r="AC22" s="8"/>
      <c r="AD22" s="8"/>
      <c r="AE22" s="8"/>
      <c r="AF22" s="8">
        <v>10</v>
      </c>
      <c r="AG22" s="8">
        <f>6/7*30</f>
        <v>25.714285714285712</v>
      </c>
      <c r="AH22" s="8"/>
      <c r="AI22" s="8"/>
      <c r="AJ22" s="8">
        <v>15</v>
      </c>
      <c r="AK22" s="8">
        <f>6/7*30</f>
        <v>25.714285714285712</v>
      </c>
      <c r="AL22" s="7">
        <f t="shared" si="8"/>
        <v>0</v>
      </c>
      <c r="AM22" s="12"/>
      <c r="AN22" s="12"/>
      <c r="AO22" s="12"/>
      <c r="AP22" s="12"/>
      <c r="AQ22" s="12">
        <v>23</v>
      </c>
      <c r="AR22" s="12">
        <f>6/7*30</f>
        <v>25.714285714285712</v>
      </c>
      <c r="AS22" s="12"/>
      <c r="AT22" s="12"/>
      <c r="AU22" s="12">
        <v>30</v>
      </c>
      <c r="AV22" s="12">
        <f>6/7*30</f>
        <v>25.714285714285712</v>
      </c>
      <c r="AW22" s="12">
        <f t="shared" si="9"/>
        <v>0</v>
      </c>
      <c r="AX22" s="7"/>
      <c r="AY22" s="7"/>
      <c r="AZ22" s="7"/>
      <c r="BA22" s="7"/>
      <c r="BB22" s="7">
        <v>25</v>
      </c>
      <c r="BC22" s="7">
        <f>6/7*30</f>
        <v>25.714285714285712</v>
      </c>
      <c r="BD22" s="7"/>
      <c r="BE22" s="7"/>
      <c r="BF22" s="7">
        <v>35</v>
      </c>
      <c r="BG22" s="7">
        <f>6/7*30</f>
        <v>25.714285714285712</v>
      </c>
      <c r="BH22" s="7">
        <f t="shared" si="10"/>
        <v>0</v>
      </c>
      <c r="BI22" s="12"/>
      <c r="BJ22" s="12"/>
      <c r="BK22" s="12"/>
      <c r="BL22" s="12"/>
      <c r="BM22" s="14">
        <v>25</v>
      </c>
      <c r="BN22" s="14">
        <f>6/7*30</f>
        <v>25.714285714285712</v>
      </c>
      <c r="BO22" s="12"/>
      <c r="BP22" s="12"/>
      <c r="BQ22" s="14">
        <v>35</v>
      </c>
      <c r="BR22" s="14">
        <f>6/7*30</f>
        <v>25.714285714285712</v>
      </c>
      <c r="BS22" s="12"/>
      <c r="BT22" s="12"/>
      <c r="BU22" s="12">
        <f t="shared" si="11"/>
        <v>0</v>
      </c>
      <c r="BV22" s="7"/>
      <c r="BW22" s="7"/>
      <c r="BX22" s="7"/>
      <c r="BY22" s="7"/>
      <c r="BZ22" s="7">
        <v>25</v>
      </c>
      <c r="CA22" s="7">
        <f>6/7*30</f>
        <v>25.714285714285712</v>
      </c>
      <c r="CB22" s="7"/>
      <c r="CC22" s="7"/>
      <c r="CD22" s="7">
        <v>35</v>
      </c>
      <c r="CE22" s="7">
        <f>6/7*30</f>
        <v>25.714285714285712</v>
      </c>
      <c r="CF22" s="7"/>
      <c r="CG22" s="7"/>
      <c r="CH22" s="7">
        <f t="shared" si="1"/>
        <v>0</v>
      </c>
      <c r="CI22" s="14"/>
      <c r="CJ22" s="14"/>
      <c r="CK22" s="14"/>
      <c r="CL22" s="14"/>
      <c r="CM22" s="14">
        <v>29</v>
      </c>
      <c r="CN22" s="14">
        <f>6/7*30</f>
        <v>25.714285714285712</v>
      </c>
      <c r="CO22" s="14"/>
      <c r="CP22" s="14"/>
      <c r="CQ22" s="14">
        <v>40</v>
      </c>
      <c r="CR22" s="14">
        <f>6/7*30</f>
        <v>25.714285714285712</v>
      </c>
      <c r="CS22" s="14"/>
      <c r="CT22" s="14"/>
      <c r="CU22" s="12">
        <f t="shared" si="2"/>
        <v>1774.2857142857142</v>
      </c>
      <c r="CV22" s="7"/>
      <c r="CW22" s="7"/>
      <c r="CX22" s="7"/>
      <c r="CY22" s="7"/>
      <c r="CZ22" s="7">
        <v>50</v>
      </c>
      <c r="DA22" s="7">
        <f>6/7*30</f>
        <v>25.714285714285712</v>
      </c>
      <c r="DB22" s="7"/>
      <c r="DC22" s="7"/>
      <c r="DD22" s="7">
        <v>50</v>
      </c>
      <c r="DE22" s="7">
        <f>6/7*30</f>
        <v>25.714285714285712</v>
      </c>
      <c r="DF22" s="7">
        <f t="shared" si="12"/>
        <v>2571.4285714285711</v>
      </c>
      <c r="DG22" s="14"/>
      <c r="DH22" s="14"/>
      <c r="DI22" s="14"/>
      <c r="DJ22" s="14"/>
      <c r="DK22" s="14">
        <v>30</v>
      </c>
      <c r="DL22" s="14">
        <f>6/7*30</f>
        <v>25.714285714285712</v>
      </c>
      <c r="DM22" s="14"/>
      <c r="DN22" s="14"/>
      <c r="DO22" s="14">
        <v>50</v>
      </c>
      <c r="DP22" s="14">
        <f>6/7*30</f>
        <v>25.714285714285712</v>
      </c>
      <c r="DQ22" s="12">
        <f t="shared" si="13"/>
        <v>2057.1428571428569</v>
      </c>
      <c r="DR22" s="7"/>
      <c r="DS22" s="7"/>
      <c r="DT22" s="7"/>
      <c r="DU22" s="7"/>
      <c r="DV22" s="7">
        <v>29</v>
      </c>
      <c r="DW22" s="7">
        <f>6/7*30</f>
        <v>25.714285714285712</v>
      </c>
      <c r="DX22" s="7"/>
      <c r="DY22" s="7"/>
      <c r="DZ22" s="7">
        <v>40</v>
      </c>
      <c r="EA22" s="7">
        <f>6/7*30</f>
        <v>25.714285714285712</v>
      </c>
      <c r="EB22" s="7"/>
      <c r="EC22" s="7"/>
      <c r="ED22" s="7">
        <f t="shared" si="3"/>
        <v>1774.2857142857142</v>
      </c>
      <c r="EE22" s="9">
        <f t="shared" si="4"/>
        <v>8177.1428571428569</v>
      </c>
    </row>
    <row r="23" spans="1:135" x14ac:dyDescent="0.3">
      <c r="A23" s="19" t="str">
        <f t="shared" si="0"/>
        <v>PASTAS ALIMENTICIAS</v>
      </c>
      <c r="B23" s="20">
        <f t="shared" si="5"/>
        <v>1458</v>
      </c>
      <c r="C23" s="21" t="s">
        <v>109</v>
      </c>
      <c r="E23" s="1" t="s">
        <v>7</v>
      </c>
      <c r="F23" s="7"/>
      <c r="G23" s="7"/>
      <c r="H23" s="7"/>
      <c r="I23" s="7"/>
      <c r="J23" s="8"/>
      <c r="K23" s="8"/>
      <c r="L23" s="7"/>
      <c r="M23" s="7"/>
      <c r="N23" s="7"/>
      <c r="O23" s="7"/>
      <c r="P23" s="7">
        <f t="shared" si="6"/>
        <v>0</v>
      </c>
      <c r="Q23" s="1"/>
      <c r="R23" s="1"/>
      <c r="S23" s="1"/>
      <c r="T23" s="1"/>
      <c r="U23" s="6">
        <v>8</v>
      </c>
      <c r="V23" s="6">
        <v>25</v>
      </c>
      <c r="W23" s="1"/>
      <c r="X23" s="1"/>
      <c r="Y23" s="1">
        <v>8</v>
      </c>
      <c r="Z23" s="1">
        <v>5</v>
      </c>
      <c r="AA23" s="1">
        <f t="shared" si="7"/>
        <v>0</v>
      </c>
      <c r="AB23" s="8"/>
      <c r="AC23" s="8"/>
      <c r="AD23" s="8"/>
      <c r="AE23" s="8"/>
      <c r="AF23" s="8">
        <v>15</v>
      </c>
      <c r="AG23" s="8">
        <f>1/7*30</f>
        <v>4.2857142857142856</v>
      </c>
      <c r="AH23" s="8"/>
      <c r="AI23" s="8"/>
      <c r="AJ23" s="8">
        <v>15</v>
      </c>
      <c r="AK23" s="8">
        <f>1/7*30</f>
        <v>4.2857142857142856</v>
      </c>
      <c r="AL23" s="7">
        <f t="shared" si="8"/>
        <v>0</v>
      </c>
      <c r="AM23" s="12"/>
      <c r="AN23" s="12"/>
      <c r="AO23" s="12"/>
      <c r="AP23" s="12"/>
      <c r="AQ23" s="12">
        <v>25</v>
      </c>
      <c r="AR23" s="12">
        <f>1/7*30</f>
        <v>4.2857142857142856</v>
      </c>
      <c r="AS23" s="12"/>
      <c r="AT23" s="12"/>
      <c r="AU23" s="12">
        <v>25</v>
      </c>
      <c r="AV23" s="12">
        <f>1/7*30</f>
        <v>4.2857142857142856</v>
      </c>
      <c r="AW23" s="12">
        <f t="shared" si="9"/>
        <v>0</v>
      </c>
      <c r="AX23" s="7"/>
      <c r="AY23" s="7"/>
      <c r="AZ23" s="7"/>
      <c r="BA23" s="7"/>
      <c r="BB23" s="7">
        <v>30</v>
      </c>
      <c r="BC23" s="7">
        <f>1/7*30</f>
        <v>4.2857142857142856</v>
      </c>
      <c r="BD23" s="7"/>
      <c r="BE23" s="7"/>
      <c r="BF23" s="7">
        <v>30</v>
      </c>
      <c r="BG23" s="7">
        <f>1/7*30</f>
        <v>4.2857142857142856</v>
      </c>
      <c r="BH23" s="7">
        <f t="shared" si="10"/>
        <v>0</v>
      </c>
      <c r="BI23" s="12"/>
      <c r="BJ23" s="12"/>
      <c r="BK23" s="12"/>
      <c r="BL23" s="12"/>
      <c r="BM23" s="14">
        <v>30</v>
      </c>
      <c r="BN23" s="14">
        <f>1/7*30</f>
        <v>4.2857142857142856</v>
      </c>
      <c r="BO23" s="12"/>
      <c r="BP23" s="12"/>
      <c r="BQ23" s="14">
        <v>30</v>
      </c>
      <c r="BR23" s="14">
        <f>1/7*30</f>
        <v>4.2857142857142856</v>
      </c>
      <c r="BS23" s="12"/>
      <c r="BT23" s="12"/>
      <c r="BU23" s="12">
        <f t="shared" si="11"/>
        <v>0</v>
      </c>
      <c r="BV23" s="7"/>
      <c r="BW23" s="7"/>
      <c r="BX23" s="7"/>
      <c r="BY23" s="7"/>
      <c r="BZ23" s="7">
        <v>30</v>
      </c>
      <c r="CA23" s="7">
        <f>1/7*30</f>
        <v>4.2857142857142856</v>
      </c>
      <c r="CB23" s="7"/>
      <c r="CC23" s="7"/>
      <c r="CD23" s="7">
        <v>30</v>
      </c>
      <c r="CE23" s="7">
        <f>1/7*30</f>
        <v>4.2857142857142856</v>
      </c>
      <c r="CF23" s="7"/>
      <c r="CG23" s="7"/>
      <c r="CH23" s="7">
        <f t="shared" si="1"/>
        <v>0</v>
      </c>
      <c r="CI23" s="14"/>
      <c r="CJ23" s="14"/>
      <c r="CK23" s="14"/>
      <c r="CL23" s="14"/>
      <c r="CM23" s="14">
        <v>40</v>
      </c>
      <c r="CN23" s="14">
        <f>1/7*30</f>
        <v>4.2857142857142856</v>
      </c>
      <c r="CO23" s="14"/>
      <c r="CP23" s="14"/>
      <c r="CQ23" s="14">
        <v>40</v>
      </c>
      <c r="CR23" s="14">
        <f>1/7*30</f>
        <v>4.2857142857142856</v>
      </c>
      <c r="CS23" s="14"/>
      <c r="CT23" s="14"/>
      <c r="CU23" s="12">
        <f t="shared" si="2"/>
        <v>342.85714285714283</v>
      </c>
      <c r="CV23" s="7"/>
      <c r="CW23" s="7"/>
      <c r="CX23" s="7"/>
      <c r="CY23" s="7"/>
      <c r="CZ23" s="7">
        <v>50</v>
      </c>
      <c r="DA23" s="7">
        <f>1/7*30</f>
        <v>4.2857142857142856</v>
      </c>
      <c r="DB23" s="7"/>
      <c r="DC23" s="7"/>
      <c r="DD23" s="7">
        <v>50</v>
      </c>
      <c r="DE23" s="7">
        <f>1/7*30</f>
        <v>4.2857142857142856</v>
      </c>
      <c r="DF23" s="7">
        <f t="shared" si="12"/>
        <v>428.57142857142856</v>
      </c>
      <c r="DG23" s="14"/>
      <c r="DH23" s="14"/>
      <c r="DI23" s="14"/>
      <c r="DJ23" s="14"/>
      <c r="DK23" s="14">
        <v>30</v>
      </c>
      <c r="DL23" s="14">
        <f>1/7*30</f>
        <v>4.2857142857142856</v>
      </c>
      <c r="DM23" s="14"/>
      <c r="DN23" s="14"/>
      <c r="DO23" s="14">
        <v>50</v>
      </c>
      <c r="DP23" s="14">
        <f>1/7*30</f>
        <v>4.2857142857142856</v>
      </c>
      <c r="DQ23" s="12">
        <f t="shared" si="13"/>
        <v>342.85714285714283</v>
      </c>
      <c r="DR23" s="7"/>
      <c r="DS23" s="7"/>
      <c r="DT23" s="7"/>
      <c r="DU23" s="7"/>
      <c r="DV23" s="7">
        <v>40</v>
      </c>
      <c r="DW23" s="7">
        <f>1/7*30</f>
        <v>4.2857142857142856</v>
      </c>
      <c r="DX23" s="7"/>
      <c r="DY23" s="7"/>
      <c r="DZ23" s="7">
        <v>40</v>
      </c>
      <c r="EA23" s="7">
        <f>1/7*30</f>
        <v>4.2857142857142856</v>
      </c>
      <c r="EB23" s="7"/>
      <c r="EC23" s="7"/>
      <c r="ED23" s="7">
        <f t="shared" si="3"/>
        <v>342.85714285714283</v>
      </c>
      <c r="EE23" s="9">
        <f t="shared" si="4"/>
        <v>1457.1428571428571</v>
      </c>
    </row>
    <row r="24" spans="1:135" hidden="1" x14ac:dyDescent="0.3">
      <c r="A24" s="19" t="str">
        <f t="shared" si="0"/>
        <v>HARINA DE MAIZ AMARILLO</v>
      </c>
      <c r="B24" s="20">
        <f t="shared" si="5"/>
        <v>0</v>
      </c>
      <c r="C24" s="21" t="s">
        <v>109</v>
      </c>
      <c r="E24" s="1" t="s">
        <v>8</v>
      </c>
      <c r="F24" s="7"/>
      <c r="G24" s="7"/>
      <c r="H24" s="7"/>
      <c r="I24" s="7"/>
      <c r="J24" s="8"/>
      <c r="K24" s="8"/>
      <c r="L24" s="7"/>
      <c r="M24" s="7"/>
      <c r="N24" s="7"/>
      <c r="O24" s="7"/>
      <c r="P24" s="7">
        <f t="shared" si="6"/>
        <v>0</v>
      </c>
      <c r="Q24" s="1"/>
      <c r="R24" s="1"/>
      <c r="S24" s="1"/>
      <c r="T24" s="1"/>
      <c r="U24" s="6">
        <v>8</v>
      </c>
      <c r="V24" s="6">
        <v>5</v>
      </c>
      <c r="W24" s="1"/>
      <c r="X24" s="1"/>
      <c r="Y24" s="1"/>
      <c r="Z24" s="1"/>
      <c r="AA24" s="1">
        <f t="shared" si="7"/>
        <v>0</v>
      </c>
      <c r="AB24" s="8"/>
      <c r="AC24" s="8"/>
      <c r="AD24" s="8"/>
      <c r="AE24" s="8"/>
      <c r="AF24" s="8"/>
      <c r="AG24" s="8"/>
      <c r="AH24" s="8"/>
      <c r="AI24" s="8"/>
      <c r="AJ24" s="8"/>
      <c r="AK24" s="8"/>
      <c r="AL24" s="7">
        <f t="shared" si="8"/>
        <v>0</v>
      </c>
      <c r="AM24" s="12"/>
      <c r="AN24" s="12"/>
      <c r="AO24" s="12"/>
      <c r="AP24" s="12"/>
      <c r="AQ24" s="12"/>
      <c r="AR24" s="12"/>
      <c r="AS24" s="12"/>
      <c r="AT24" s="12"/>
      <c r="AU24" s="12"/>
      <c r="AV24" s="12"/>
      <c r="AW24" s="12">
        <f t="shared" si="9"/>
        <v>0</v>
      </c>
      <c r="AX24" s="7"/>
      <c r="AY24" s="7"/>
      <c r="AZ24" s="7"/>
      <c r="BA24" s="7"/>
      <c r="BB24" s="7"/>
      <c r="BC24" s="7"/>
      <c r="BD24" s="7"/>
      <c r="BE24" s="7"/>
      <c r="BF24" s="7"/>
      <c r="BG24" s="7"/>
      <c r="BH24" s="7">
        <f t="shared" si="10"/>
        <v>0</v>
      </c>
      <c r="BI24" s="12"/>
      <c r="BJ24" s="12"/>
      <c r="BK24" s="12"/>
      <c r="BL24" s="12"/>
      <c r="BM24" s="14"/>
      <c r="BN24" s="14"/>
      <c r="BO24" s="12"/>
      <c r="BP24" s="12"/>
      <c r="BQ24" s="14"/>
      <c r="BR24" s="14"/>
      <c r="BS24" s="12"/>
      <c r="BT24" s="12"/>
      <c r="BU24" s="12">
        <f t="shared" si="11"/>
        <v>0</v>
      </c>
      <c r="BV24" s="7"/>
      <c r="BW24" s="7"/>
      <c r="BX24" s="7"/>
      <c r="BY24" s="7"/>
      <c r="BZ24" s="7"/>
      <c r="CA24" s="7"/>
      <c r="CB24" s="7"/>
      <c r="CC24" s="7"/>
      <c r="CD24" s="7"/>
      <c r="CE24" s="7"/>
      <c r="CF24" s="7"/>
      <c r="CG24" s="7"/>
      <c r="CH24" s="7">
        <f t="shared" si="1"/>
        <v>0</v>
      </c>
      <c r="CI24" s="14"/>
      <c r="CJ24" s="14"/>
      <c r="CK24" s="14"/>
      <c r="CL24" s="14"/>
      <c r="CM24" s="14"/>
      <c r="CN24" s="14"/>
      <c r="CO24" s="14"/>
      <c r="CP24" s="14"/>
      <c r="CQ24" s="14"/>
      <c r="CR24" s="14"/>
      <c r="CS24" s="14"/>
      <c r="CT24" s="14"/>
      <c r="CU24" s="12">
        <f t="shared" si="2"/>
        <v>0</v>
      </c>
      <c r="CV24" s="7"/>
      <c r="CW24" s="7"/>
      <c r="CX24" s="7"/>
      <c r="CY24" s="7"/>
      <c r="CZ24" s="7"/>
      <c r="DA24" s="7"/>
      <c r="DB24" s="7"/>
      <c r="DC24" s="7"/>
      <c r="DD24" s="7"/>
      <c r="DE24" s="7"/>
      <c r="DF24" s="7">
        <f t="shared" si="12"/>
        <v>0</v>
      </c>
      <c r="DG24" s="14"/>
      <c r="DH24" s="14"/>
      <c r="DI24" s="14"/>
      <c r="DJ24" s="14"/>
      <c r="DK24" s="14"/>
      <c r="DL24" s="14"/>
      <c r="DM24" s="14"/>
      <c r="DN24" s="14"/>
      <c r="DO24" s="14"/>
      <c r="DP24" s="14"/>
      <c r="DQ24" s="12">
        <f t="shared" si="13"/>
        <v>0</v>
      </c>
      <c r="DR24" s="7"/>
      <c r="DS24" s="7"/>
      <c r="DT24" s="7"/>
      <c r="DU24" s="7"/>
      <c r="DV24" s="7"/>
      <c r="DW24" s="7"/>
      <c r="DX24" s="7"/>
      <c r="DY24" s="7"/>
      <c r="DZ24" s="7"/>
      <c r="EA24" s="7"/>
      <c r="EB24" s="7"/>
      <c r="EC24" s="7"/>
      <c r="ED24" s="7">
        <f t="shared" si="3"/>
        <v>0</v>
      </c>
      <c r="EE24" s="9">
        <f t="shared" si="4"/>
        <v>0</v>
      </c>
    </row>
    <row r="25" spans="1:135" ht="15" customHeight="1" x14ac:dyDescent="0.3">
      <c r="A25" s="19" t="str">
        <f t="shared" si="0"/>
        <v>PANIFICADOS (PAN, PASTELERÍA Y  HOJALDRES)</v>
      </c>
      <c r="B25" s="20">
        <f t="shared" si="5"/>
        <v>13058</v>
      </c>
      <c r="C25" s="21" t="s">
        <v>109</v>
      </c>
      <c r="E25" s="2" t="s">
        <v>9</v>
      </c>
      <c r="F25" s="7"/>
      <c r="G25" s="7"/>
      <c r="H25" s="7"/>
      <c r="I25" s="7"/>
      <c r="J25" s="8"/>
      <c r="K25" s="8"/>
      <c r="L25" s="7"/>
      <c r="M25" s="7"/>
      <c r="N25" s="7"/>
      <c r="O25" s="7"/>
      <c r="P25" s="7">
        <f t="shared" si="6"/>
        <v>0</v>
      </c>
      <c r="Q25" s="1">
        <v>10</v>
      </c>
      <c r="R25" s="1">
        <v>10</v>
      </c>
      <c r="S25" s="1"/>
      <c r="T25" s="1"/>
      <c r="U25" s="6"/>
      <c r="V25" s="6"/>
      <c r="W25" s="1"/>
      <c r="X25" s="1"/>
      <c r="Y25" s="1"/>
      <c r="Z25" s="1"/>
      <c r="AA25" s="1">
        <f t="shared" si="7"/>
        <v>0</v>
      </c>
      <c r="AB25" s="8">
        <v>25</v>
      </c>
      <c r="AC25" s="8">
        <v>20</v>
      </c>
      <c r="AD25" s="8">
        <v>10</v>
      </c>
      <c r="AE25" s="8">
        <v>20</v>
      </c>
      <c r="AF25" s="8"/>
      <c r="AG25" s="8"/>
      <c r="AH25" s="8">
        <v>10</v>
      </c>
      <c r="AI25" s="8">
        <v>10</v>
      </c>
      <c r="AJ25" s="8"/>
      <c r="AK25" s="8"/>
      <c r="AL25" s="7">
        <f t="shared" si="8"/>
        <v>0</v>
      </c>
      <c r="AM25" s="12">
        <v>40</v>
      </c>
      <c r="AN25" s="12">
        <v>20</v>
      </c>
      <c r="AO25" s="12">
        <v>20</v>
      </c>
      <c r="AP25" s="12">
        <v>20</v>
      </c>
      <c r="AQ25" s="12"/>
      <c r="AR25" s="12"/>
      <c r="AS25" s="12">
        <v>20</v>
      </c>
      <c r="AT25" s="12">
        <v>10</v>
      </c>
      <c r="AU25" s="12"/>
      <c r="AV25" s="12"/>
      <c r="AW25" s="12">
        <f t="shared" si="9"/>
        <v>0</v>
      </c>
      <c r="AX25" s="7">
        <v>50</v>
      </c>
      <c r="AY25" s="7">
        <v>20</v>
      </c>
      <c r="AZ25" s="7">
        <v>50</v>
      </c>
      <c r="BA25" s="7">
        <v>20</v>
      </c>
      <c r="BB25" s="7"/>
      <c r="BC25" s="7"/>
      <c r="BD25" s="7">
        <v>20</v>
      </c>
      <c r="BE25" s="7">
        <f>2/7*30</f>
        <v>8.5714285714285712</v>
      </c>
      <c r="BF25" s="7"/>
      <c r="BG25" s="7"/>
      <c r="BH25" s="7">
        <f t="shared" si="10"/>
        <v>0</v>
      </c>
      <c r="BI25" s="12">
        <v>50</v>
      </c>
      <c r="BJ25" s="12">
        <v>20</v>
      </c>
      <c r="BK25" s="12">
        <v>50</v>
      </c>
      <c r="BL25" s="12">
        <v>20</v>
      </c>
      <c r="BM25" s="14"/>
      <c r="BN25" s="14"/>
      <c r="BO25" s="12">
        <v>20</v>
      </c>
      <c r="BP25" s="12">
        <f>2/7*30</f>
        <v>8.5714285714285712</v>
      </c>
      <c r="BQ25" s="14"/>
      <c r="BR25" s="14"/>
      <c r="BS25" s="12">
        <v>30</v>
      </c>
      <c r="BT25" s="12">
        <v>20</v>
      </c>
      <c r="BU25" s="12">
        <f t="shared" si="11"/>
        <v>0</v>
      </c>
      <c r="BV25" s="7">
        <v>50</v>
      </c>
      <c r="BW25" s="7">
        <v>20</v>
      </c>
      <c r="BX25" s="7">
        <v>50</v>
      </c>
      <c r="BY25" s="7">
        <v>20</v>
      </c>
      <c r="BZ25" s="7"/>
      <c r="CA25" s="7"/>
      <c r="CB25" s="7">
        <v>20</v>
      </c>
      <c r="CC25" s="7">
        <f>2/7*30</f>
        <v>8.5714285714285712</v>
      </c>
      <c r="CD25" s="7"/>
      <c r="CE25" s="7"/>
      <c r="CF25" s="7">
        <v>30</v>
      </c>
      <c r="CG25" s="7">
        <v>20</v>
      </c>
      <c r="CH25" s="7">
        <f t="shared" si="1"/>
        <v>0</v>
      </c>
      <c r="CI25" s="14">
        <v>70</v>
      </c>
      <c r="CJ25" s="14">
        <v>20</v>
      </c>
      <c r="CK25" s="14">
        <v>50</v>
      </c>
      <c r="CL25" s="14">
        <v>20</v>
      </c>
      <c r="CM25" s="14"/>
      <c r="CN25" s="14"/>
      <c r="CO25" s="14">
        <v>50</v>
      </c>
      <c r="CP25" s="14">
        <f>2/7*30</f>
        <v>8.5714285714285712</v>
      </c>
      <c r="CQ25" s="14"/>
      <c r="CR25" s="14"/>
      <c r="CS25" s="14">
        <v>30</v>
      </c>
      <c r="CT25" s="14">
        <v>20</v>
      </c>
      <c r="CU25" s="12">
        <f t="shared" si="2"/>
        <v>3428.5714285714284</v>
      </c>
      <c r="CV25" s="7">
        <v>70</v>
      </c>
      <c r="CW25" s="7">
        <v>20</v>
      </c>
      <c r="CX25" s="7">
        <v>60</v>
      </c>
      <c r="CY25" s="7">
        <v>20</v>
      </c>
      <c r="CZ25" s="7"/>
      <c r="DA25" s="7"/>
      <c r="DB25" s="7">
        <v>60</v>
      </c>
      <c r="DC25" s="7">
        <v>20</v>
      </c>
      <c r="DD25" s="7"/>
      <c r="DE25" s="7"/>
      <c r="DF25" s="7">
        <f t="shared" si="12"/>
        <v>3800</v>
      </c>
      <c r="DG25" s="14">
        <v>30</v>
      </c>
      <c r="DH25" s="14">
        <v>20</v>
      </c>
      <c r="DI25" s="14">
        <v>30</v>
      </c>
      <c r="DJ25" s="14">
        <v>20</v>
      </c>
      <c r="DK25" s="14"/>
      <c r="DL25" s="14"/>
      <c r="DM25" s="14">
        <v>30</v>
      </c>
      <c r="DN25" s="14">
        <v>20</v>
      </c>
      <c r="DO25" s="14"/>
      <c r="DP25" s="14"/>
      <c r="DQ25" s="12">
        <f t="shared" si="13"/>
        <v>1800</v>
      </c>
      <c r="DR25" s="7">
        <v>70</v>
      </c>
      <c r="DS25" s="7">
        <v>20</v>
      </c>
      <c r="DT25" s="7">
        <v>60</v>
      </c>
      <c r="DU25" s="7">
        <v>20</v>
      </c>
      <c r="DV25" s="7"/>
      <c r="DW25" s="7"/>
      <c r="DX25" s="7">
        <v>50</v>
      </c>
      <c r="DY25" s="7">
        <f>2/7*30</f>
        <v>8.5714285714285712</v>
      </c>
      <c r="DZ25" s="7"/>
      <c r="EA25" s="7"/>
      <c r="EB25" s="7">
        <v>50</v>
      </c>
      <c r="EC25" s="7">
        <v>20</v>
      </c>
      <c r="ED25" s="7">
        <f t="shared" si="3"/>
        <v>4028.5714285714284</v>
      </c>
      <c r="EE25" s="9">
        <f t="shared" si="4"/>
        <v>13057.142857142855</v>
      </c>
    </row>
    <row r="26" spans="1:135" x14ac:dyDescent="0.3">
      <c r="A26" s="19" t="str">
        <f t="shared" si="0"/>
        <v>GALLETERÍA</v>
      </c>
      <c r="B26" s="20">
        <f t="shared" si="5"/>
        <v>2150</v>
      </c>
      <c r="C26" s="21" t="s">
        <v>109</v>
      </c>
      <c r="E26" s="1" t="s">
        <v>10</v>
      </c>
      <c r="F26" s="7"/>
      <c r="G26" s="7"/>
      <c r="H26" s="7"/>
      <c r="I26" s="7"/>
      <c r="J26" s="8"/>
      <c r="K26" s="8"/>
      <c r="L26" s="7"/>
      <c r="M26" s="7"/>
      <c r="N26" s="7"/>
      <c r="O26" s="7"/>
      <c r="P26" s="7">
        <f t="shared" si="6"/>
        <v>0</v>
      </c>
      <c r="Q26" s="1">
        <v>14</v>
      </c>
      <c r="R26" s="1">
        <v>10</v>
      </c>
      <c r="S26" s="1"/>
      <c r="T26" s="1"/>
      <c r="U26" s="6"/>
      <c r="V26" s="6"/>
      <c r="W26" s="1"/>
      <c r="X26" s="1"/>
      <c r="Y26" s="1"/>
      <c r="Z26" s="1"/>
      <c r="AA26" s="1">
        <f t="shared" si="7"/>
        <v>0</v>
      </c>
      <c r="AB26" s="8"/>
      <c r="AC26" s="8"/>
      <c r="AD26" s="8">
        <v>7</v>
      </c>
      <c r="AE26" s="8">
        <v>10</v>
      </c>
      <c r="AF26" s="8"/>
      <c r="AG26" s="8"/>
      <c r="AH26" s="8">
        <v>7</v>
      </c>
      <c r="AI26" s="8">
        <v>20</v>
      </c>
      <c r="AJ26" s="8"/>
      <c r="AK26" s="8"/>
      <c r="AL26" s="7">
        <f t="shared" si="8"/>
        <v>0</v>
      </c>
      <c r="AM26" s="12"/>
      <c r="AN26" s="12"/>
      <c r="AO26" s="12">
        <v>14</v>
      </c>
      <c r="AP26" s="12">
        <v>10</v>
      </c>
      <c r="AQ26" s="12"/>
      <c r="AR26" s="12"/>
      <c r="AS26" s="12">
        <v>14</v>
      </c>
      <c r="AT26" s="12">
        <v>20</v>
      </c>
      <c r="AU26" s="12"/>
      <c r="AV26" s="12"/>
      <c r="AW26" s="12">
        <f t="shared" si="9"/>
        <v>0</v>
      </c>
      <c r="AX26" s="7"/>
      <c r="AY26" s="7"/>
      <c r="AZ26" s="7">
        <v>14</v>
      </c>
      <c r="BA26" s="7">
        <v>10</v>
      </c>
      <c r="BB26" s="7"/>
      <c r="BC26" s="7"/>
      <c r="BD26" s="7">
        <v>14</v>
      </c>
      <c r="BE26" s="7">
        <f>3/7*30</f>
        <v>12.857142857142856</v>
      </c>
      <c r="BF26" s="7"/>
      <c r="BG26" s="7"/>
      <c r="BH26" s="7">
        <f t="shared" si="10"/>
        <v>0</v>
      </c>
      <c r="BI26" s="12"/>
      <c r="BJ26" s="12"/>
      <c r="BK26" s="12">
        <v>14</v>
      </c>
      <c r="BL26" s="12">
        <v>10</v>
      </c>
      <c r="BM26" s="14"/>
      <c r="BN26" s="14"/>
      <c r="BO26" s="12">
        <v>14</v>
      </c>
      <c r="BP26" s="12">
        <f>3/7*30</f>
        <v>12.857142857142856</v>
      </c>
      <c r="BQ26" s="14"/>
      <c r="BR26" s="14"/>
      <c r="BS26" s="12">
        <v>14</v>
      </c>
      <c r="BT26" s="12">
        <v>10</v>
      </c>
      <c r="BU26" s="12">
        <f t="shared" si="11"/>
        <v>0</v>
      </c>
      <c r="BV26" s="7"/>
      <c r="BW26" s="7"/>
      <c r="BX26" s="7">
        <v>14</v>
      </c>
      <c r="BY26" s="7">
        <v>10</v>
      </c>
      <c r="BZ26" s="7"/>
      <c r="CA26" s="7"/>
      <c r="CB26" s="7">
        <v>14</v>
      </c>
      <c r="CC26" s="7">
        <f>3/7*30</f>
        <v>12.857142857142856</v>
      </c>
      <c r="CD26" s="7"/>
      <c r="CE26" s="7"/>
      <c r="CF26" s="7">
        <v>14</v>
      </c>
      <c r="CG26" s="7">
        <v>10</v>
      </c>
      <c r="CH26" s="7">
        <f t="shared" si="1"/>
        <v>0</v>
      </c>
      <c r="CI26" s="14"/>
      <c r="CJ26" s="14"/>
      <c r="CK26" s="14">
        <v>21</v>
      </c>
      <c r="CL26" s="14">
        <v>10</v>
      </c>
      <c r="CM26" s="14"/>
      <c r="CN26" s="14"/>
      <c r="CO26" s="14">
        <v>21</v>
      </c>
      <c r="CP26" s="14">
        <f>3/7*30</f>
        <v>12.857142857142856</v>
      </c>
      <c r="CQ26" s="14"/>
      <c r="CR26" s="14"/>
      <c r="CS26" s="14">
        <v>14</v>
      </c>
      <c r="CT26" s="14">
        <v>10</v>
      </c>
      <c r="CU26" s="12">
        <f t="shared" si="2"/>
        <v>620</v>
      </c>
      <c r="CV26" s="7"/>
      <c r="CW26" s="7"/>
      <c r="CX26" s="7">
        <v>21</v>
      </c>
      <c r="CY26" s="7">
        <v>10</v>
      </c>
      <c r="CZ26" s="7"/>
      <c r="DA26" s="7"/>
      <c r="DB26" s="7">
        <v>21</v>
      </c>
      <c r="DC26" s="7">
        <v>10</v>
      </c>
      <c r="DD26" s="7"/>
      <c r="DE26" s="7"/>
      <c r="DF26" s="7">
        <f t="shared" si="12"/>
        <v>420</v>
      </c>
      <c r="DG26" s="14"/>
      <c r="DH26" s="14"/>
      <c r="DI26" s="14">
        <v>21</v>
      </c>
      <c r="DJ26" s="14">
        <v>10</v>
      </c>
      <c r="DK26" s="14"/>
      <c r="DL26" s="14"/>
      <c r="DM26" s="14">
        <v>21</v>
      </c>
      <c r="DN26" s="14">
        <v>10</v>
      </c>
      <c r="DO26" s="14"/>
      <c r="DP26" s="14"/>
      <c r="DQ26" s="12">
        <f t="shared" si="13"/>
        <v>420</v>
      </c>
      <c r="DR26" s="7"/>
      <c r="DS26" s="7"/>
      <c r="DT26" s="7">
        <v>21</v>
      </c>
      <c r="DU26" s="7">
        <v>10</v>
      </c>
      <c r="DV26" s="7"/>
      <c r="DW26" s="7"/>
      <c r="DX26" s="7">
        <v>21</v>
      </c>
      <c r="DY26" s="7">
        <f>3/7*30</f>
        <v>12.857142857142856</v>
      </c>
      <c r="DZ26" s="7"/>
      <c r="EA26" s="7"/>
      <c r="EB26" s="7">
        <v>21</v>
      </c>
      <c r="EC26" s="7">
        <v>10</v>
      </c>
      <c r="ED26" s="7">
        <f t="shared" si="3"/>
        <v>690</v>
      </c>
      <c r="EE26" s="9">
        <f t="shared" si="4"/>
        <v>2150</v>
      </c>
    </row>
    <row r="27" spans="1:135" x14ac:dyDescent="0.3">
      <c r="A27" s="19" t="str">
        <f t="shared" si="0"/>
        <v>AREPA O  ENVUELTOS DE MAZORCA</v>
      </c>
      <c r="B27" s="20">
        <f t="shared" si="5"/>
        <v>5715</v>
      </c>
      <c r="C27" s="21" t="s">
        <v>109</v>
      </c>
      <c r="E27" s="2" t="s">
        <v>11</v>
      </c>
      <c r="F27" s="7"/>
      <c r="G27" s="7"/>
      <c r="H27" s="7"/>
      <c r="I27" s="7"/>
      <c r="J27" s="8"/>
      <c r="K27" s="8"/>
      <c r="L27" s="7"/>
      <c r="M27" s="7"/>
      <c r="N27" s="7"/>
      <c r="O27" s="7"/>
      <c r="P27" s="7">
        <f t="shared" si="6"/>
        <v>0</v>
      </c>
      <c r="Q27" s="1">
        <v>10</v>
      </c>
      <c r="R27" s="1">
        <v>10</v>
      </c>
      <c r="S27" s="1"/>
      <c r="T27" s="1"/>
      <c r="U27" s="6">
        <v>15</v>
      </c>
      <c r="V27" s="6">
        <v>10</v>
      </c>
      <c r="W27" s="1"/>
      <c r="X27" s="1"/>
      <c r="Y27" s="1">
        <v>15</v>
      </c>
      <c r="Z27" s="1">
        <v>10</v>
      </c>
      <c r="AA27" s="1">
        <f t="shared" si="7"/>
        <v>0</v>
      </c>
      <c r="AB27" s="8">
        <v>25</v>
      </c>
      <c r="AC27" s="8">
        <v>10</v>
      </c>
      <c r="AD27" s="8"/>
      <c r="AE27" s="8"/>
      <c r="AF27" s="8">
        <v>20</v>
      </c>
      <c r="AG27" s="8">
        <f>2/7*30</f>
        <v>8.5714285714285712</v>
      </c>
      <c r="AH27" s="8"/>
      <c r="AI27" s="8"/>
      <c r="AJ27" s="8">
        <v>20</v>
      </c>
      <c r="AK27" s="8">
        <f>2/7*30</f>
        <v>8.5714285714285712</v>
      </c>
      <c r="AL27" s="7">
        <f t="shared" si="8"/>
        <v>0</v>
      </c>
      <c r="AM27" s="12">
        <v>40</v>
      </c>
      <c r="AN27" s="12">
        <v>10</v>
      </c>
      <c r="AO27" s="12"/>
      <c r="AP27" s="12"/>
      <c r="AQ27" s="12">
        <v>35</v>
      </c>
      <c r="AR27" s="12">
        <f>2/7*30</f>
        <v>8.5714285714285712</v>
      </c>
      <c r="AS27" s="12"/>
      <c r="AT27" s="12"/>
      <c r="AU27" s="12">
        <v>35</v>
      </c>
      <c r="AV27" s="12">
        <f>2/7*30</f>
        <v>8.5714285714285712</v>
      </c>
      <c r="AW27" s="12">
        <f t="shared" si="9"/>
        <v>0</v>
      </c>
      <c r="AX27" s="7">
        <v>50</v>
      </c>
      <c r="AY27" s="7">
        <v>10</v>
      </c>
      <c r="AZ27" s="7"/>
      <c r="BA27" s="7"/>
      <c r="BB27" s="7">
        <v>40</v>
      </c>
      <c r="BC27" s="7">
        <f>2/7*30</f>
        <v>8.5714285714285712</v>
      </c>
      <c r="BD27" s="7"/>
      <c r="BE27" s="7"/>
      <c r="BF27" s="7">
        <v>40</v>
      </c>
      <c r="BG27" s="7">
        <f>2/7*30</f>
        <v>8.5714285714285712</v>
      </c>
      <c r="BH27" s="7">
        <f t="shared" si="10"/>
        <v>0</v>
      </c>
      <c r="BI27" s="12">
        <v>50</v>
      </c>
      <c r="BJ27" s="12">
        <v>10</v>
      </c>
      <c r="BK27" s="12"/>
      <c r="BL27" s="12"/>
      <c r="BM27" s="14">
        <v>40</v>
      </c>
      <c r="BN27" s="14">
        <f>2/7*30</f>
        <v>8.5714285714285712</v>
      </c>
      <c r="BO27" s="12"/>
      <c r="BP27" s="12"/>
      <c r="BQ27" s="14">
        <v>40</v>
      </c>
      <c r="BR27" s="14">
        <f>2/7*30</f>
        <v>8.5714285714285712</v>
      </c>
      <c r="BS27" s="12"/>
      <c r="BT27" s="12"/>
      <c r="BU27" s="12">
        <f t="shared" si="11"/>
        <v>0</v>
      </c>
      <c r="BV27" s="7">
        <v>50</v>
      </c>
      <c r="BW27" s="7">
        <v>10</v>
      </c>
      <c r="BX27" s="7"/>
      <c r="BY27" s="7"/>
      <c r="BZ27" s="7">
        <v>40</v>
      </c>
      <c r="CA27" s="7">
        <f>2/7*30</f>
        <v>8.5714285714285712</v>
      </c>
      <c r="CB27" s="7"/>
      <c r="CC27" s="7"/>
      <c r="CD27" s="7">
        <v>40</v>
      </c>
      <c r="CE27" s="7">
        <f>2/7*30</f>
        <v>8.5714285714285712</v>
      </c>
      <c r="CF27" s="7"/>
      <c r="CG27" s="7"/>
      <c r="CH27" s="7">
        <f t="shared" si="1"/>
        <v>0</v>
      </c>
      <c r="CI27" s="14">
        <v>50</v>
      </c>
      <c r="CJ27" s="14">
        <v>10</v>
      </c>
      <c r="CK27" s="14"/>
      <c r="CL27" s="14"/>
      <c r="CM27" s="14">
        <v>50</v>
      </c>
      <c r="CN27" s="14">
        <f>2/7*30</f>
        <v>8.5714285714285712</v>
      </c>
      <c r="CO27" s="14"/>
      <c r="CP27" s="14"/>
      <c r="CQ27" s="14">
        <v>50</v>
      </c>
      <c r="CR27" s="14">
        <f>2/7*30</f>
        <v>8.5714285714285712</v>
      </c>
      <c r="CS27" s="14"/>
      <c r="CT27" s="14"/>
      <c r="CU27" s="12">
        <f t="shared" si="2"/>
        <v>1357.1428571428571</v>
      </c>
      <c r="CV27" s="7">
        <v>70</v>
      </c>
      <c r="CW27" s="7">
        <v>10</v>
      </c>
      <c r="CX27" s="7"/>
      <c r="CY27" s="7"/>
      <c r="CZ27" s="7">
        <v>60</v>
      </c>
      <c r="DA27" s="7">
        <f>2/7*30</f>
        <v>8.5714285714285712</v>
      </c>
      <c r="DB27" s="7"/>
      <c r="DC27" s="7"/>
      <c r="DD27" s="7">
        <v>50</v>
      </c>
      <c r="DE27" s="7">
        <f>2/7*30</f>
        <v>8.5714285714285712</v>
      </c>
      <c r="DF27" s="7">
        <f t="shared" si="12"/>
        <v>1642.8571428571427</v>
      </c>
      <c r="DG27" s="14">
        <v>30</v>
      </c>
      <c r="DH27" s="14">
        <v>10</v>
      </c>
      <c r="DI27" s="14"/>
      <c r="DJ27" s="14"/>
      <c r="DK27" s="14">
        <v>50</v>
      </c>
      <c r="DL27" s="14">
        <f>2/7*30</f>
        <v>8.5714285714285712</v>
      </c>
      <c r="DM27" s="14"/>
      <c r="DN27" s="14"/>
      <c r="DO27" s="14">
        <v>50</v>
      </c>
      <c r="DP27" s="14">
        <f>2/7*30</f>
        <v>8.5714285714285712</v>
      </c>
      <c r="DQ27" s="12">
        <f t="shared" si="13"/>
        <v>1157.1428571428571</v>
      </c>
      <c r="DR27" s="7">
        <v>70</v>
      </c>
      <c r="DS27" s="7">
        <v>10</v>
      </c>
      <c r="DT27" s="7"/>
      <c r="DU27" s="7"/>
      <c r="DV27" s="7">
        <v>50</v>
      </c>
      <c r="DW27" s="7">
        <f>2/7*30</f>
        <v>8.5714285714285712</v>
      </c>
      <c r="DX27" s="7"/>
      <c r="DY27" s="7"/>
      <c r="DZ27" s="7">
        <v>50</v>
      </c>
      <c r="EA27" s="7">
        <f>2/7*30</f>
        <v>8.5714285714285712</v>
      </c>
      <c r="EB27" s="7"/>
      <c r="EC27" s="7"/>
      <c r="ED27" s="7">
        <f t="shared" si="3"/>
        <v>1557.1428571428569</v>
      </c>
      <c r="EE27" s="9">
        <f t="shared" si="4"/>
        <v>5714.2857142857138</v>
      </c>
    </row>
    <row r="28" spans="1:135" x14ac:dyDescent="0.3">
      <c r="A28" s="19" t="str">
        <f t="shared" si="0"/>
        <v>TUBÉRCULOS Y PLÁTANOS</v>
      </c>
      <c r="B28" s="20">
        <f t="shared" si="5"/>
        <v>22685</v>
      </c>
      <c r="C28" s="21" t="s">
        <v>109</v>
      </c>
      <c r="E28" s="2" t="s">
        <v>12</v>
      </c>
      <c r="F28" s="7"/>
      <c r="G28" s="7"/>
      <c r="H28" s="7"/>
      <c r="I28" s="7"/>
      <c r="J28" s="8">
        <f>+(19+25)/2</f>
        <v>22</v>
      </c>
      <c r="K28" s="8">
        <v>30</v>
      </c>
      <c r="L28" s="7"/>
      <c r="M28" s="7"/>
      <c r="N28" s="8">
        <f>+(19+25)/2</f>
        <v>22</v>
      </c>
      <c r="O28" s="8">
        <v>30</v>
      </c>
      <c r="P28" s="7">
        <f t="shared" si="6"/>
        <v>0</v>
      </c>
      <c r="Q28" s="1"/>
      <c r="R28" s="1"/>
      <c r="S28" s="1"/>
      <c r="T28" s="1"/>
      <c r="U28" s="6">
        <f>+(12+20)/2+(18+25)/(2*30)*20</f>
        <v>30.333333333333336</v>
      </c>
      <c r="V28" s="6">
        <v>30</v>
      </c>
      <c r="W28" s="1"/>
      <c r="X28" s="1"/>
      <c r="Y28" s="1">
        <f>+(12+20)/2+ (18+25)/(2*30)*20</f>
        <v>30.333333333333336</v>
      </c>
      <c r="Z28" s="1">
        <v>30</v>
      </c>
      <c r="AA28" s="1">
        <f t="shared" si="7"/>
        <v>0</v>
      </c>
      <c r="AB28" s="8"/>
      <c r="AC28" s="8"/>
      <c r="AD28" s="8"/>
      <c r="AE28" s="8"/>
      <c r="AF28" s="8">
        <f>+(12+17)/2+(24+46)/(2*30)*(5/7)</f>
        <v>15.333333333333334</v>
      </c>
      <c r="AG28" s="8">
        <v>30</v>
      </c>
      <c r="AH28" s="8"/>
      <c r="AI28" s="8"/>
      <c r="AJ28" s="8">
        <f>+(40+77)/2</f>
        <v>58.5</v>
      </c>
      <c r="AK28" s="8">
        <f>5/7*30</f>
        <v>21.428571428571431</v>
      </c>
      <c r="AL28" s="7">
        <f t="shared" si="8"/>
        <v>0</v>
      </c>
      <c r="AM28" s="12"/>
      <c r="AN28" s="12"/>
      <c r="AO28" s="12"/>
      <c r="AP28" s="12"/>
      <c r="AQ28" s="15">
        <f>+(12+17)/2+(46+60)/(2*30)*(5/7)</f>
        <v>15.761904761904763</v>
      </c>
      <c r="AR28" s="15">
        <v>30</v>
      </c>
      <c r="AS28" s="12"/>
      <c r="AT28" s="12"/>
      <c r="AU28" s="12">
        <f>+(62+83)/2</f>
        <v>72.5</v>
      </c>
      <c r="AV28" s="12">
        <f>5/7*30</f>
        <v>21.428571428571431</v>
      </c>
      <c r="AW28" s="12">
        <f t="shared" si="9"/>
        <v>0</v>
      </c>
      <c r="AX28" s="7"/>
      <c r="AY28" s="7"/>
      <c r="AZ28" s="7"/>
      <c r="BA28" s="7"/>
      <c r="BB28" s="7">
        <f>+(17+25)/2+(46+65)/2*5/7</f>
        <v>60.642857142857146</v>
      </c>
      <c r="BC28" s="7">
        <v>30</v>
      </c>
      <c r="BD28" s="7"/>
      <c r="BE28" s="7"/>
      <c r="BF28" s="7">
        <f>+(71+100)/2</f>
        <v>85.5</v>
      </c>
      <c r="BG28" s="7">
        <f>5/7*30</f>
        <v>21.428571428571431</v>
      </c>
      <c r="BH28" s="7">
        <f t="shared" si="10"/>
        <v>0</v>
      </c>
      <c r="BI28" s="12"/>
      <c r="BJ28" s="12"/>
      <c r="BK28" s="12"/>
      <c r="BL28" s="12"/>
      <c r="BM28" s="14">
        <f>+(17+25)/2+(46+65)/2*5/7</f>
        <v>60.642857142857146</v>
      </c>
      <c r="BN28" s="14">
        <v>30</v>
      </c>
      <c r="BO28" s="12"/>
      <c r="BP28" s="12"/>
      <c r="BQ28" s="14">
        <f>+(71+100)/2</f>
        <v>85.5</v>
      </c>
      <c r="BR28" s="14">
        <f>5/7*30</f>
        <v>21.428571428571431</v>
      </c>
      <c r="BS28" s="12"/>
      <c r="BT28" s="12"/>
      <c r="BU28" s="12">
        <f t="shared" si="11"/>
        <v>0</v>
      </c>
      <c r="BV28" s="7"/>
      <c r="BW28" s="7"/>
      <c r="BX28" s="7"/>
      <c r="BY28" s="7"/>
      <c r="BZ28" s="7">
        <f>+(17+25)/2+(58+82)/2*5/7</f>
        <v>71</v>
      </c>
      <c r="CA28" s="7">
        <v>30</v>
      </c>
      <c r="CB28" s="7"/>
      <c r="CC28" s="7"/>
      <c r="CD28" s="7">
        <f>+(82+117)/2</f>
        <v>99.5</v>
      </c>
      <c r="CE28" s="7">
        <f>5/7*30</f>
        <v>21.428571428571431</v>
      </c>
      <c r="CF28" s="7"/>
      <c r="CG28" s="7"/>
      <c r="CH28" s="7">
        <f t="shared" si="1"/>
        <v>0</v>
      </c>
      <c r="CI28" s="14"/>
      <c r="CJ28" s="14"/>
      <c r="CK28" s="14"/>
      <c r="CL28" s="14"/>
      <c r="CM28" s="14">
        <f>+(17+25)/2+(70+98)/2*5/7</f>
        <v>81</v>
      </c>
      <c r="CN28" s="14">
        <v>30</v>
      </c>
      <c r="CO28" s="14"/>
      <c r="CP28" s="14"/>
      <c r="CQ28" s="14">
        <f>+(94+134)/2</f>
        <v>114</v>
      </c>
      <c r="CR28" s="14">
        <f>5/7*30</f>
        <v>21.428571428571431</v>
      </c>
      <c r="CS28" s="14"/>
      <c r="CT28" s="14"/>
      <c r="CU28" s="12">
        <f t="shared" si="2"/>
        <v>4872.8571428571431</v>
      </c>
      <c r="CV28" s="7"/>
      <c r="CW28" s="7"/>
      <c r="CX28" s="7"/>
      <c r="CY28" s="7"/>
      <c r="CZ28" s="7">
        <f>+(57+80)/2+(70+98)/2*5/7</f>
        <v>128.5</v>
      </c>
      <c r="DA28" s="7">
        <v>30</v>
      </c>
      <c r="DB28" s="7"/>
      <c r="DC28" s="7"/>
      <c r="DD28" s="7">
        <f>+(94+134)/2</f>
        <v>114</v>
      </c>
      <c r="DE28" s="7">
        <f>5/7*30</f>
        <v>21.428571428571431</v>
      </c>
      <c r="DF28" s="7">
        <f t="shared" si="12"/>
        <v>6297.8571428571431</v>
      </c>
      <c r="DG28" s="14"/>
      <c r="DH28" s="14"/>
      <c r="DI28" s="14"/>
      <c r="DJ28" s="14"/>
      <c r="DK28" s="14">
        <f>+(57+80)/2+(58+82)/2*5/7</f>
        <v>118.5</v>
      </c>
      <c r="DL28" s="14">
        <v>30</v>
      </c>
      <c r="DM28" s="14"/>
      <c r="DN28" s="14"/>
      <c r="DO28" s="14">
        <f>+(94+134)/2</f>
        <v>114</v>
      </c>
      <c r="DP28" s="14">
        <f>5/7*30</f>
        <v>21.428571428571431</v>
      </c>
      <c r="DQ28" s="12">
        <f t="shared" si="13"/>
        <v>5997.8571428571431</v>
      </c>
      <c r="DR28" s="7"/>
      <c r="DS28" s="7"/>
      <c r="DT28" s="7"/>
      <c r="DU28" s="7"/>
      <c r="DV28" s="7">
        <f>+(17+25)/2+(81+115)/2*5/7</f>
        <v>91</v>
      </c>
      <c r="DW28" s="7">
        <v>30</v>
      </c>
      <c r="DX28" s="7"/>
      <c r="DY28" s="7"/>
      <c r="DZ28" s="7">
        <f>+(106+154)/2</f>
        <v>130</v>
      </c>
      <c r="EA28" s="7">
        <f>5/7*30</f>
        <v>21.428571428571431</v>
      </c>
      <c r="EB28" s="7"/>
      <c r="EC28" s="7"/>
      <c r="ED28" s="7">
        <f t="shared" si="3"/>
        <v>5515.7142857142862</v>
      </c>
      <c r="EE28" s="9">
        <f t="shared" si="4"/>
        <v>22684.285714285717</v>
      </c>
    </row>
    <row r="29" spans="1:135" x14ac:dyDescent="0.3">
      <c r="A29" s="19" t="str">
        <f t="shared" si="0"/>
        <v>FRUTA ENTERA O EN JUGO</v>
      </c>
      <c r="B29" s="20">
        <f t="shared" si="5"/>
        <v>63057</v>
      </c>
      <c r="C29" s="21" t="s">
        <v>109</v>
      </c>
      <c r="E29" s="1" t="s">
        <v>13</v>
      </c>
      <c r="F29" s="7"/>
      <c r="G29" s="7"/>
      <c r="H29" s="7"/>
      <c r="I29" s="7"/>
      <c r="J29" s="8"/>
      <c r="K29" s="8"/>
      <c r="L29" s="7"/>
      <c r="M29" s="7"/>
      <c r="N29" s="7"/>
      <c r="O29" s="7"/>
      <c r="P29" s="7">
        <f t="shared" si="6"/>
        <v>0</v>
      </c>
      <c r="Q29" s="1"/>
      <c r="R29" s="1"/>
      <c r="S29" s="1"/>
      <c r="T29" s="1"/>
      <c r="U29" s="6"/>
      <c r="V29" s="6"/>
      <c r="W29" s="1"/>
      <c r="X29" s="1"/>
      <c r="Y29" s="1"/>
      <c r="Z29" s="1"/>
      <c r="AA29" s="1">
        <f t="shared" si="7"/>
        <v>0</v>
      </c>
      <c r="AB29" s="8">
        <f>+(73+155)/2</f>
        <v>114</v>
      </c>
      <c r="AC29" s="8">
        <v>30</v>
      </c>
      <c r="AD29" s="8">
        <f>+(73+155)/2</f>
        <v>114</v>
      </c>
      <c r="AE29" s="8">
        <f>3/7*30</f>
        <v>12.857142857142856</v>
      </c>
      <c r="AF29" s="8">
        <f>+(29+62)/2</f>
        <v>45.5</v>
      </c>
      <c r="AG29" s="8">
        <v>30</v>
      </c>
      <c r="AH29" s="8"/>
      <c r="AI29" s="8"/>
      <c r="AJ29" s="8">
        <f>+(29+62)/2</f>
        <v>45.5</v>
      </c>
      <c r="AK29" s="8">
        <v>30</v>
      </c>
      <c r="AL29" s="7">
        <f t="shared" si="8"/>
        <v>0</v>
      </c>
      <c r="AM29" s="12">
        <f>+(84+177)/2</f>
        <v>130.5</v>
      </c>
      <c r="AN29" s="12">
        <v>30</v>
      </c>
      <c r="AO29" s="12">
        <f>+(73+155)/2</f>
        <v>114</v>
      </c>
      <c r="AP29" s="12">
        <v>30</v>
      </c>
      <c r="AQ29" s="15">
        <f>+(36+75)/2</f>
        <v>55.5</v>
      </c>
      <c r="AR29" s="14">
        <v>30</v>
      </c>
      <c r="AS29" s="12"/>
      <c r="AT29" s="12"/>
      <c r="AU29" s="12">
        <f>+(36+75)/2</f>
        <v>55.5</v>
      </c>
      <c r="AV29" s="12">
        <v>30</v>
      </c>
      <c r="AW29" s="12">
        <f t="shared" si="9"/>
        <v>0</v>
      </c>
      <c r="AX29" s="7">
        <f>+(105+222)/2</f>
        <v>163.5</v>
      </c>
      <c r="AY29" s="7">
        <v>30</v>
      </c>
      <c r="AZ29" s="7">
        <f>+(84+177)/2</f>
        <v>130.5</v>
      </c>
      <c r="BA29" s="7">
        <v>30</v>
      </c>
      <c r="BB29" s="7">
        <f>+(38+82)/2</f>
        <v>60</v>
      </c>
      <c r="BC29" s="7">
        <v>30</v>
      </c>
      <c r="BD29" s="7"/>
      <c r="BE29" s="7"/>
      <c r="BF29" s="7"/>
      <c r="BG29" s="7"/>
      <c r="BH29" s="7">
        <f t="shared" si="10"/>
        <v>0</v>
      </c>
      <c r="BI29" s="12">
        <f>+(105+222)/2</f>
        <v>163.5</v>
      </c>
      <c r="BJ29" s="12">
        <v>30</v>
      </c>
      <c r="BK29" s="12">
        <f>+(84+177)/2</f>
        <v>130.5</v>
      </c>
      <c r="BL29" s="12">
        <v>30</v>
      </c>
      <c r="BM29" s="14">
        <f>+(43+91)/2</f>
        <v>67</v>
      </c>
      <c r="BN29" s="14">
        <v>30</v>
      </c>
      <c r="BO29" s="12"/>
      <c r="BP29" s="12"/>
      <c r="BQ29" s="14">
        <f>+(43+91)/2</f>
        <v>67</v>
      </c>
      <c r="BR29" s="14">
        <v>30</v>
      </c>
      <c r="BS29" s="12">
        <f>+(43+91)/2</f>
        <v>67</v>
      </c>
      <c r="BT29" s="12">
        <f>4/7*30</f>
        <v>17.142857142857142</v>
      </c>
      <c r="BU29" s="12">
        <f t="shared" si="11"/>
        <v>0</v>
      </c>
      <c r="BV29" s="7">
        <f>+(105+222)/2</f>
        <v>163.5</v>
      </c>
      <c r="BW29" s="7">
        <v>30</v>
      </c>
      <c r="BX29" s="7">
        <f>+(84+177)/2</f>
        <v>130.5</v>
      </c>
      <c r="BY29" s="7">
        <v>30</v>
      </c>
      <c r="BZ29" s="7">
        <f>+(47+100)/2</f>
        <v>73.5</v>
      </c>
      <c r="CA29" s="7">
        <v>30</v>
      </c>
      <c r="CB29" s="7"/>
      <c r="CC29" s="7"/>
      <c r="CD29" s="7">
        <f>+(47+100)/2</f>
        <v>73.5</v>
      </c>
      <c r="CE29" s="7">
        <v>30</v>
      </c>
      <c r="CF29" s="7">
        <f>+(47+100)/2</f>
        <v>73.5</v>
      </c>
      <c r="CG29" s="7">
        <f>4/7*30</f>
        <v>17.142857142857142</v>
      </c>
      <c r="CH29" s="7">
        <f t="shared" si="1"/>
        <v>0</v>
      </c>
      <c r="CI29" s="14">
        <f>+(126+266)/2</f>
        <v>196</v>
      </c>
      <c r="CJ29" s="14">
        <v>30</v>
      </c>
      <c r="CK29" s="14">
        <f>+(105+222)/2</f>
        <v>163.5</v>
      </c>
      <c r="CL29" s="14">
        <v>30</v>
      </c>
      <c r="CM29" s="14">
        <f>+(47+100)/2</f>
        <v>73.5</v>
      </c>
      <c r="CN29" s="14">
        <v>30</v>
      </c>
      <c r="CO29" s="14"/>
      <c r="CP29" s="14"/>
      <c r="CQ29" s="14">
        <f>+(47+100)/2</f>
        <v>73.5</v>
      </c>
      <c r="CR29" s="14">
        <v>30</v>
      </c>
      <c r="CS29" s="14">
        <f>+(47+100)/2</f>
        <v>73.5</v>
      </c>
      <c r="CT29" s="14">
        <f>4/7*30</f>
        <v>17.142857142857142</v>
      </c>
      <c r="CU29" s="12">
        <f t="shared" si="2"/>
        <v>16455</v>
      </c>
      <c r="CV29" s="7">
        <f>+(100+63+123+145+100+120+87.5)/7</f>
        <v>105.5</v>
      </c>
      <c r="CW29" s="7">
        <v>30</v>
      </c>
      <c r="CX29" s="7">
        <f>+(100+123+145+100+120+87.5)/6</f>
        <v>112.58333333333333</v>
      </c>
      <c r="CY29" s="7">
        <v>30</v>
      </c>
      <c r="CZ29" s="7">
        <f>+(80+100)/2</f>
        <v>90</v>
      </c>
      <c r="DA29" s="7">
        <v>30</v>
      </c>
      <c r="DB29" s="7">
        <f>+(100+123+145+100+120+87.5)/6</f>
        <v>112.58333333333333</v>
      </c>
      <c r="DC29" s="7">
        <v>30</v>
      </c>
      <c r="DD29" s="7">
        <f>+(80+100)/2</f>
        <v>90</v>
      </c>
      <c r="DE29" s="7">
        <v>30</v>
      </c>
      <c r="DF29" s="7">
        <f t="shared" si="12"/>
        <v>15320</v>
      </c>
      <c r="DG29" s="14">
        <f>+(100+63+123+145+100+120+87.5)/7</f>
        <v>105.5</v>
      </c>
      <c r="DH29" s="14">
        <v>30</v>
      </c>
      <c r="DI29" s="14">
        <f>+(100+92+109+80+120+75)/6</f>
        <v>96</v>
      </c>
      <c r="DJ29" s="14">
        <v>30</v>
      </c>
      <c r="DK29" s="14">
        <f>+(80+100)/2</f>
        <v>90</v>
      </c>
      <c r="DL29" s="14">
        <v>30</v>
      </c>
      <c r="DM29" s="14">
        <f>+(100+92+109+80+120+75)/6</f>
        <v>96</v>
      </c>
      <c r="DN29" s="14">
        <v>30</v>
      </c>
      <c r="DO29" s="14">
        <f>+(80+100)/2</f>
        <v>90</v>
      </c>
      <c r="DP29" s="14">
        <v>30</v>
      </c>
      <c r="DQ29" s="12">
        <f t="shared" si="13"/>
        <v>14325</v>
      </c>
      <c r="DR29" s="7">
        <f>+(126+266)/2</f>
        <v>196</v>
      </c>
      <c r="DS29" s="7">
        <v>30</v>
      </c>
      <c r="DT29" s="7">
        <f>+(105+222)/2</f>
        <v>163.5</v>
      </c>
      <c r="DU29" s="7">
        <v>30</v>
      </c>
      <c r="DV29" s="7">
        <f>+(51+109)/2</f>
        <v>80</v>
      </c>
      <c r="DW29" s="7">
        <v>30</v>
      </c>
      <c r="DX29" s="7"/>
      <c r="DY29" s="7"/>
      <c r="DZ29" s="7">
        <f>+(51+109)/2</f>
        <v>80</v>
      </c>
      <c r="EA29" s="7">
        <v>30</v>
      </c>
      <c r="EB29" s="7">
        <f>+(51+109)/2</f>
        <v>80</v>
      </c>
      <c r="EC29" s="7">
        <f>4/7*30</f>
        <v>17.142857142857142</v>
      </c>
      <c r="ED29" s="7">
        <f t="shared" si="3"/>
        <v>16956.428571428572</v>
      </c>
      <c r="EE29" s="9">
        <f t="shared" si="4"/>
        <v>63056.428571428572</v>
      </c>
    </row>
    <row r="30" spans="1:135" hidden="1" x14ac:dyDescent="0.3">
      <c r="A30" s="19" t="str">
        <f t="shared" si="0"/>
        <v>FRUTA EN COMPOTA</v>
      </c>
      <c r="B30" s="20">
        <f t="shared" si="5"/>
        <v>0</v>
      </c>
      <c r="C30" s="21" t="s">
        <v>109</v>
      </c>
      <c r="E30" s="2" t="s">
        <v>14</v>
      </c>
      <c r="F30" s="7">
        <f>(59+120)/2</f>
        <v>89.5</v>
      </c>
      <c r="G30" s="7">
        <v>30</v>
      </c>
      <c r="H30" s="7">
        <f>+(42+89)/2</f>
        <v>65.5</v>
      </c>
      <c r="I30" s="7">
        <v>30</v>
      </c>
      <c r="J30" s="8">
        <f>+(59+120)/2</f>
        <v>89.5</v>
      </c>
      <c r="K30" s="8">
        <v>30</v>
      </c>
      <c r="L30" s="7">
        <f>+(42+89)/2</f>
        <v>65.5</v>
      </c>
      <c r="M30" s="7">
        <v>30</v>
      </c>
      <c r="N30" s="8">
        <f>+(59+120)/2</f>
        <v>89.5</v>
      </c>
      <c r="O30" s="8">
        <v>30</v>
      </c>
      <c r="P30" s="7">
        <f t="shared" si="6"/>
        <v>0</v>
      </c>
      <c r="Q30" s="1">
        <f>+(59+120)/2</f>
        <v>89.5</v>
      </c>
      <c r="R30" s="1">
        <v>30</v>
      </c>
      <c r="S30" s="1">
        <f>+(42+89)/2</f>
        <v>65.5</v>
      </c>
      <c r="T30" s="1">
        <v>30</v>
      </c>
      <c r="U30" s="6">
        <f>+(59+120)/2</f>
        <v>89.5</v>
      </c>
      <c r="V30" s="6">
        <v>30</v>
      </c>
      <c r="W30" s="1">
        <f>+(42+89)/2</f>
        <v>65.5</v>
      </c>
      <c r="X30" s="1">
        <v>30</v>
      </c>
      <c r="Y30" s="1">
        <f>+(59+120)/2</f>
        <v>89.5</v>
      </c>
      <c r="Z30" s="1">
        <v>30</v>
      </c>
      <c r="AA30" s="1">
        <f t="shared" si="7"/>
        <v>0</v>
      </c>
      <c r="AB30" s="8"/>
      <c r="AC30" s="8"/>
      <c r="AD30" s="8"/>
      <c r="AE30" s="8"/>
      <c r="AF30" s="8"/>
      <c r="AG30" s="8"/>
      <c r="AH30" s="8"/>
      <c r="AI30" s="8"/>
      <c r="AJ30" s="8"/>
      <c r="AK30" s="8"/>
      <c r="AL30" s="7">
        <f t="shared" si="8"/>
        <v>0</v>
      </c>
      <c r="AM30" s="12"/>
      <c r="AN30" s="12"/>
      <c r="AO30" s="12"/>
      <c r="AP30" s="12"/>
      <c r="AQ30" s="12"/>
      <c r="AR30" s="12"/>
      <c r="AS30" s="12"/>
      <c r="AT30" s="12"/>
      <c r="AU30" s="12"/>
      <c r="AV30" s="12"/>
      <c r="AW30" s="12">
        <f t="shared" si="9"/>
        <v>0</v>
      </c>
      <c r="AX30" s="7"/>
      <c r="AY30" s="7"/>
      <c r="AZ30" s="7"/>
      <c r="BA30" s="7"/>
      <c r="BB30" s="7"/>
      <c r="BC30" s="7"/>
      <c r="BD30" s="7"/>
      <c r="BE30" s="7"/>
      <c r="BF30" s="7"/>
      <c r="BG30" s="7"/>
      <c r="BH30" s="7">
        <f t="shared" si="10"/>
        <v>0</v>
      </c>
      <c r="BI30" s="12"/>
      <c r="BJ30" s="12"/>
      <c r="BK30" s="12"/>
      <c r="BL30" s="12"/>
      <c r="BM30" s="14"/>
      <c r="BN30" s="14"/>
      <c r="BO30" s="12"/>
      <c r="BP30" s="12"/>
      <c r="BQ30" s="14"/>
      <c r="BR30" s="14"/>
      <c r="BS30" s="12"/>
      <c r="BT30" s="12"/>
      <c r="BU30" s="12">
        <f t="shared" si="11"/>
        <v>0</v>
      </c>
      <c r="BV30" s="7"/>
      <c r="BW30" s="7"/>
      <c r="BX30" s="7"/>
      <c r="BY30" s="7"/>
      <c r="BZ30" s="7"/>
      <c r="CA30" s="7"/>
      <c r="CB30" s="7"/>
      <c r="CC30" s="7"/>
      <c r="CD30" s="7"/>
      <c r="CE30" s="7"/>
      <c r="CF30" s="7"/>
      <c r="CG30" s="7"/>
      <c r="CH30" s="7">
        <f t="shared" si="1"/>
        <v>0</v>
      </c>
      <c r="CI30" s="14"/>
      <c r="CJ30" s="14"/>
      <c r="CK30" s="14"/>
      <c r="CL30" s="14"/>
      <c r="CM30" s="14"/>
      <c r="CN30" s="14"/>
      <c r="CO30" s="14"/>
      <c r="CP30" s="14"/>
      <c r="CQ30" s="14"/>
      <c r="CR30" s="14"/>
      <c r="CS30" s="14"/>
      <c r="CT30" s="14"/>
      <c r="CU30" s="12">
        <f t="shared" si="2"/>
        <v>0</v>
      </c>
      <c r="CV30" s="7"/>
      <c r="CW30" s="7"/>
      <c r="CX30" s="7"/>
      <c r="CY30" s="7"/>
      <c r="CZ30" s="7"/>
      <c r="DA30" s="7"/>
      <c r="DB30" s="7"/>
      <c r="DC30" s="7"/>
      <c r="DD30" s="7"/>
      <c r="DE30" s="7"/>
      <c r="DF30" s="7">
        <f t="shared" si="12"/>
        <v>0</v>
      </c>
      <c r="DG30" s="14"/>
      <c r="DH30" s="14"/>
      <c r="DI30" s="14"/>
      <c r="DJ30" s="14"/>
      <c r="DK30" s="14"/>
      <c r="DL30" s="14"/>
      <c r="DM30" s="14"/>
      <c r="DN30" s="14"/>
      <c r="DO30" s="14"/>
      <c r="DP30" s="14"/>
      <c r="DQ30" s="12">
        <f t="shared" si="13"/>
        <v>0</v>
      </c>
      <c r="DR30" s="7"/>
      <c r="DS30" s="7"/>
      <c r="DT30" s="7"/>
      <c r="DU30" s="7"/>
      <c r="DV30" s="7"/>
      <c r="DW30" s="7"/>
      <c r="DX30" s="7"/>
      <c r="DY30" s="7"/>
      <c r="DZ30" s="7"/>
      <c r="EA30" s="7"/>
      <c r="EB30" s="7"/>
      <c r="EC30" s="7"/>
      <c r="ED30" s="7">
        <f t="shared" si="3"/>
        <v>0</v>
      </c>
      <c r="EE30" s="9">
        <f t="shared" si="4"/>
        <v>0</v>
      </c>
    </row>
    <row r="31" spans="1:135" hidden="1" x14ac:dyDescent="0.3">
      <c r="A31" s="19" t="str">
        <f t="shared" si="0"/>
        <v>COMPOTA INDUSTRIALIZADA</v>
      </c>
      <c r="B31" s="20">
        <f t="shared" si="5"/>
        <v>0</v>
      </c>
      <c r="C31" s="21" t="s">
        <v>109</v>
      </c>
      <c r="E31" s="1" t="s">
        <v>15</v>
      </c>
      <c r="F31" s="7"/>
      <c r="G31" s="7"/>
      <c r="H31" s="7"/>
      <c r="I31" s="7"/>
      <c r="J31" s="8"/>
      <c r="K31" s="8"/>
      <c r="L31" s="7"/>
      <c r="M31" s="7"/>
      <c r="N31" s="7"/>
      <c r="O31" s="7"/>
      <c r="P31" s="7">
        <f t="shared" si="6"/>
        <v>0</v>
      </c>
      <c r="Q31" s="1"/>
      <c r="R31" s="1"/>
      <c r="S31" s="1"/>
      <c r="T31" s="1"/>
      <c r="U31" s="6"/>
      <c r="V31" s="6"/>
      <c r="W31" s="1"/>
      <c r="X31" s="1"/>
      <c r="Y31" s="1"/>
      <c r="Z31" s="1"/>
      <c r="AA31" s="1">
        <f t="shared" si="7"/>
        <v>0</v>
      </c>
      <c r="AB31" s="8"/>
      <c r="AC31" s="8"/>
      <c r="AD31" s="8"/>
      <c r="AE31" s="8"/>
      <c r="AF31" s="8"/>
      <c r="AG31" s="8"/>
      <c r="AH31" s="8"/>
      <c r="AI31" s="8"/>
      <c r="AJ31" s="8"/>
      <c r="AK31" s="8"/>
      <c r="AL31" s="7">
        <f t="shared" si="8"/>
        <v>0</v>
      </c>
      <c r="AM31" s="12"/>
      <c r="AN31" s="12"/>
      <c r="AO31" s="12"/>
      <c r="AP31" s="12"/>
      <c r="AQ31" s="12"/>
      <c r="AR31" s="12"/>
      <c r="AS31" s="12"/>
      <c r="AT31" s="12"/>
      <c r="AU31" s="12"/>
      <c r="AV31" s="12"/>
      <c r="AW31" s="12">
        <f t="shared" si="9"/>
        <v>0</v>
      </c>
      <c r="AX31" s="7"/>
      <c r="AY31" s="7"/>
      <c r="AZ31" s="7"/>
      <c r="BA31" s="7"/>
      <c r="BB31" s="7"/>
      <c r="BC31" s="7"/>
      <c r="BD31" s="7"/>
      <c r="BE31" s="7"/>
      <c r="BF31" s="7"/>
      <c r="BG31" s="7"/>
      <c r="BH31" s="7">
        <f t="shared" si="10"/>
        <v>0</v>
      </c>
      <c r="BI31" s="12"/>
      <c r="BJ31" s="12"/>
      <c r="BK31" s="12"/>
      <c r="BL31" s="12"/>
      <c r="BM31" s="14"/>
      <c r="BN31" s="14"/>
      <c r="BO31" s="12"/>
      <c r="BP31" s="12"/>
      <c r="BQ31" s="14"/>
      <c r="BR31" s="14"/>
      <c r="BS31" s="12"/>
      <c r="BT31" s="12"/>
      <c r="BU31" s="12">
        <f t="shared" si="11"/>
        <v>0</v>
      </c>
      <c r="BV31" s="7"/>
      <c r="BW31" s="7"/>
      <c r="BX31" s="7"/>
      <c r="BY31" s="7"/>
      <c r="BZ31" s="7"/>
      <c r="CA31" s="7"/>
      <c r="CB31" s="7"/>
      <c r="CC31" s="7"/>
      <c r="CD31" s="7"/>
      <c r="CE31" s="7"/>
      <c r="CF31" s="7"/>
      <c r="CG31" s="7"/>
      <c r="CH31" s="7">
        <f t="shared" si="1"/>
        <v>0</v>
      </c>
      <c r="CI31" s="14"/>
      <c r="CJ31" s="14"/>
      <c r="CK31" s="14"/>
      <c r="CL31" s="14"/>
      <c r="CM31" s="14"/>
      <c r="CN31" s="14"/>
      <c r="CO31" s="14"/>
      <c r="CP31" s="14"/>
      <c r="CQ31" s="14"/>
      <c r="CR31" s="14"/>
      <c r="CS31" s="14"/>
      <c r="CT31" s="14"/>
      <c r="CU31" s="12">
        <f t="shared" si="2"/>
        <v>0</v>
      </c>
      <c r="CV31" s="7"/>
      <c r="CW31" s="7"/>
      <c r="CX31" s="7"/>
      <c r="CY31" s="7"/>
      <c r="CZ31" s="7"/>
      <c r="DA31" s="7"/>
      <c r="DB31" s="7"/>
      <c r="DC31" s="7"/>
      <c r="DD31" s="7"/>
      <c r="DE31" s="7"/>
      <c r="DF31" s="7">
        <f t="shared" si="12"/>
        <v>0</v>
      </c>
      <c r="DG31" s="14"/>
      <c r="DH31" s="14"/>
      <c r="DI31" s="14"/>
      <c r="DJ31" s="14"/>
      <c r="DK31" s="14"/>
      <c r="DL31" s="14"/>
      <c r="DM31" s="14"/>
      <c r="DN31" s="14"/>
      <c r="DO31" s="14"/>
      <c r="DP31" s="14"/>
      <c r="DQ31" s="12">
        <f t="shared" si="13"/>
        <v>0</v>
      </c>
      <c r="DR31" s="7"/>
      <c r="DS31" s="7"/>
      <c r="DT31" s="7"/>
      <c r="DU31" s="7"/>
      <c r="DV31" s="7"/>
      <c r="DW31" s="7"/>
      <c r="DX31" s="7"/>
      <c r="DY31" s="7"/>
      <c r="DZ31" s="7"/>
      <c r="EA31" s="7"/>
      <c r="EB31" s="7"/>
      <c r="EC31" s="7"/>
      <c r="ED31" s="7">
        <f t="shared" si="3"/>
        <v>0</v>
      </c>
      <c r="EE31" s="9">
        <f t="shared" si="4"/>
        <v>0</v>
      </c>
    </row>
    <row r="32" spans="1:135" x14ac:dyDescent="0.3">
      <c r="A32" s="19" t="str">
        <f t="shared" si="0"/>
        <v>VERDURAS Y HORTALIZAS</v>
      </c>
      <c r="B32" s="20">
        <f t="shared" si="5"/>
        <v>18145</v>
      </c>
      <c r="C32" s="21" t="s">
        <v>109</v>
      </c>
      <c r="E32" s="2" t="s">
        <v>16</v>
      </c>
      <c r="F32" s="7"/>
      <c r="G32" s="7"/>
      <c r="H32" s="7"/>
      <c r="I32" s="7"/>
      <c r="J32" s="8">
        <f>+(45+70)/2</f>
        <v>57.5</v>
      </c>
      <c r="K32" s="8">
        <v>30</v>
      </c>
      <c r="L32" s="7"/>
      <c r="M32" s="7"/>
      <c r="N32" s="7"/>
      <c r="O32" s="7"/>
      <c r="P32" s="7">
        <f t="shared" si="6"/>
        <v>0</v>
      </c>
      <c r="Q32" s="1"/>
      <c r="R32" s="1"/>
      <c r="S32" s="1"/>
      <c r="T32" s="1"/>
      <c r="U32" s="6">
        <f>+(45+70)/2</f>
        <v>57.5</v>
      </c>
      <c r="V32" s="6">
        <v>30</v>
      </c>
      <c r="W32" s="1"/>
      <c r="X32" s="1"/>
      <c r="Y32" s="1">
        <f>+(45+70)/2</f>
        <v>57.5</v>
      </c>
      <c r="Z32" s="1">
        <v>30</v>
      </c>
      <c r="AA32" s="1">
        <f t="shared" si="7"/>
        <v>0</v>
      </c>
      <c r="AB32" s="8"/>
      <c r="AC32" s="8"/>
      <c r="AD32" s="8"/>
      <c r="AE32" s="8"/>
      <c r="AF32" s="8">
        <f>+(9+15)/2+(31+46)/2</f>
        <v>50.5</v>
      </c>
      <c r="AG32" s="8">
        <v>30</v>
      </c>
      <c r="AH32" s="8"/>
      <c r="AI32" s="8"/>
      <c r="AJ32" s="8">
        <f>+(40+60)/2</f>
        <v>50</v>
      </c>
      <c r="AK32" s="8">
        <v>30</v>
      </c>
      <c r="AL32" s="7">
        <f t="shared" si="8"/>
        <v>0</v>
      </c>
      <c r="AM32" s="12"/>
      <c r="AN32" s="12"/>
      <c r="AO32" s="12"/>
      <c r="AP32" s="12"/>
      <c r="AQ32" s="12">
        <f>+(9+15)/2+ (36+54)/2</f>
        <v>57</v>
      </c>
      <c r="AR32" s="12">
        <v>30</v>
      </c>
      <c r="AS32" s="12"/>
      <c r="AT32" s="12"/>
      <c r="AU32" s="12">
        <f>+(46+68)/2</f>
        <v>57</v>
      </c>
      <c r="AV32" s="12">
        <v>30</v>
      </c>
      <c r="AW32" s="12">
        <f t="shared" si="9"/>
        <v>0</v>
      </c>
      <c r="AX32" s="7"/>
      <c r="AY32" s="7"/>
      <c r="AZ32" s="7"/>
      <c r="BA32" s="7"/>
      <c r="BB32" s="7">
        <f>+(14+20)/2+(43+65)/2</f>
        <v>71</v>
      </c>
      <c r="BC32" s="7">
        <v>30</v>
      </c>
      <c r="BD32" s="7"/>
      <c r="BE32" s="7"/>
      <c r="BF32" s="7">
        <f>+(57+85)/2</f>
        <v>71</v>
      </c>
      <c r="BG32" s="7">
        <v>30</v>
      </c>
      <c r="BH32" s="7">
        <f t="shared" si="10"/>
        <v>0</v>
      </c>
      <c r="BI32" s="12"/>
      <c r="BJ32" s="12"/>
      <c r="BK32" s="12"/>
      <c r="BL32" s="12"/>
      <c r="BM32" s="14">
        <f>+(14+20)/2+(43+65)/2</f>
        <v>71</v>
      </c>
      <c r="BN32" s="14">
        <v>30</v>
      </c>
      <c r="BO32" s="12"/>
      <c r="BP32" s="12"/>
      <c r="BQ32" s="14">
        <f>+(57+85)/2</f>
        <v>71</v>
      </c>
      <c r="BR32" s="14">
        <v>30</v>
      </c>
      <c r="BS32" s="12"/>
      <c r="BT32" s="12"/>
      <c r="BU32" s="12">
        <f t="shared" si="11"/>
        <v>0</v>
      </c>
      <c r="BV32" s="7"/>
      <c r="BW32" s="7"/>
      <c r="BX32" s="7"/>
      <c r="BY32" s="7"/>
      <c r="BZ32" s="7">
        <f>+(14+20)/2+(55+82)/2</f>
        <v>85.5</v>
      </c>
      <c r="CA32" s="7">
        <v>30</v>
      </c>
      <c r="CB32" s="7"/>
      <c r="CC32" s="7"/>
      <c r="CD32" s="7">
        <f>+(68+103)/2</f>
        <v>85.5</v>
      </c>
      <c r="CE32" s="7">
        <v>30</v>
      </c>
      <c r="CF32" s="7"/>
      <c r="CG32" s="7"/>
      <c r="CH32" s="7">
        <f t="shared" si="1"/>
        <v>0</v>
      </c>
      <c r="CI32" s="14"/>
      <c r="CJ32" s="14"/>
      <c r="CK32" s="14"/>
      <c r="CL32" s="14"/>
      <c r="CM32" s="14">
        <f>+(14+20)/2+(43+65)/2</f>
        <v>71</v>
      </c>
      <c r="CN32" s="14">
        <v>30</v>
      </c>
      <c r="CO32" s="14"/>
      <c r="CP32" s="14"/>
      <c r="CQ32" s="14">
        <f>+(57+85)/2</f>
        <v>71</v>
      </c>
      <c r="CR32" s="14">
        <v>30</v>
      </c>
      <c r="CS32" s="14"/>
      <c r="CT32" s="14"/>
      <c r="CU32" s="12">
        <f t="shared" si="2"/>
        <v>4260</v>
      </c>
      <c r="CV32" s="7"/>
      <c r="CW32" s="7"/>
      <c r="CX32" s="7"/>
      <c r="CY32" s="7"/>
      <c r="CZ32" s="7">
        <f>+(14+20)/2+((70+27+75+71+18+25+18+50+108)/9/((70+15+60+70+15+15+15+20+80)/9))*50</f>
        <v>81.166666666666671</v>
      </c>
      <c r="DA32" s="7">
        <v>30</v>
      </c>
      <c r="DB32" s="7"/>
      <c r="DC32" s="7"/>
      <c r="DD32" s="7">
        <f>+((70+27+75+71+18+25+18+50+108)/9/((70+15+60+70+15+15+15+20+80)/9))*50</f>
        <v>64.166666666666671</v>
      </c>
      <c r="DE32" s="7">
        <v>30</v>
      </c>
      <c r="DF32" s="7">
        <f t="shared" si="12"/>
        <v>4360</v>
      </c>
      <c r="DG32" s="14"/>
      <c r="DH32" s="14"/>
      <c r="DI32" s="14"/>
      <c r="DJ32" s="14"/>
      <c r="DK32" s="14">
        <f>+(14+20)/2+((70+27+75+71+18+80+60+50+108)/9/((70+15+60+70+15+50+50+20+80)/9))*50</f>
        <v>82</v>
      </c>
      <c r="DL32" s="14">
        <v>30</v>
      </c>
      <c r="DM32" s="14"/>
      <c r="DN32" s="14"/>
      <c r="DO32" s="14">
        <f>+((70+27+75+71+18+80+60+50+108)/9/((70+15+60+70+15+50+50+20+80)/9))*50</f>
        <v>65</v>
      </c>
      <c r="DP32" s="14">
        <v>30</v>
      </c>
      <c r="DQ32" s="12">
        <f t="shared" si="13"/>
        <v>4410</v>
      </c>
      <c r="DR32" s="7"/>
      <c r="DS32" s="7"/>
      <c r="DT32" s="7"/>
      <c r="DU32" s="7"/>
      <c r="DV32" s="7">
        <f>+(14+20)/2+(54+82)/2</f>
        <v>85</v>
      </c>
      <c r="DW32" s="7">
        <v>30</v>
      </c>
      <c r="DX32" s="7"/>
      <c r="DY32" s="7"/>
      <c r="DZ32" s="7">
        <f>+(68+103)/2</f>
        <v>85.5</v>
      </c>
      <c r="EA32" s="7">
        <v>30</v>
      </c>
      <c r="EB32" s="7"/>
      <c r="EC32" s="7"/>
      <c r="ED32" s="7">
        <f t="shared" si="3"/>
        <v>5115</v>
      </c>
      <c r="EE32" s="9">
        <f t="shared" si="4"/>
        <v>18145</v>
      </c>
    </row>
    <row r="33" spans="1:135" x14ac:dyDescent="0.3">
      <c r="A33" s="19" t="str">
        <f t="shared" si="0"/>
        <v>LEGUMINOSAS FRESCAS O SECAS</v>
      </c>
      <c r="B33" s="20">
        <f t="shared" si="5"/>
        <v>1569</v>
      </c>
      <c r="C33" s="21" t="s">
        <v>109</v>
      </c>
      <c r="E33" s="2" t="s">
        <v>17</v>
      </c>
      <c r="F33" s="7"/>
      <c r="G33" s="7"/>
      <c r="H33" s="7"/>
      <c r="I33" s="7"/>
      <c r="J33" s="8"/>
      <c r="K33" s="8"/>
      <c r="L33" s="7"/>
      <c r="M33" s="7"/>
      <c r="N33" s="7"/>
      <c r="O33" s="7"/>
      <c r="P33" s="7">
        <f t="shared" si="6"/>
        <v>0</v>
      </c>
      <c r="Q33" s="1"/>
      <c r="R33" s="1"/>
      <c r="S33" s="1"/>
      <c r="T33" s="1"/>
      <c r="U33" s="6"/>
      <c r="V33" s="6"/>
      <c r="W33" s="1"/>
      <c r="X33" s="1"/>
      <c r="Y33" s="1"/>
      <c r="Z33" s="1"/>
      <c r="AA33" s="1">
        <f t="shared" si="7"/>
        <v>0</v>
      </c>
      <c r="AB33" s="8"/>
      <c r="AC33" s="8"/>
      <c r="AD33" s="8"/>
      <c r="AE33" s="8"/>
      <c r="AF33" s="8">
        <f>2+10*2/(7*30)</f>
        <v>2.0952380952380953</v>
      </c>
      <c r="AG33" s="8">
        <v>30</v>
      </c>
      <c r="AH33" s="8"/>
      <c r="AI33" s="8"/>
      <c r="AJ33" s="8"/>
      <c r="AK33" s="8"/>
      <c r="AL33" s="7">
        <f t="shared" si="8"/>
        <v>0</v>
      </c>
      <c r="AM33" s="12"/>
      <c r="AN33" s="12"/>
      <c r="AO33" s="12"/>
      <c r="AP33" s="12"/>
      <c r="AQ33" s="12">
        <f>2+15*2/7</f>
        <v>6.2857142857142856</v>
      </c>
      <c r="AR33" s="12">
        <v>30</v>
      </c>
      <c r="AS33" s="12"/>
      <c r="AT33" s="12"/>
      <c r="AU33" s="12"/>
      <c r="AV33" s="12"/>
      <c r="AW33" s="12">
        <f t="shared" si="9"/>
        <v>0</v>
      </c>
      <c r="AX33" s="7"/>
      <c r="AY33" s="7"/>
      <c r="AZ33" s="7"/>
      <c r="BA33" s="7"/>
      <c r="BB33" s="7">
        <f>2+15*2/7</f>
        <v>6.2857142857142856</v>
      </c>
      <c r="BC33" s="7">
        <v>30</v>
      </c>
      <c r="BD33" s="7"/>
      <c r="BE33" s="7"/>
      <c r="BF33" s="7"/>
      <c r="BG33" s="7"/>
      <c r="BH33" s="7">
        <f t="shared" si="10"/>
        <v>0</v>
      </c>
      <c r="BI33" s="12"/>
      <c r="BJ33" s="12"/>
      <c r="BK33" s="12"/>
      <c r="BL33" s="12"/>
      <c r="BM33" s="14">
        <f>2+15*2/7</f>
        <v>6.2857142857142856</v>
      </c>
      <c r="BN33" s="14">
        <v>30</v>
      </c>
      <c r="BO33" s="12"/>
      <c r="BP33" s="12"/>
      <c r="BQ33" s="14"/>
      <c r="BR33" s="14"/>
      <c r="BS33" s="12"/>
      <c r="BT33" s="12"/>
      <c r="BU33" s="12">
        <f t="shared" si="11"/>
        <v>0</v>
      </c>
      <c r="BV33" s="7"/>
      <c r="BW33" s="7"/>
      <c r="BX33" s="7"/>
      <c r="BY33" s="7"/>
      <c r="BZ33" s="7">
        <f>2+15*2/7</f>
        <v>6.2857142857142856</v>
      </c>
      <c r="CA33" s="7">
        <v>30</v>
      </c>
      <c r="CB33" s="7"/>
      <c r="CC33" s="7"/>
      <c r="CD33" s="7"/>
      <c r="CE33" s="7"/>
      <c r="CF33" s="7"/>
      <c r="CG33" s="7"/>
      <c r="CH33" s="7">
        <f t="shared" si="1"/>
        <v>0</v>
      </c>
      <c r="CI33" s="14"/>
      <c r="CJ33" s="14"/>
      <c r="CK33" s="14"/>
      <c r="CL33" s="14"/>
      <c r="CM33" s="14">
        <f>2+15*2/7</f>
        <v>6.2857142857142856</v>
      </c>
      <c r="CN33" s="14">
        <v>30</v>
      </c>
      <c r="CO33" s="14"/>
      <c r="CP33" s="14"/>
      <c r="CQ33" s="14"/>
      <c r="CR33" s="14"/>
      <c r="CS33" s="14"/>
      <c r="CT33" s="14"/>
      <c r="CU33" s="12">
        <f t="shared" si="2"/>
        <v>188.57142857142856</v>
      </c>
      <c r="CV33" s="7"/>
      <c r="CW33" s="7"/>
      <c r="CX33" s="7"/>
      <c r="CY33" s="7"/>
      <c r="CZ33" s="7">
        <f>2+30*2/7</f>
        <v>10.571428571428571</v>
      </c>
      <c r="DA33" s="7">
        <v>30</v>
      </c>
      <c r="DB33" s="7"/>
      <c r="DC33" s="7"/>
      <c r="DD33" s="7">
        <v>30</v>
      </c>
      <c r="DE33" s="7">
        <f>2/7*30</f>
        <v>8.5714285714285712</v>
      </c>
      <c r="DF33" s="7">
        <f t="shared" si="12"/>
        <v>574.28571428571422</v>
      </c>
      <c r="DG33" s="14"/>
      <c r="DH33" s="14"/>
      <c r="DI33" s="14"/>
      <c r="DJ33" s="14"/>
      <c r="DK33" s="14">
        <f>2+30*2/7</f>
        <v>10.571428571428571</v>
      </c>
      <c r="DL33" s="14">
        <v>30</v>
      </c>
      <c r="DM33" s="14"/>
      <c r="DN33" s="14"/>
      <c r="DO33" s="14">
        <v>30</v>
      </c>
      <c r="DP33" s="14">
        <f>2/7*30</f>
        <v>8.5714285714285712</v>
      </c>
      <c r="DQ33" s="14">
        <f t="shared" si="13"/>
        <v>574.28571428571422</v>
      </c>
      <c r="DR33" s="7"/>
      <c r="DS33" s="7"/>
      <c r="DT33" s="7"/>
      <c r="DU33" s="7"/>
      <c r="DV33" s="7">
        <f>2+20*2/7</f>
        <v>7.7142857142857144</v>
      </c>
      <c r="DW33" s="7">
        <v>30</v>
      </c>
      <c r="DX33" s="7"/>
      <c r="DY33" s="7"/>
      <c r="DZ33" s="7"/>
      <c r="EA33" s="7"/>
      <c r="EB33" s="7"/>
      <c r="EC33" s="7"/>
      <c r="ED33" s="7">
        <f t="shared" si="3"/>
        <v>231.42857142857144</v>
      </c>
      <c r="EE33" s="9">
        <f t="shared" si="4"/>
        <v>1568.5714285714284</v>
      </c>
    </row>
    <row r="34" spans="1:135" hidden="1" x14ac:dyDescent="0.3">
      <c r="A34" s="19" t="str">
        <f t="shared" si="0"/>
        <v>FRIJOL EMPACADO</v>
      </c>
      <c r="B34" s="20">
        <f t="shared" si="5"/>
        <v>0</v>
      </c>
      <c r="C34" s="21" t="s">
        <v>109</v>
      </c>
      <c r="E34" s="2" t="s">
        <v>30</v>
      </c>
      <c r="F34" s="7"/>
      <c r="G34" s="7"/>
      <c r="H34" s="7"/>
      <c r="I34" s="7"/>
      <c r="J34" s="8"/>
      <c r="K34" s="8"/>
      <c r="L34" s="7"/>
      <c r="M34" s="7"/>
      <c r="N34" s="7"/>
      <c r="O34" s="7"/>
      <c r="P34" s="7">
        <f t="shared" si="6"/>
        <v>0</v>
      </c>
      <c r="Q34" s="1"/>
      <c r="R34" s="1"/>
      <c r="S34" s="1"/>
      <c r="T34" s="1"/>
      <c r="U34" s="6"/>
      <c r="V34" s="6"/>
      <c r="W34" s="1"/>
      <c r="X34" s="1"/>
      <c r="Y34" s="1"/>
      <c r="Z34" s="1"/>
      <c r="AA34" s="1">
        <f t="shared" si="7"/>
        <v>0</v>
      </c>
      <c r="AB34" s="8"/>
      <c r="AC34" s="8"/>
      <c r="AD34" s="8"/>
      <c r="AE34" s="8"/>
      <c r="AF34" s="8"/>
      <c r="AG34" s="8"/>
      <c r="AH34" s="8"/>
      <c r="AI34" s="8"/>
      <c r="AJ34" s="8"/>
      <c r="AK34" s="8"/>
      <c r="AL34" s="7">
        <f t="shared" si="8"/>
        <v>0</v>
      </c>
      <c r="AM34" s="12"/>
      <c r="AN34" s="12"/>
      <c r="AO34" s="12"/>
      <c r="AP34" s="12"/>
      <c r="AQ34" s="12"/>
      <c r="AR34" s="12"/>
      <c r="AS34" s="12"/>
      <c r="AT34" s="12"/>
      <c r="AU34" s="12"/>
      <c r="AV34" s="12"/>
      <c r="AW34" s="12">
        <f t="shared" si="9"/>
        <v>0</v>
      </c>
      <c r="AX34" s="7"/>
      <c r="AY34" s="7"/>
      <c r="AZ34" s="7"/>
      <c r="BA34" s="7"/>
      <c r="BB34" s="7"/>
      <c r="BC34" s="7"/>
      <c r="BD34" s="7"/>
      <c r="BE34" s="7"/>
      <c r="BF34" s="7"/>
      <c r="BG34" s="7"/>
      <c r="BH34" s="7">
        <f t="shared" si="10"/>
        <v>0</v>
      </c>
      <c r="BI34" s="12"/>
      <c r="BJ34" s="12"/>
      <c r="BK34" s="12"/>
      <c r="BL34" s="12"/>
      <c r="BM34" s="14"/>
      <c r="BN34" s="14"/>
      <c r="BO34" s="12"/>
      <c r="BP34" s="12"/>
      <c r="BQ34" s="14"/>
      <c r="BR34" s="14"/>
      <c r="BS34" s="12"/>
      <c r="BT34" s="12"/>
      <c r="BU34" s="12">
        <f t="shared" si="11"/>
        <v>0</v>
      </c>
      <c r="BV34" s="7"/>
      <c r="BW34" s="7"/>
      <c r="BX34" s="7"/>
      <c r="BY34" s="7"/>
      <c r="BZ34" s="7"/>
      <c r="CA34" s="7"/>
      <c r="CB34" s="7"/>
      <c r="CC34" s="7"/>
      <c r="CD34" s="7"/>
      <c r="CE34" s="7"/>
      <c r="CF34" s="7"/>
      <c r="CG34" s="7"/>
      <c r="CH34" s="7">
        <f t="shared" si="1"/>
        <v>0</v>
      </c>
      <c r="CI34" s="14"/>
      <c r="CJ34" s="14"/>
      <c r="CK34" s="14"/>
      <c r="CL34" s="14"/>
      <c r="CM34" s="14"/>
      <c r="CN34" s="14"/>
      <c r="CO34" s="14"/>
      <c r="CP34" s="14"/>
      <c r="CQ34" s="14"/>
      <c r="CR34" s="14"/>
      <c r="CS34" s="14"/>
      <c r="CT34" s="14"/>
      <c r="CU34" s="12">
        <f t="shared" si="2"/>
        <v>0</v>
      </c>
      <c r="CV34" s="7"/>
      <c r="CW34" s="7"/>
      <c r="CX34" s="7"/>
      <c r="CY34" s="7"/>
      <c r="CZ34" s="7"/>
      <c r="DA34" s="7"/>
      <c r="DB34" s="7"/>
      <c r="DC34" s="7"/>
      <c r="DD34" s="7"/>
      <c r="DE34" s="7"/>
      <c r="DF34" s="7">
        <f t="shared" si="12"/>
        <v>0</v>
      </c>
      <c r="DG34" s="14"/>
      <c r="DH34" s="14"/>
      <c r="DI34" s="14"/>
      <c r="DJ34" s="14"/>
      <c r="DK34" s="14"/>
      <c r="DL34" s="14"/>
      <c r="DM34" s="14"/>
      <c r="DN34" s="14"/>
      <c r="DO34" s="14"/>
      <c r="DP34" s="14"/>
      <c r="DQ34" s="14">
        <f t="shared" si="13"/>
        <v>0</v>
      </c>
      <c r="DR34" s="7"/>
      <c r="DS34" s="7"/>
      <c r="DT34" s="7"/>
      <c r="DU34" s="7"/>
      <c r="DV34" s="7"/>
      <c r="DW34" s="7"/>
      <c r="DX34" s="7"/>
      <c r="DY34" s="7"/>
      <c r="DZ34" s="7"/>
      <c r="EA34" s="7"/>
      <c r="EB34" s="7"/>
      <c r="EC34" s="7"/>
      <c r="ED34" s="7">
        <f t="shared" si="3"/>
        <v>0</v>
      </c>
      <c r="EE34" s="9">
        <f t="shared" si="4"/>
        <v>0</v>
      </c>
    </row>
    <row r="35" spans="1:135" hidden="1" x14ac:dyDescent="0.3">
      <c r="A35" s="19" t="str">
        <f t="shared" si="0"/>
        <v>LENTEJA EMPACADA</v>
      </c>
      <c r="B35" s="20">
        <f t="shared" si="5"/>
        <v>0</v>
      </c>
      <c r="C35" s="21" t="s">
        <v>109</v>
      </c>
      <c r="E35" s="1" t="s">
        <v>31</v>
      </c>
      <c r="F35" s="7"/>
      <c r="G35" s="7"/>
      <c r="H35" s="7"/>
      <c r="I35" s="7"/>
      <c r="J35" s="8"/>
      <c r="K35" s="8"/>
      <c r="L35" s="7"/>
      <c r="M35" s="7"/>
      <c r="N35" s="7"/>
      <c r="O35" s="7"/>
      <c r="P35" s="7">
        <f t="shared" si="6"/>
        <v>0</v>
      </c>
      <c r="Q35" s="1"/>
      <c r="R35" s="1"/>
      <c r="S35" s="1"/>
      <c r="T35" s="1"/>
      <c r="U35" s="6"/>
      <c r="V35" s="6"/>
      <c r="W35" s="1"/>
      <c r="X35" s="1"/>
      <c r="Y35" s="1"/>
      <c r="Z35" s="1"/>
      <c r="AA35" s="1">
        <f t="shared" si="7"/>
        <v>0</v>
      </c>
      <c r="AB35" s="8"/>
      <c r="AC35" s="8"/>
      <c r="AD35" s="8"/>
      <c r="AE35" s="8"/>
      <c r="AF35" s="8"/>
      <c r="AG35" s="8"/>
      <c r="AH35" s="8"/>
      <c r="AI35" s="8"/>
      <c r="AJ35" s="8"/>
      <c r="AK35" s="8"/>
      <c r="AL35" s="7">
        <f t="shared" si="8"/>
        <v>0</v>
      </c>
      <c r="AM35" s="12"/>
      <c r="AN35" s="12"/>
      <c r="AO35" s="12"/>
      <c r="AP35" s="12"/>
      <c r="AQ35" s="12"/>
      <c r="AR35" s="12"/>
      <c r="AS35" s="12"/>
      <c r="AT35" s="12"/>
      <c r="AU35" s="12"/>
      <c r="AV35" s="12"/>
      <c r="AW35" s="12">
        <f t="shared" si="9"/>
        <v>0</v>
      </c>
      <c r="AX35" s="7"/>
      <c r="AY35" s="7"/>
      <c r="AZ35" s="7"/>
      <c r="BA35" s="7"/>
      <c r="BB35" s="7"/>
      <c r="BC35" s="7"/>
      <c r="BD35" s="7"/>
      <c r="BE35" s="7"/>
      <c r="BF35" s="7"/>
      <c r="BG35" s="7"/>
      <c r="BH35" s="7">
        <f t="shared" si="10"/>
        <v>0</v>
      </c>
      <c r="BI35" s="12"/>
      <c r="BJ35" s="12"/>
      <c r="BK35" s="12"/>
      <c r="BL35" s="12"/>
      <c r="BM35" s="14"/>
      <c r="BN35" s="14"/>
      <c r="BO35" s="12"/>
      <c r="BP35" s="12"/>
      <c r="BQ35" s="14"/>
      <c r="BR35" s="14"/>
      <c r="BS35" s="12"/>
      <c r="BT35" s="12"/>
      <c r="BU35" s="12">
        <f t="shared" si="11"/>
        <v>0</v>
      </c>
      <c r="BV35" s="7"/>
      <c r="BW35" s="7"/>
      <c r="BX35" s="7"/>
      <c r="BY35" s="7"/>
      <c r="BZ35" s="7"/>
      <c r="CA35" s="7"/>
      <c r="CB35" s="7"/>
      <c r="CC35" s="7"/>
      <c r="CD35" s="7"/>
      <c r="CE35" s="7"/>
      <c r="CF35" s="7"/>
      <c r="CG35" s="7"/>
      <c r="CH35" s="7">
        <f t="shared" si="1"/>
        <v>0</v>
      </c>
      <c r="CI35" s="14"/>
      <c r="CJ35" s="14"/>
      <c r="CK35" s="14"/>
      <c r="CL35" s="14"/>
      <c r="CM35" s="14"/>
      <c r="CN35" s="14"/>
      <c r="CO35" s="14"/>
      <c r="CP35" s="14"/>
      <c r="CQ35" s="14"/>
      <c r="CR35" s="14"/>
      <c r="CS35" s="14"/>
      <c r="CT35" s="14"/>
      <c r="CU35" s="12">
        <f t="shared" si="2"/>
        <v>0</v>
      </c>
      <c r="CV35" s="7"/>
      <c r="CW35" s="7"/>
      <c r="CX35" s="7"/>
      <c r="CY35" s="7"/>
      <c r="CZ35" s="7"/>
      <c r="DA35" s="7"/>
      <c r="DB35" s="7"/>
      <c r="DC35" s="7"/>
      <c r="DD35" s="7"/>
      <c r="DE35" s="7"/>
      <c r="DF35" s="7">
        <f t="shared" si="12"/>
        <v>0</v>
      </c>
      <c r="DG35" s="14"/>
      <c r="DH35" s="14"/>
      <c r="DI35" s="14"/>
      <c r="DJ35" s="14"/>
      <c r="DK35" s="14"/>
      <c r="DL35" s="14"/>
      <c r="DM35" s="14"/>
      <c r="DN35" s="14"/>
      <c r="DO35" s="14"/>
      <c r="DP35" s="14"/>
      <c r="DQ35" s="14">
        <f t="shared" si="13"/>
        <v>0</v>
      </c>
      <c r="DR35" s="7"/>
      <c r="DS35" s="7"/>
      <c r="DT35" s="7"/>
      <c r="DU35" s="7"/>
      <c r="DV35" s="7"/>
      <c r="DW35" s="7"/>
      <c r="DX35" s="7"/>
      <c r="DY35" s="7"/>
      <c r="DZ35" s="7"/>
      <c r="EA35" s="7"/>
      <c r="EB35" s="7"/>
      <c r="EC35" s="7"/>
      <c r="ED35" s="7">
        <f t="shared" si="3"/>
        <v>0</v>
      </c>
      <c r="EE35" s="9">
        <f t="shared" si="4"/>
        <v>0</v>
      </c>
    </row>
    <row r="36" spans="1:135" x14ac:dyDescent="0.3">
      <c r="A36" s="19" t="str">
        <f t="shared" si="0"/>
        <v>CARNES ROJAS</v>
      </c>
      <c r="B36" s="20">
        <f t="shared" si="5"/>
        <v>9515</v>
      </c>
      <c r="C36" s="21" t="s">
        <v>109</v>
      </c>
      <c r="E36" s="2" t="s">
        <v>18</v>
      </c>
      <c r="F36" s="7"/>
      <c r="G36" s="7"/>
      <c r="H36" s="7"/>
      <c r="I36" s="7"/>
      <c r="J36" s="8">
        <v>30</v>
      </c>
      <c r="K36" s="8">
        <v>10</v>
      </c>
      <c r="L36" s="7"/>
      <c r="M36" s="7"/>
      <c r="N36" s="8">
        <v>30</v>
      </c>
      <c r="O36" s="8">
        <v>20</v>
      </c>
      <c r="P36" s="7">
        <f t="shared" si="6"/>
        <v>0</v>
      </c>
      <c r="Q36" s="1">
        <v>15</v>
      </c>
      <c r="R36" s="1">
        <v>12</v>
      </c>
      <c r="S36" s="1"/>
      <c r="T36" s="1"/>
      <c r="U36" s="6">
        <v>35</v>
      </c>
      <c r="V36" s="6">
        <v>12</v>
      </c>
      <c r="W36" s="1"/>
      <c r="X36" s="1"/>
      <c r="Y36" s="1">
        <v>30</v>
      </c>
      <c r="Z36" s="1">
        <v>10</v>
      </c>
      <c r="AA36" s="1">
        <f t="shared" si="7"/>
        <v>0</v>
      </c>
      <c r="AB36" s="8"/>
      <c r="AC36" s="8"/>
      <c r="AD36" s="8"/>
      <c r="AE36" s="8"/>
      <c r="AF36" s="8">
        <v>40</v>
      </c>
      <c r="AG36" s="8">
        <f>3/7*30</f>
        <v>12.857142857142856</v>
      </c>
      <c r="AH36" s="8"/>
      <c r="AI36" s="8"/>
      <c r="AJ36" s="8">
        <v>40</v>
      </c>
      <c r="AK36" s="8">
        <f>3/7*30</f>
        <v>12.857142857142856</v>
      </c>
      <c r="AL36" s="7">
        <f t="shared" si="8"/>
        <v>0</v>
      </c>
      <c r="AM36" s="12"/>
      <c r="AN36" s="12"/>
      <c r="AO36" s="12"/>
      <c r="AP36" s="12"/>
      <c r="AQ36" s="12">
        <v>55</v>
      </c>
      <c r="AR36" s="12">
        <f>3/7*30</f>
        <v>12.857142857142856</v>
      </c>
      <c r="AS36" s="12"/>
      <c r="AT36" s="12"/>
      <c r="AU36" s="12">
        <v>55</v>
      </c>
      <c r="AV36" s="12">
        <f>3/7*30</f>
        <v>12.857142857142856</v>
      </c>
      <c r="AW36" s="12">
        <f t="shared" si="9"/>
        <v>0</v>
      </c>
      <c r="AX36" s="7"/>
      <c r="AY36" s="7"/>
      <c r="AZ36" s="7"/>
      <c r="BA36" s="7"/>
      <c r="BB36" s="7">
        <v>70</v>
      </c>
      <c r="BC36" s="7">
        <f>3/7*30</f>
        <v>12.857142857142856</v>
      </c>
      <c r="BD36" s="7"/>
      <c r="BE36" s="7"/>
      <c r="BF36" s="7">
        <v>70</v>
      </c>
      <c r="BG36" s="7">
        <f>3/7*30</f>
        <v>12.857142857142856</v>
      </c>
      <c r="BH36" s="7">
        <f t="shared" si="10"/>
        <v>0</v>
      </c>
      <c r="BI36" s="12"/>
      <c r="BJ36" s="12"/>
      <c r="BK36" s="12"/>
      <c r="BL36" s="12"/>
      <c r="BM36" s="14">
        <v>90</v>
      </c>
      <c r="BN36" s="14">
        <f>3/7*30</f>
        <v>12.857142857142856</v>
      </c>
      <c r="BO36" s="12"/>
      <c r="BP36" s="12"/>
      <c r="BQ36" s="14">
        <v>90</v>
      </c>
      <c r="BR36" s="14">
        <f>3/7*30</f>
        <v>12.857142857142856</v>
      </c>
      <c r="BS36" s="12"/>
      <c r="BT36" s="12"/>
      <c r="BU36" s="12">
        <f t="shared" si="11"/>
        <v>0</v>
      </c>
      <c r="BV36" s="7"/>
      <c r="BW36" s="7"/>
      <c r="BX36" s="7"/>
      <c r="BY36" s="7"/>
      <c r="BZ36" s="7">
        <v>90</v>
      </c>
      <c r="CA36" s="7">
        <f>3/7*30</f>
        <v>12.857142857142856</v>
      </c>
      <c r="CB36" s="7"/>
      <c r="CC36" s="7"/>
      <c r="CD36" s="7">
        <v>90</v>
      </c>
      <c r="CE36" s="7">
        <f>3/7*30</f>
        <v>12.857142857142856</v>
      </c>
      <c r="CF36" s="7"/>
      <c r="CG36" s="7"/>
      <c r="CH36" s="7">
        <f t="shared" si="1"/>
        <v>0</v>
      </c>
      <c r="CI36" s="14"/>
      <c r="CJ36" s="14"/>
      <c r="CK36" s="14"/>
      <c r="CL36" s="14"/>
      <c r="CM36" s="14">
        <v>100</v>
      </c>
      <c r="CN36" s="14">
        <f>3/7*30</f>
        <v>12.857142857142856</v>
      </c>
      <c r="CO36" s="14"/>
      <c r="CP36" s="14"/>
      <c r="CQ36" s="14">
        <v>100</v>
      </c>
      <c r="CR36" s="14">
        <f>3/7*30</f>
        <v>12.857142857142856</v>
      </c>
      <c r="CS36" s="14"/>
      <c r="CT36" s="14"/>
      <c r="CU36" s="12">
        <f t="shared" si="2"/>
        <v>2571.4285714285711</v>
      </c>
      <c r="CV36" s="7"/>
      <c r="CW36" s="7"/>
      <c r="CX36" s="7"/>
      <c r="CY36" s="7"/>
      <c r="CZ36" s="7">
        <v>90</v>
      </c>
      <c r="DA36" s="7">
        <f>3/7*30</f>
        <v>12.857142857142856</v>
      </c>
      <c r="DB36" s="7"/>
      <c r="DC36" s="7"/>
      <c r="DD36" s="7">
        <v>90</v>
      </c>
      <c r="DE36" s="7">
        <f>3/7*30</f>
        <v>12.857142857142856</v>
      </c>
      <c r="DF36" s="7">
        <f t="shared" si="12"/>
        <v>2314.2857142857142</v>
      </c>
      <c r="DG36" s="14"/>
      <c r="DH36" s="14"/>
      <c r="DI36" s="14"/>
      <c r="DJ36" s="14"/>
      <c r="DK36" s="14">
        <v>70</v>
      </c>
      <c r="DL36" s="14">
        <f>3/7*30</f>
        <v>12.857142857142856</v>
      </c>
      <c r="DM36" s="14"/>
      <c r="DN36" s="14"/>
      <c r="DO36" s="14">
        <v>70</v>
      </c>
      <c r="DP36" s="14">
        <f>3/7*30</f>
        <v>12.857142857142856</v>
      </c>
      <c r="DQ36" s="14">
        <f t="shared" si="13"/>
        <v>1799.9999999999998</v>
      </c>
      <c r="DR36" s="7"/>
      <c r="DS36" s="7"/>
      <c r="DT36" s="7"/>
      <c r="DU36" s="7"/>
      <c r="DV36" s="7">
        <v>110</v>
      </c>
      <c r="DW36" s="7">
        <f>3/7*30</f>
        <v>12.857142857142856</v>
      </c>
      <c r="DX36" s="7"/>
      <c r="DY36" s="7"/>
      <c r="DZ36" s="7">
        <v>110</v>
      </c>
      <c r="EA36" s="7">
        <f>3/7*30</f>
        <v>12.857142857142856</v>
      </c>
      <c r="EB36" s="7"/>
      <c r="EC36" s="7"/>
      <c r="ED36" s="7">
        <f t="shared" si="3"/>
        <v>2828.5714285714284</v>
      </c>
      <c r="EE36" s="9">
        <f t="shared" si="4"/>
        <v>9514.2857142857138</v>
      </c>
    </row>
    <row r="37" spans="1:135" x14ac:dyDescent="0.3">
      <c r="A37" s="19" t="str">
        <f t="shared" si="0"/>
        <v>POLLO</v>
      </c>
      <c r="B37" s="20">
        <f t="shared" si="5"/>
        <v>11336</v>
      </c>
      <c r="C37" s="21" t="s">
        <v>109</v>
      </c>
      <c r="E37" s="1" t="s">
        <v>19</v>
      </c>
      <c r="F37" s="7"/>
      <c r="G37" s="7"/>
      <c r="H37" s="7"/>
      <c r="I37" s="7"/>
      <c r="J37" s="8">
        <v>40</v>
      </c>
      <c r="K37" s="8">
        <v>20</v>
      </c>
      <c r="L37" s="7"/>
      <c r="M37" s="7"/>
      <c r="N37" s="8">
        <v>40</v>
      </c>
      <c r="O37" s="8">
        <v>10</v>
      </c>
      <c r="P37" s="7">
        <f t="shared" si="6"/>
        <v>0</v>
      </c>
      <c r="Q37" s="1">
        <v>17</v>
      </c>
      <c r="R37" s="1">
        <v>12</v>
      </c>
      <c r="S37" s="1"/>
      <c r="T37" s="1"/>
      <c r="U37" s="6">
        <v>47</v>
      </c>
      <c r="V37" s="6">
        <v>12</v>
      </c>
      <c r="W37" s="1"/>
      <c r="X37" s="1"/>
      <c r="Y37" s="1">
        <v>40</v>
      </c>
      <c r="Z37" s="1">
        <v>20</v>
      </c>
      <c r="AA37" s="1">
        <f t="shared" si="7"/>
        <v>0</v>
      </c>
      <c r="AB37" s="8"/>
      <c r="AC37" s="8"/>
      <c r="AD37" s="8"/>
      <c r="AE37" s="8"/>
      <c r="AF37" s="8">
        <f>+(54+57+60)/3</f>
        <v>57</v>
      </c>
      <c r="AG37" s="8">
        <f>2.5/7*30</f>
        <v>10.714285714285715</v>
      </c>
      <c r="AH37" s="8"/>
      <c r="AI37" s="8"/>
      <c r="AJ37" s="8">
        <f>+(54+57+60)/3</f>
        <v>57</v>
      </c>
      <c r="AK37" s="8">
        <f>2.5/7*30</f>
        <v>10.714285714285715</v>
      </c>
      <c r="AL37" s="7">
        <f t="shared" si="8"/>
        <v>0</v>
      </c>
      <c r="AM37" s="12"/>
      <c r="AN37" s="12"/>
      <c r="AO37" s="12"/>
      <c r="AP37" s="12"/>
      <c r="AQ37" s="12">
        <f>+(75+79+82)/3</f>
        <v>78.666666666666671</v>
      </c>
      <c r="AR37" s="12">
        <f>2.5/7*30</f>
        <v>10.714285714285715</v>
      </c>
      <c r="AS37" s="12"/>
      <c r="AT37" s="12"/>
      <c r="AU37" s="12">
        <f>+(75+79+82)/3</f>
        <v>78.666666666666671</v>
      </c>
      <c r="AV37" s="12">
        <f>2.5/7*30</f>
        <v>10.714285714285715</v>
      </c>
      <c r="AW37" s="12">
        <f t="shared" si="9"/>
        <v>0</v>
      </c>
      <c r="AX37" s="7"/>
      <c r="AY37" s="7"/>
      <c r="AZ37" s="7"/>
      <c r="BA37" s="7"/>
      <c r="BB37" s="7">
        <f>+(95+100+105)/3</f>
        <v>100</v>
      </c>
      <c r="BC37" s="7">
        <f>2.5/7*30</f>
        <v>10.714285714285715</v>
      </c>
      <c r="BD37" s="7"/>
      <c r="BE37" s="7"/>
      <c r="BF37" s="7">
        <f>+(95+100+105)/3</f>
        <v>100</v>
      </c>
      <c r="BG37" s="7">
        <f>3/7*30</f>
        <v>12.857142857142856</v>
      </c>
      <c r="BH37" s="7">
        <f t="shared" si="10"/>
        <v>0</v>
      </c>
      <c r="BI37" s="12"/>
      <c r="BJ37" s="12"/>
      <c r="BK37" s="12"/>
      <c r="BL37" s="12"/>
      <c r="BM37" s="14">
        <f>+(122+129+135)/3</f>
        <v>128.66666666666666</v>
      </c>
      <c r="BN37" s="14">
        <f>2.5/7*30</f>
        <v>10.714285714285715</v>
      </c>
      <c r="BO37" s="12"/>
      <c r="BP37" s="12"/>
      <c r="BQ37" s="14">
        <f>+(122+129+135)/3</f>
        <v>128.66666666666666</v>
      </c>
      <c r="BR37" s="14">
        <f>3/7*30</f>
        <v>12.857142857142856</v>
      </c>
      <c r="BS37" s="12"/>
      <c r="BT37" s="12"/>
      <c r="BU37" s="12">
        <f t="shared" si="11"/>
        <v>0</v>
      </c>
      <c r="BV37" s="7"/>
      <c r="BW37" s="7"/>
      <c r="BX37" s="7"/>
      <c r="BY37" s="7"/>
      <c r="BZ37" s="7">
        <f>+(122+129+135)/3</f>
        <v>128.66666666666666</v>
      </c>
      <c r="CA37" s="7">
        <f>2.5/7*30</f>
        <v>10.714285714285715</v>
      </c>
      <c r="CB37" s="7"/>
      <c r="CC37" s="7"/>
      <c r="CD37" s="7">
        <f>+(122+129+135)/3</f>
        <v>128.66666666666666</v>
      </c>
      <c r="CE37" s="7">
        <f>3/7*30</f>
        <v>12.857142857142856</v>
      </c>
      <c r="CF37" s="7"/>
      <c r="CG37" s="7"/>
      <c r="CH37" s="7">
        <f t="shared" si="1"/>
        <v>0</v>
      </c>
      <c r="CI37" s="14"/>
      <c r="CJ37" s="14"/>
      <c r="CK37" s="14"/>
      <c r="CL37" s="14"/>
      <c r="CM37" s="14">
        <f>+(136+143+150)/3</f>
        <v>143</v>
      </c>
      <c r="CN37" s="14">
        <f>2.5/7*30</f>
        <v>10.714285714285715</v>
      </c>
      <c r="CO37" s="14"/>
      <c r="CP37" s="14"/>
      <c r="CQ37" s="14">
        <f>+(136+143+150)/3</f>
        <v>143</v>
      </c>
      <c r="CR37" s="14">
        <f>2.5/7*30</f>
        <v>10.714285714285715</v>
      </c>
      <c r="CS37" s="14"/>
      <c r="CT37" s="14"/>
      <c r="CU37" s="12">
        <f t="shared" si="2"/>
        <v>3064.2857142857147</v>
      </c>
      <c r="CV37" s="7"/>
      <c r="CW37" s="7"/>
      <c r="CX37" s="7"/>
      <c r="CY37" s="7"/>
      <c r="CZ37" s="7">
        <f>+(122+129+135)/3</f>
        <v>128.66666666666666</v>
      </c>
      <c r="DA37" s="7">
        <f>2.5/7*30</f>
        <v>10.714285714285715</v>
      </c>
      <c r="DB37" s="7"/>
      <c r="DC37" s="7"/>
      <c r="DD37" s="7">
        <f>+(122+129+135)/3</f>
        <v>128.66666666666666</v>
      </c>
      <c r="DE37" s="7">
        <f>2.5/7*30</f>
        <v>10.714285714285715</v>
      </c>
      <c r="DF37" s="7">
        <f t="shared" si="12"/>
        <v>2757.1428571428573</v>
      </c>
      <c r="DG37" s="14"/>
      <c r="DH37" s="14"/>
      <c r="DI37" s="14"/>
      <c r="DJ37" s="14"/>
      <c r="DK37" s="14">
        <f>+(95+100+105)/3</f>
        <v>100</v>
      </c>
      <c r="DL37" s="14">
        <f>2.5/7*30</f>
        <v>10.714285714285715</v>
      </c>
      <c r="DM37" s="14"/>
      <c r="DN37" s="14"/>
      <c r="DO37" s="14">
        <f>+(95+100+105)/3</f>
        <v>100</v>
      </c>
      <c r="DP37" s="14">
        <f>2.5/7*30</f>
        <v>10.714285714285715</v>
      </c>
      <c r="DQ37" s="14">
        <f t="shared" si="13"/>
        <v>2142.8571428571431</v>
      </c>
      <c r="DR37" s="7"/>
      <c r="DS37" s="7"/>
      <c r="DT37" s="7"/>
      <c r="DU37" s="7"/>
      <c r="DV37" s="7">
        <f>+(150+157+165)/3</f>
        <v>157.33333333333334</v>
      </c>
      <c r="DW37" s="7">
        <f>2.5/7*30</f>
        <v>10.714285714285715</v>
      </c>
      <c r="DX37" s="7"/>
      <c r="DY37" s="7"/>
      <c r="DZ37" s="7">
        <f>+(150+157+165)/3</f>
        <v>157.33333333333334</v>
      </c>
      <c r="EA37" s="7">
        <f>2.5/7*30</f>
        <v>10.714285714285715</v>
      </c>
      <c r="EB37" s="7"/>
      <c r="EC37" s="7"/>
      <c r="ED37" s="7">
        <f t="shared" si="3"/>
        <v>3371.428571428572</v>
      </c>
      <c r="EE37" s="9">
        <f t="shared" si="4"/>
        <v>11335.714285714286</v>
      </c>
    </row>
    <row r="38" spans="1:135" x14ac:dyDescent="0.3">
      <c r="A38" s="19" t="str">
        <f t="shared" si="0"/>
        <v xml:space="preserve">HUEVO </v>
      </c>
      <c r="B38" s="20">
        <f t="shared" si="5"/>
        <v>115</v>
      </c>
      <c r="C38" s="21" t="s">
        <v>111</v>
      </c>
      <c r="E38" s="2" t="s">
        <v>20</v>
      </c>
      <c r="F38" s="7"/>
      <c r="G38" s="7"/>
      <c r="H38" s="7"/>
      <c r="I38" s="7"/>
      <c r="J38" s="8"/>
      <c r="K38" s="8"/>
      <c r="L38" s="7"/>
      <c r="M38" s="7"/>
      <c r="N38" s="7"/>
      <c r="O38" s="7"/>
      <c r="P38" s="7">
        <f t="shared" si="6"/>
        <v>0</v>
      </c>
      <c r="Q38" s="1">
        <v>1</v>
      </c>
      <c r="R38" s="1">
        <v>6</v>
      </c>
      <c r="S38" s="1"/>
      <c r="T38" s="1"/>
      <c r="U38" s="6">
        <v>1</v>
      </c>
      <c r="V38" s="6">
        <v>6</v>
      </c>
      <c r="W38" s="1"/>
      <c r="X38" s="1"/>
      <c r="Y38" s="1"/>
      <c r="Z38" s="1"/>
      <c r="AA38" s="1">
        <f t="shared" si="7"/>
        <v>0</v>
      </c>
      <c r="AB38" s="8">
        <v>1</v>
      </c>
      <c r="AC38" s="8">
        <v>20</v>
      </c>
      <c r="AD38" s="8"/>
      <c r="AE38" s="8"/>
      <c r="AF38" s="8">
        <v>1</v>
      </c>
      <c r="AG38" s="8">
        <f>1/7*30</f>
        <v>4.2857142857142856</v>
      </c>
      <c r="AH38" s="8"/>
      <c r="AI38" s="8"/>
      <c r="AJ38" s="8">
        <v>1</v>
      </c>
      <c r="AK38" s="8">
        <f>1/7*30</f>
        <v>4.2857142857142856</v>
      </c>
      <c r="AL38" s="7">
        <f t="shared" si="8"/>
        <v>0</v>
      </c>
      <c r="AM38" s="12">
        <v>1</v>
      </c>
      <c r="AN38" s="12">
        <v>20</v>
      </c>
      <c r="AO38" s="12"/>
      <c r="AP38" s="12"/>
      <c r="AQ38" s="12">
        <v>1</v>
      </c>
      <c r="AR38" s="12">
        <f>1/7*30</f>
        <v>4.2857142857142856</v>
      </c>
      <c r="AS38" s="12"/>
      <c r="AT38" s="12"/>
      <c r="AU38" s="12">
        <v>1</v>
      </c>
      <c r="AV38" s="12">
        <f>1/7*30</f>
        <v>4.2857142857142856</v>
      </c>
      <c r="AW38" s="12">
        <f t="shared" si="9"/>
        <v>0</v>
      </c>
      <c r="AX38" s="7">
        <v>1</v>
      </c>
      <c r="AY38" s="7">
        <v>20</v>
      </c>
      <c r="AZ38" s="7"/>
      <c r="BA38" s="7"/>
      <c r="BB38" s="7">
        <v>1</v>
      </c>
      <c r="BC38" s="7">
        <f>1/7*30</f>
        <v>4.2857142857142856</v>
      </c>
      <c r="BD38" s="7"/>
      <c r="BE38" s="7"/>
      <c r="BF38" s="7">
        <v>1</v>
      </c>
      <c r="BG38" s="7">
        <f>1/7*30</f>
        <v>4.2857142857142856</v>
      </c>
      <c r="BH38" s="7">
        <f t="shared" si="10"/>
        <v>0</v>
      </c>
      <c r="BI38" s="12">
        <v>1</v>
      </c>
      <c r="BJ38" s="12">
        <v>20</v>
      </c>
      <c r="BK38" s="12"/>
      <c r="BL38" s="12"/>
      <c r="BM38" s="14">
        <v>1</v>
      </c>
      <c r="BN38" s="14">
        <f>1/7*30</f>
        <v>4.2857142857142856</v>
      </c>
      <c r="BO38" s="12"/>
      <c r="BP38" s="12"/>
      <c r="BQ38" s="14">
        <v>1</v>
      </c>
      <c r="BR38" s="14">
        <f>1/7*30</f>
        <v>4.2857142857142856</v>
      </c>
      <c r="BS38" s="12"/>
      <c r="BT38" s="12"/>
      <c r="BU38" s="12">
        <f t="shared" si="11"/>
        <v>0</v>
      </c>
      <c r="BV38" s="7">
        <v>1</v>
      </c>
      <c r="BW38" s="7">
        <v>20</v>
      </c>
      <c r="BX38" s="7"/>
      <c r="BY38" s="7"/>
      <c r="BZ38" s="7">
        <v>1</v>
      </c>
      <c r="CA38" s="7">
        <f>1/7*30</f>
        <v>4.2857142857142856</v>
      </c>
      <c r="CB38" s="7"/>
      <c r="CC38" s="7"/>
      <c r="CD38" s="7">
        <v>1</v>
      </c>
      <c r="CE38" s="7">
        <f>1/7*30</f>
        <v>4.2857142857142856</v>
      </c>
      <c r="CF38" s="7"/>
      <c r="CG38" s="7"/>
      <c r="CH38" s="7">
        <f t="shared" si="1"/>
        <v>0</v>
      </c>
      <c r="CI38" s="14">
        <v>1</v>
      </c>
      <c r="CJ38" s="14">
        <v>20</v>
      </c>
      <c r="CK38" s="14"/>
      <c r="CL38" s="14"/>
      <c r="CM38" s="14">
        <v>1</v>
      </c>
      <c r="CN38" s="14">
        <f>1/7*30</f>
        <v>4.2857142857142856</v>
      </c>
      <c r="CO38" s="14"/>
      <c r="CP38" s="14"/>
      <c r="CQ38" s="14">
        <v>1</v>
      </c>
      <c r="CR38" s="14">
        <f>1/7*30</f>
        <v>4.2857142857142856</v>
      </c>
      <c r="CS38" s="14"/>
      <c r="CT38" s="14"/>
      <c r="CU38" s="12">
        <f t="shared" si="2"/>
        <v>28.571428571428569</v>
      </c>
      <c r="CV38" s="7">
        <v>1</v>
      </c>
      <c r="CW38" s="7">
        <v>20</v>
      </c>
      <c r="CX38" s="7"/>
      <c r="CY38" s="7"/>
      <c r="CZ38" s="7">
        <v>1</v>
      </c>
      <c r="DA38" s="7">
        <f>1/7*30</f>
        <v>4.2857142857142856</v>
      </c>
      <c r="DB38" s="7"/>
      <c r="DC38" s="7"/>
      <c r="DD38" s="7">
        <v>1</v>
      </c>
      <c r="DE38" s="7">
        <f>1/7*30</f>
        <v>4.2857142857142856</v>
      </c>
      <c r="DF38" s="7">
        <f t="shared" si="12"/>
        <v>28.571428571428569</v>
      </c>
      <c r="DG38" s="14">
        <v>1</v>
      </c>
      <c r="DH38" s="14">
        <v>20</v>
      </c>
      <c r="DI38" s="14"/>
      <c r="DJ38" s="14"/>
      <c r="DK38" s="14">
        <v>1</v>
      </c>
      <c r="DL38" s="14">
        <f>1/7*30</f>
        <v>4.2857142857142856</v>
      </c>
      <c r="DM38" s="14"/>
      <c r="DN38" s="14"/>
      <c r="DO38" s="14">
        <v>1</v>
      </c>
      <c r="DP38" s="14">
        <f>1/7*30</f>
        <v>4.2857142857142856</v>
      </c>
      <c r="DQ38" s="14">
        <f t="shared" si="13"/>
        <v>28.571428571428569</v>
      </c>
      <c r="DR38" s="7">
        <v>1</v>
      </c>
      <c r="DS38" s="7">
        <v>20</v>
      </c>
      <c r="DT38" s="7"/>
      <c r="DU38" s="7"/>
      <c r="DV38" s="7">
        <v>1</v>
      </c>
      <c r="DW38" s="7">
        <f>1/7*30</f>
        <v>4.2857142857142856</v>
      </c>
      <c r="DX38" s="7"/>
      <c r="DY38" s="7"/>
      <c r="DZ38" s="7">
        <v>1</v>
      </c>
      <c r="EA38" s="7">
        <f>1/7*30</f>
        <v>4.2857142857142856</v>
      </c>
      <c r="EB38" s="7"/>
      <c r="EC38" s="7"/>
      <c r="ED38" s="7">
        <f t="shared" si="3"/>
        <v>28.571428571428569</v>
      </c>
      <c r="EE38" s="9">
        <f t="shared" si="4"/>
        <v>114.28571428571428</v>
      </c>
    </row>
    <row r="39" spans="1:135" x14ac:dyDescent="0.3">
      <c r="A39" s="19" t="str">
        <f t="shared" si="0"/>
        <v>ATUN EN ACEITE</v>
      </c>
      <c r="B39" s="20">
        <f t="shared" si="5"/>
        <v>1586</v>
      </c>
      <c r="C39" s="21" t="s">
        <v>109</v>
      </c>
      <c r="E39" s="1" t="s">
        <v>21</v>
      </c>
      <c r="F39" s="7"/>
      <c r="G39" s="7"/>
      <c r="H39" s="7"/>
      <c r="I39" s="7"/>
      <c r="J39" s="8"/>
      <c r="K39" s="8"/>
      <c r="L39" s="7"/>
      <c r="M39" s="7"/>
      <c r="N39" s="7"/>
      <c r="O39" s="7"/>
      <c r="P39" s="7">
        <f t="shared" si="6"/>
        <v>0</v>
      </c>
      <c r="Q39" s="1"/>
      <c r="R39" s="1"/>
      <c r="S39" s="1"/>
      <c r="T39" s="1"/>
      <c r="U39" s="6"/>
      <c r="V39" s="6"/>
      <c r="W39" s="1"/>
      <c r="X39" s="1"/>
      <c r="Y39" s="1"/>
      <c r="Z39" s="1"/>
      <c r="AA39" s="1">
        <f t="shared" si="7"/>
        <v>0</v>
      </c>
      <c r="AB39" s="8"/>
      <c r="AC39" s="8"/>
      <c r="AD39" s="8"/>
      <c r="AE39" s="8"/>
      <c r="AF39" s="8">
        <v>50</v>
      </c>
      <c r="AG39" s="8">
        <f>0.5/7*30</f>
        <v>2.1428571428571428</v>
      </c>
      <c r="AH39" s="8"/>
      <c r="AI39" s="8"/>
      <c r="AJ39" s="8">
        <v>50</v>
      </c>
      <c r="AK39" s="8">
        <f>0.5/7*30</f>
        <v>2.1428571428571428</v>
      </c>
      <c r="AL39" s="7">
        <f t="shared" si="8"/>
        <v>0</v>
      </c>
      <c r="AM39" s="12"/>
      <c r="AN39" s="12"/>
      <c r="AO39" s="12"/>
      <c r="AP39" s="12"/>
      <c r="AQ39" s="12">
        <v>55</v>
      </c>
      <c r="AR39" s="12">
        <f>0.5/7*30</f>
        <v>2.1428571428571428</v>
      </c>
      <c r="AS39" s="12"/>
      <c r="AT39" s="12"/>
      <c r="AU39" s="12">
        <v>55</v>
      </c>
      <c r="AV39" s="12">
        <f>0.5/7*30</f>
        <v>2.1428571428571428</v>
      </c>
      <c r="AW39" s="12">
        <f t="shared" si="9"/>
        <v>0</v>
      </c>
      <c r="AX39" s="7"/>
      <c r="AY39" s="7"/>
      <c r="AZ39" s="7"/>
      <c r="BA39" s="7"/>
      <c r="BB39" s="7">
        <v>70</v>
      </c>
      <c r="BC39" s="7">
        <f>0.5/7*30</f>
        <v>2.1428571428571428</v>
      </c>
      <c r="BD39" s="7"/>
      <c r="BE39" s="7"/>
      <c r="BF39" s="7"/>
      <c r="BG39" s="7"/>
      <c r="BH39" s="7">
        <f t="shared" si="10"/>
        <v>0</v>
      </c>
      <c r="BI39" s="12"/>
      <c r="BJ39" s="12"/>
      <c r="BK39" s="12"/>
      <c r="BL39" s="12"/>
      <c r="BM39" s="14">
        <v>90</v>
      </c>
      <c r="BN39" s="14">
        <f>0.5/7*30</f>
        <v>2.1428571428571428</v>
      </c>
      <c r="BO39" s="12"/>
      <c r="BP39" s="12"/>
      <c r="BQ39" s="14"/>
      <c r="BR39" s="14"/>
      <c r="BS39" s="12"/>
      <c r="BT39" s="12"/>
      <c r="BU39" s="12">
        <f t="shared" si="11"/>
        <v>0</v>
      </c>
      <c r="BV39" s="7"/>
      <c r="BW39" s="7"/>
      <c r="BX39" s="7"/>
      <c r="BY39" s="7"/>
      <c r="BZ39" s="7">
        <v>90</v>
      </c>
      <c r="CA39" s="7">
        <f>0.5/7*30</f>
        <v>2.1428571428571428</v>
      </c>
      <c r="CB39" s="7"/>
      <c r="CC39" s="7"/>
      <c r="CD39" s="7"/>
      <c r="CE39" s="7"/>
      <c r="CF39" s="7"/>
      <c r="CG39" s="7"/>
      <c r="CH39" s="7">
        <f t="shared" si="1"/>
        <v>0</v>
      </c>
      <c r="CI39" s="14"/>
      <c r="CJ39" s="14"/>
      <c r="CK39" s="14"/>
      <c r="CL39" s="14"/>
      <c r="CM39" s="14">
        <v>100</v>
      </c>
      <c r="CN39" s="14">
        <f>0.5/7*30</f>
        <v>2.1428571428571428</v>
      </c>
      <c r="CO39" s="14"/>
      <c r="CP39" s="14"/>
      <c r="CQ39" s="14">
        <v>100</v>
      </c>
      <c r="CR39" s="14">
        <f>0.5/7*30</f>
        <v>2.1428571428571428</v>
      </c>
      <c r="CS39" s="14"/>
      <c r="CT39" s="14"/>
      <c r="CU39" s="12">
        <f t="shared" si="2"/>
        <v>428.57142857142856</v>
      </c>
      <c r="CV39" s="7"/>
      <c r="CW39" s="7"/>
      <c r="CX39" s="7"/>
      <c r="CY39" s="7"/>
      <c r="CZ39" s="7">
        <v>90</v>
      </c>
      <c r="DA39" s="7">
        <f>0.5/7*30</f>
        <v>2.1428571428571428</v>
      </c>
      <c r="DB39" s="7"/>
      <c r="DC39" s="7"/>
      <c r="DD39" s="7">
        <v>90</v>
      </c>
      <c r="DE39" s="7">
        <f>0.5/7*30</f>
        <v>2.1428571428571428</v>
      </c>
      <c r="DF39" s="7">
        <f t="shared" si="12"/>
        <v>385.71428571428572</v>
      </c>
      <c r="DG39" s="14"/>
      <c r="DH39" s="14"/>
      <c r="DI39" s="14"/>
      <c r="DJ39" s="14"/>
      <c r="DK39" s="14">
        <v>70</v>
      </c>
      <c r="DL39" s="14">
        <f>0.5/7*30</f>
        <v>2.1428571428571428</v>
      </c>
      <c r="DM39" s="14"/>
      <c r="DN39" s="14"/>
      <c r="DO39" s="14">
        <v>70</v>
      </c>
      <c r="DP39" s="14">
        <f>0.5/7*30</f>
        <v>2.1428571428571428</v>
      </c>
      <c r="DQ39" s="14">
        <f t="shared" si="13"/>
        <v>300</v>
      </c>
      <c r="DR39" s="7"/>
      <c r="DS39" s="7"/>
      <c r="DT39" s="7"/>
      <c r="DU39" s="7"/>
      <c r="DV39" s="7">
        <v>110</v>
      </c>
      <c r="DW39" s="7">
        <f>0.5/7*30</f>
        <v>2.1428571428571428</v>
      </c>
      <c r="DX39" s="7"/>
      <c r="DY39" s="7"/>
      <c r="DZ39" s="7">
        <v>110</v>
      </c>
      <c r="EA39" s="7">
        <f>0.5/7*30</f>
        <v>2.1428571428571428</v>
      </c>
      <c r="EB39" s="7"/>
      <c r="EC39" s="7"/>
      <c r="ED39" s="7">
        <f t="shared" si="3"/>
        <v>471.42857142857139</v>
      </c>
      <c r="EE39" s="9">
        <f t="shared" si="4"/>
        <v>1585.7142857142858</v>
      </c>
    </row>
    <row r="40" spans="1:135" hidden="1" x14ac:dyDescent="0.3">
      <c r="A40" s="19" t="str">
        <f t="shared" si="0"/>
        <v>ATUN EN AGUA</v>
      </c>
      <c r="B40" s="20">
        <f t="shared" si="5"/>
        <v>0</v>
      </c>
      <c r="C40" s="21" t="s">
        <v>109</v>
      </c>
      <c r="E40" s="2" t="s">
        <v>22</v>
      </c>
      <c r="F40" s="7"/>
      <c r="G40" s="7"/>
      <c r="H40" s="7"/>
      <c r="I40" s="7"/>
      <c r="J40" s="8"/>
      <c r="K40" s="8"/>
      <c r="L40" s="7"/>
      <c r="M40" s="7"/>
      <c r="N40" s="7"/>
      <c r="O40" s="7"/>
      <c r="P40" s="7">
        <f t="shared" si="6"/>
        <v>0</v>
      </c>
      <c r="Q40" s="1"/>
      <c r="R40" s="1"/>
      <c r="S40" s="1"/>
      <c r="T40" s="1"/>
      <c r="U40" s="6"/>
      <c r="V40" s="6"/>
      <c r="W40" s="1"/>
      <c r="X40" s="1"/>
      <c r="Y40" s="1"/>
      <c r="Z40" s="1"/>
      <c r="AA40" s="1">
        <f t="shared" si="7"/>
        <v>0</v>
      </c>
      <c r="AB40" s="8"/>
      <c r="AC40" s="8"/>
      <c r="AD40" s="8"/>
      <c r="AE40" s="8"/>
      <c r="AF40" s="8"/>
      <c r="AG40" s="8"/>
      <c r="AH40" s="8"/>
      <c r="AI40" s="8"/>
      <c r="AJ40" s="8"/>
      <c r="AK40" s="8"/>
      <c r="AL40" s="7">
        <f t="shared" si="8"/>
        <v>0</v>
      </c>
      <c r="AM40" s="12"/>
      <c r="AN40" s="12"/>
      <c r="AO40" s="12"/>
      <c r="AP40" s="12"/>
      <c r="AQ40" s="12"/>
      <c r="AR40" s="12"/>
      <c r="AS40" s="12"/>
      <c r="AT40" s="12"/>
      <c r="AU40" s="12"/>
      <c r="AV40" s="12"/>
      <c r="AW40" s="12">
        <f t="shared" si="9"/>
        <v>0</v>
      </c>
      <c r="AX40" s="7"/>
      <c r="AY40" s="7"/>
      <c r="AZ40" s="7"/>
      <c r="BA40" s="7"/>
      <c r="BB40" s="7"/>
      <c r="BC40" s="7"/>
      <c r="BD40" s="7"/>
      <c r="BE40" s="7"/>
      <c r="BF40" s="7"/>
      <c r="BG40" s="7"/>
      <c r="BH40" s="7">
        <f t="shared" si="10"/>
        <v>0</v>
      </c>
      <c r="BI40" s="12"/>
      <c r="BJ40" s="12"/>
      <c r="BK40" s="12"/>
      <c r="BL40" s="12"/>
      <c r="BM40" s="14"/>
      <c r="BN40" s="14"/>
      <c r="BO40" s="12"/>
      <c r="BP40" s="12"/>
      <c r="BQ40" s="14"/>
      <c r="BR40" s="14"/>
      <c r="BS40" s="12"/>
      <c r="BT40" s="12"/>
      <c r="BU40" s="12">
        <f t="shared" si="11"/>
        <v>0</v>
      </c>
      <c r="BV40" s="7"/>
      <c r="BW40" s="7"/>
      <c r="BX40" s="7"/>
      <c r="BY40" s="7"/>
      <c r="BZ40" s="7"/>
      <c r="CA40" s="7"/>
      <c r="CB40" s="7"/>
      <c r="CC40" s="7"/>
      <c r="CD40" s="7"/>
      <c r="CE40" s="7"/>
      <c r="CF40" s="7"/>
      <c r="CG40" s="7"/>
      <c r="CH40" s="7">
        <f t="shared" si="1"/>
        <v>0</v>
      </c>
      <c r="CI40" s="14"/>
      <c r="CJ40" s="14"/>
      <c r="CK40" s="14"/>
      <c r="CL40" s="14"/>
      <c r="CM40" s="14"/>
      <c r="CN40" s="14"/>
      <c r="CO40" s="14"/>
      <c r="CP40" s="14"/>
      <c r="CQ40" s="14"/>
      <c r="CR40" s="14"/>
      <c r="CS40" s="14"/>
      <c r="CT40" s="14"/>
      <c r="CU40" s="12">
        <f t="shared" si="2"/>
        <v>0</v>
      </c>
      <c r="CV40" s="7"/>
      <c r="CW40" s="7"/>
      <c r="CX40" s="7"/>
      <c r="CY40" s="7"/>
      <c r="CZ40" s="7"/>
      <c r="DA40" s="7"/>
      <c r="DB40" s="7"/>
      <c r="DC40" s="7"/>
      <c r="DD40" s="7"/>
      <c r="DE40" s="7"/>
      <c r="DF40" s="7">
        <f t="shared" si="12"/>
        <v>0</v>
      </c>
      <c r="DG40" s="14"/>
      <c r="DH40" s="14"/>
      <c r="DI40" s="14"/>
      <c r="DJ40" s="14"/>
      <c r="DK40" s="14"/>
      <c r="DL40" s="14"/>
      <c r="DM40" s="14"/>
      <c r="DN40" s="14"/>
      <c r="DO40" s="14"/>
      <c r="DP40" s="14"/>
      <c r="DQ40" s="14">
        <f t="shared" si="13"/>
        <v>0</v>
      </c>
      <c r="DR40" s="7"/>
      <c r="DS40" s="7"/>
      <c r="DT40" s="7"/>
      <c r="DU40" s="7"/>
      <c r="DV40" s="7"/>
      <c r="DW40" s="7"/>
      <c r="DX40" s="7"/>
      <c r="DY40" s="7"/>
      <c r="DZ40" s="7"/>
      <c r="EA40" s="7"/>
      <c r="EB40" s="7"/>
      <c r="EC40" s="7"/>
      <c r="ED40" s="7">
        <f t="shared" si="3"/>
        <v>0</v>
      </c>
      <c r="EE40" s="9">
        <f t="shared" si="4"/>
        <v>0</v>
      </c>
    </row>
    <row r="41" spans="1:135" x14ac:dyDescent="0.3">
      <c r="A41" s="19" t="str">
        <f t="shared" si="0"/>
        <v>ACEITES Y GRASAS</v>
      </c>
      <c r="B41" s="20">
        <f t="shared" si="5"/>
        <v>3930</v>
      </c>
      <c r="C41" s="21" t="s">
        <v>110</v>
      </c>
      <c r="E41" s="1" t="s">
        <v>23</v>
      </c>
      <c r="F41" s="7">
        <v>2</v>
      </c>
      <c r="G41" s="7">
        <v>30</v>
      </c>
      <c r="H41" s="7"/>
      <c r="I41" s="7"/>
      <c r="J41" s="8">
        <v>4</v>
      </c>
      <c r="K41" s="8">
        <v>30</v>
      </c>
      <c r="L41" s="7"/>
      <c r="M41" s="7"/>
      <c r="N41" s="8">
        <v>4</v>
      </c>
      <c r="O41" s="8">
        <v>30</v>
      </c>
      <c r="P41" s="7">
        <f t="shared" si="6"/>
        <v>0</v>
      </c>
      <c r="Q41" s="1">
        <v>2</v>
      </c>
      <c r="R41" s="1">
        <v>30</v>
      </c>
      <c r="S41" s="1"/>
      <c r="T41" s="1"/>
      <c r="U41" s="6">
        <v>5</v>
      </c>
      <c r="V41" s="6">
        <v>30</v>
      </c>
      <c r="W41" s="1"/>
      <c r="X41" s="1"/>
      <c r="Y41" s="1">
        <v>5</v>
      </c>
      <c r="Z41" s="1">
        <v>30</v>
      </c>
      <c r="AA41" s="1">
        <f t="shared" si="7"/>
        <v>0</v>
      </c>
      <c r="AB41" s="8">
        <v>4</v>
      </c>
      <c r="AC41" s="8">
        <v>30</v>
      </c>
      <c r="AD41" s="8"/>
      <c r="AE41" s="8"/>
      <c r="AF41" s="8">
        <v>8</v>
      </c>
      <c r="AG41" s="8">
        <v>30</v>
      </c>
      <c r="AH41" s="8"/>
      <c r="AI41" s="8"/>
      <c r="AJ41" s="8">
        <v>8</v>
      </c>
      <c r="AK41" s="8">
        <v>30</v>
      </c>
      <c r="AL41" s="7">
        <f t="shared" si="8"/>
        <v>0</v>
      </c>
      <c r="AM41" s="12">
        <v>4</v>
      </c>
      <c r="AN41" s="12">
        <v>30</v>
      </c>
      <c r="AO41" s="12"/>
      <c r="AP41" s="12"/>
      <c r="AQ41" s="12">
        <v>12</v>
      </c>
      <c r="AR41" s="12">
        <v>30</v>
      </c>
      <c r="AS41" s="12"/>
      <c r="AT41" s="12"/>
      <c r="AU41" s="12">
        <v>11</v>
      </c>
      <c r="AV41" s="12">
        <v>30</v>
      </c>
      <c r="AW41" s="12">
        <f t="shared" si="9"/>
        <v>0</v>
      </c>
      <c r="AX41" s="7">
        <v>5</v>
      </c>
      <c r="AY41" s="7">
        <v>30</v>
      </c>
      <c r="AZ41" s="7"/>
      <c r="BA41" s="7"/>
      <c r="BB41" s="7">
        <v>12</v>
      </c>
      <c r="BC41" s="7">
        <v>30</v>
      </c>
      <c r="BD41" s="7"/>
      <c r="BE41" s="7"/>
      <c r="BF41" s="7">
        <v>12</v>
      </c>
      <c r="BG41" s="7">
        <v>30</v>
      </c>
      <c r="BH41" s="7">
        <f t="shared" si="10"/>
        <v>0</v>
      </c>
      <c r="BI41" s="12">
        <v>5</v>
      </c>
      <c r="BJ41" s="12">
        <v>30</v>
      </c>
      <c r="BK41" s="12"/>
      <c r="BL41" s="12"/>
      <c r="BM41" s="14">
        <v>14</v>
      </c>
      <c r="BN41" s="14">
        <v>30</v>
      </c>
      <c r="BO41" s="12"/>
      <c r="BP41" s="12"/>
      <c r="BQ41" s="14">
        <v>13</v>
      </c>
      <c r="BR41" s="14">
        <v>30</v>
      </c>
      <c r="BS41" s="12"/>
      <c r="BT41" s="12"/>
      <c r="BU41" s="12">
        <f t="shared" si="11"/>
        <v>0</v>
      </c>
      <c r="BV41" s="7">
        <v>5</v>
      </c>
      <c r="BW41" s="7">
        <v>30</v>
      </c>
      <c r="BX41" s="7"/>
      <c r="BY41" s="7"/>
      <c r="BZ41" s="7">
        <v>16</v>
      </c>
      <c r="CA41" s="7">
        <v>30</v>
      </c>
      <c r="CB41" s="7"/>
      <c r="CC41" s="7"/>
      <c r="CD41" s="7">
        <v>14</v>
      </c>
      <c r="CE41" s="7">
        <v>30</v>
      </c>
      <c r="CF41" s="7"/>
      <c r="CG41" s="7"/>
      <c r="CH41" s="7">
        <f t="shared" si="1"/>
        <v>0</v>
      </c>
      <c r="CI41" s="14">
        <v>6</v>
      </c>
      <c r="CJ41" s="14">
        <v>30</v>
      </c>
      <c r="CK41" s="14"/>
      <c r="CL41" s="14"/>
      <c r="CM41" s="14">
        <v>19</v>
      </c>
      <c r="CN41" s="14">
        <v>30</v>
      </c>
      <c r="CO41" s="14"/>
      <c r="CP41" s="14"/>
      <c r="CQ41" s="14">
        <v>18</v>
      </c>
      <c r="CR41" s="14">
        <v>30</v>
      </c>
      <c r="CS41" s="14"/>
      <c r="CT41" s="14"/>
      <c r="CU41" s="12">
        <f t="shared" si="2"/>
        <v>1290</v>
      </c>
      <c r="CV41" s="7"/>
      <c r="CW41" s="7"/>
      <c r="CX41" s="7"/>
      <c r="CY41" s="7"/>
      <c r="CZ41" s="7">
        <v>12</v>
      </c>
      <c r="DA41" s="7">
        <v>30</v>
      </c>
      <c r="DB41" s="7"/>
      <c r="DC41" s="7"/>
      <c r="DD41" s="7">
        <v>12</v>
      </c>
      <c r="DE41" s="7">
        <v>30</v>
      </c>
      <c r="DF41" s="7">
        <f t="shared" si="12"/>
        <v>720</v>
      </c>
      <c r="DG41" s="14"/>
      <c r="DH41" s="14"/>
      <c r="DI41" s="14"/>
      <c r="DJ41" s="14"/>
      <c r="DK41" s="14">
        <v>10</v>
      </c>
      <c r="DL41" s="14">
        <v>30</v>
      </c>
      <c r="DM41" s="14"/>
      <c r="DN41" s="14"/>
      <c r="DO41" s="14">
        <v>10</v>
      </c>
      <c r="DP41" s="14">
        <v>30</v>
      </c>
      <c r="DQ41" s="14">
        <f t="shared" si="13"/>
        <v>600</v>
      </c>
      <c r="DR41" s="7">
        <v>7</v>
      </c>
      <c r="DS41" s="7">
        <v>30</v>
      </c>
      <c r="DT41" s="7"/>
      <c r="DU41" s="7"/>
      <c r="DV41" s="7">
        <v>18</v>
      </c>
      <c r="DW41" s="7">
        <v>30</v>
      </c>
      <c r="DX41" s="7"/>
      <c r="DY41" s="7"/>
      <c r="DZ41" s="7">
        <v>19</v>
      </c>
      <c r="EA41" s="7">
        <v>30</v>
      </c>
      <c r="EB41" s="7"/>
      <c r="EC41" s="7"/>
      <c r="ED41" s="7">
        <f t="shared" si="3"/>
        <v>1320</v>
      </c>
      <c r="EE41" s="9">
        <f t="shared" si="4"/>
        <v>3930</v>
      </c>
    </row>
    <row r="42" spans="1:135" x14ac:dyDescent="0.3">
      <c r="A42" s="19" t="str">
        <f t="shared" si="0"/>
        <v xml:space="preserve">AZUCAR </v>
      </c>
      <c r="B42" s="20">
        <f t="shared" si="5"/>
        <v>5760</v>
      </c>
      <c r="C42" s="21" t="s">
        <v>109</v>
      </c>
      <c r="E42" s="2" t="s">
        <v>24</v>
      </c>
      <c r="F42" s="7"/>
      <c r="G42" s="7"/>
      <c r="H42" s="7"/>
      <c r="I42" s="7"/>
      <c r="J42" s="8"/>
      <c r="K42" s="8"/>
      <c r="L42" s="7"/>
      <c r="M42" s="7"/>
      <c r="N42" s="7"/>
      <c r="O42" s="7"/>
      <c r="P42" s="7">
        <f t="shared" si="6"/>
        <v>0</v>
      </c>
      <c r="Q42" s="1"/>
      <c r="R42" s="1"/>
      <c r="S42" s="1"/>
      <c r="T42" s="1"/>
      <c r="U42" s="6"/>
      <c r="V42" s="6"/>
      <c r="W42" s="1"/>
      <c r="X42" s="1"/>
      <c r="Y42" s="1"/>
      <c r="Z42" s="1"/>
      <c r="AA42" s="1">
        <f t="shared" si="7"/>
        <v>0</v>
      </c>
      <c r="AB42" s="8">
        <v>10</v>
      </c>
      <c r="AC42" s="8">
        <v>20</v>
      </c>
      <c r="AD42" s="8">
        <v>10</v>
      </c>
      <c r="AE42" s="8">
        <v>20</v>
      </c>
      <c r="AF42" s="8">
        <v>10</v>
      </c>
      <c r="AG42" s="8">
        <v>30</v>
      </c>
      <c r="AH42" s="8"/>
      <c r="AI42" s="8"/>
      <c r="AJ42" s="8">
        <v>10</v>
      </c>
      <c r="AK42" s="8">
        <v>20</v>
      </c>
      <c r="AL42" s="7">
        <f t="shared" si="8"/>
        <v>0</v>
      </c>
      <c r="AM42" s="12">
        <v>12</v>
      </c>
      <c r="AN42" s="12">
        <v>20</v>
      </c>
      <c r="AO42" s="12">
        <v>12</v>
      </c>
      <c r="AP42" s="12">
        <v>20</v>
      </c>
      <c r="AQ42" s="12">
        <v>12</v>
      </c>
      <c r="AR42" s="12">
        <v>30</v>
      </c>
      <c r="AS42" s="12"/>
      <c r="AT42" s="12"/>
      <c r="AU42" s="12">
        <v>12</v>
      </c>
      <c r="AV42" s="12">
        <v>20</v>
      </c>
      <c r="AW42" s="12">
        <f t="shared" si="9"/>
        <v>0</v>
      </c>
      <c r="AX42" s="7">
        <v>13</v>
      </c>
      <c r="AY42" s="7">
        <v>20</v>
      </c>
      <c r="AZ42" s="7">
        <v>13</v>
      </c>
      <c r="BA42" s="7">
        <v>30</v>
      </c>
      <c r="BB42" s="7">
        <v>13</v>
      </c>
      <c r="BC42" s="7">
        <v>30</v>
      </c>
      <c r="BD42" s="7"/>
      <c r="BE42" s="7"/>
      <c r="BF42" s="7">
        <v>13</v>
      </c>
      <c r="BG42" s="7">
        <v>20</v>
      </c>
      <c r="BH42" s="7">
        <f t="shared" si="10"/>
        <v>0</v>
      </c>
      <c r="BI42" s="12">
        <v>15</v>
      </c>
      <c r="BJ42" s="12">
        <v>20</v>
      </c>
      <c r="BK42" s="12">
        <v>15</v>
      </c>
      <c r="BL42" s="12">
        <v>30</v>
      </c>
      <c r="BM42" s="14">
        <v>15</v>
      </c>
      <c r="BN42" s="14">
        <v>30</v>
      </c>
      <c r="BO42" s="12"/>
      <c r="BP42" s="12"/>
      <c r="BQ42" s="14">
        <v>15</v>
      </c>
      <c r="BR42" s="14">
        <v>20</v>
      </c>
      <c r="BS42" s="12">
        <v>13</v>
      </c>
      <c r="BT42" s="12">
        <v>20</v>
      </c>
      <c r="BU42" s="12">
        <f t="shared" si="11"/>
        <v>0</v>
      </c>
      <c r="BV42" s="7">
        <v>16</v>
      </c>
      <c r="BW42" s="7">
        <v>20</v>
      </c>
      <c r="BX42" s="7">
        <v>16</v>
      </c>
      <c r="BY42" s="7">
        <v>30</v>
      </c>
      <c r="BZ42" s="7">
        <v>16</v>
      </c>
      <c r="CA42" s="7">
        <v>30</v>
      </c>
      <c r="CB42" s="7"/>
      <c r="CC42" s="7"/>
      <c r="CD42" s="7">
        <v>16</v>
      </c>
      <c r="CE42" s="7">
        <v>20</v>
      </c>
      <c r="CF42" s="7">
        <v>13</v>
      </c>
      <c r="CG42" s="7">
        <v>20</v>
      </c>
      <c r="CH42" s="7">
        <f t="shared" si="1"/>
        <v>0</v>
      </c>
      <c r="CI42" s="14">
        <v>16</v>
      </c>
      <c r="CJ42" s="14">
        <v>20</v>
      </c>
      <c r="CK42" s="14">
        <v>16</v>
      </c>
      <c r="CL42" s="14">
        <v>30</v>
      </c>
      <c r="CM42" s="14">
        <v>16</v>
      </c>
      <c r="CN42" s="14">
        <v>30</v>
      </c>
      <c r="CO42" s="14"/>
      <c r="CP42" s="14"/>
      <c r="CQ42" s="14">
        <v>16</v>
      </c>
      <c r="CR42" s="14">
        <v>20</v>
      </c>
      <c r="CS42" s="14">
        <v>13</v>
      </c>
      <c r="CT42" s="14">
        <v>20</v>
      </c>
      <c r="CU42" s="12">
        <f t="shared" si="2"/>
        <v>1860</v>
      </c>
      <c r="CV42" s="7">
        <v>10</v>
      </c>
      <c r="CW42" s="7">
        <v>10</v>
      </c>
      <c r="CX42" s="7">
        <v>7</v>
      </c>
      <c r="CY42" s="7">
        <v>30</v>
      </c>
      <c r="CZ42" s="7">
        <v>7</v>
      </c>
      <c r="DA42" s="7">
        <v>30</v>
      </c>
      <c r="DB42" s="7">
        <v>7</v>
      </c>
      <c r="DC42" s="7">
        <v>30</v>
      </c>
      <c r="DD42" s="7">
        <v>7</v>
      </c>
      <c r="DE42" s="7">
        <v>30</v>
      </c>
      <c r="DF42" s="7">
        <f t="shared" si="12"/>
        <v>940</v>
      </c>
      <c r="DG42" s="14">
        <v>10</v>
      </c>
      <c r="DH42" s="14">
        <v>10</v>
      </c>
      <c r="DI42" s="14">
        <v>7</v>
      </c>
      <c r="DJ42" s="14">
        <v>30</v>
      </c>
      <c r="DK42" s="14">
        <v>7</v>
      </c>
      <c r="DL42" s="14">
        <v>30</v>
      </c>
      <c r="DM42" s="14">
        <v>7</v>
      </c>
      <c r="DN42" s="14">
        <v>30</v>
      </c>
      <c r="DO42" s="14">
        <v>7</v>
      </c>
      <c r="DP42" s="14">
        <v>30</v>
      </c>
      <c r="DQ42" s="14">
        <f t="shared" si="13"/>
        <v>940</v>
      </c>
      <c r="DR42" s="7">
        <v>17</v>
      </c>
      <c r="DS42" s="7">
        <v>20</v>
      </c>
      <c r="DT42" s="7">
        <v>17</v>
      </c>
      <c r="DU42" s="7">
        <v>30</v>
      </c>
      <c r="DV42" s="7">
        <v>17</v>
      </c>
      <c r="DW42" s="7">
        <v>30</v>
      </c>
      <c r="DX42" s="7"/>
      <c r="DY42" s="7"/>
      <c r="DZ42" s="7">
        <v>17</v>
      </c>
      <c r="EA42" s="7">
        <v>20</v>
      </c>
      <c r="EB42" s="7">
        <v>16</v>
      </c>
      <c r="EC42" s="7">
        <v>20</v>
      </c>
      <c r="ED42" s="7">
        <f t="shared" si="3"/>
        <v>2020</v>
      </c>
      <c r="EE42" s="9">
        <f t="shared" si="4"/>
        <v>5760</v>
      </c>
    </row>
    <row r="43" spans="1:135" x14ac:dyDescent="0.3">
      <c r="A43" s="19" t="str">
        <f t="shared" si="0"/>
        <v>PANELA</v>
      </c>
      <c r="B43" s="20">
        <f t="shared" si="5"/>
        <v>1556</v>
      </c>
      <c r="C43" s="21" t="s">
        <v>109</v>
      </c>
      <c r="E43" s="1" t="s">
        <v>25</v>
      </c>
      <c r="F43" s="7"/>
      <c r="G43" s="7"/>
      <c r="H43" s="7"/>
      <c r="I43" s="7"/>
      <c r="J43" s="8"/>
      <c r="K43" s="8"/>
      <c r="L43" s="7"/>
      <c r="M43" s="7"/>
      <c r="N43" s="7"/>
      <c r="O43" s="7"/>
      <c r="P43" s="7">
        <f t="shared" si="6"/>
        <v>0</v>
      </c>
      <c r="Q43" s="1"/>
      <c r="R43" s="1"/>
      <c r="S43" s="1"/>
      <c r="T43" s="1"/>
      <c r="U43" s="6"/>
      <c r="V43" s="6"/>
      <c r="W43" s="1"/>
      <c r="X43" s="1"/>
      <c r="Y43" s="1"/>
      <c r="Z43" s="1"/>
      <c r="AA43" s="1">
        <f t="shared" si="7"/>
        <v>0</v>
      </c>
      <c r="AB43" s="8">
        <v>11</v>
      </c>
      <c r="AC43" s="8">
        <v>6</v>
      </c>
      <c r="AD43" s="8">
        <v>11</v>
      </c>
      <c r="AE43" s="8">
        <v>10</v>
      </c>
      <c r="AF43" s="8">
        <v>11</v>
      </c>
      <c r="AG43" s="8">
        <v>0</v>
      </c>
      <c r="AH43" s="8"/>
      <c r="AI43" s="8"/>
      <c r="AJ43" s="8">
        <v>11</v>
      </c>
      <c r="AK43" s="8">
        <v>10</v>
      </c>
      <c r="AL43" s="7">
        <f t="shared" si="8"/>
        <v>0</v>
      </c>
      <c r="AM43" s="12">
        <v>13</v>
      </c>
      <c r="AN43" s="12">
        <v>6</v>
      </c>
      <c r="AO43" s="12">
        <v>13</v>
      </c>
      <c r="AP43" s="12">
        <v>10</v>
      </c>
      <c r="AQ43" s="12">
        <v>13</v>
      </c>
      <c r="AR43" s="12">
        <v>0</v>
      </c>
      <c r="AS43" s="12"/>
      <c r="AT43" s="12"/>
      <c r="AU43" s="12">
        <v>13</v>
      </c>
      <c r="AV43" s="12">
        <v>10</v>
      </c>
      <c r="AW43" s="12">
        <f t="shared" si="9"/>
        <v>0</v>
      </c>
      <c r="AX43" s="7">
        <v>14</v>
      </c>
      <c r="AY43" s="7">
        <v>6</v>
      </c>
      <c r="AZ43" s="7"/>
      <c r="BA43" s="7"/>
      <c r="BB43" s="7">
        <v>14</v>
      </c>
      <c r="BC43" s="7">
        <v>0</v>
      </c>
      <c r="BD43" s="7"/>
      <c r="BE43" s="7"/>
      <c r="BF43" s="7">
        <v>14</v>
      </c>
      <c r="BG43" s="7">
        <v>10</v>
      </c>
      <c r="BH43" s="7">
        <f t="shared" si="10"/>
        <v>0</v>
      </c>
      <c r="BI43" s="12">
        <v>16</v>
      </c>
      <c r="BJ43" s="12">
        <v>6</v>
      </c>
      <c r="BK43" s="12">
        <v>16</v>
      </c>
      <c r="BL43" s="12">
        <v>0</v>
      </c>
      <c r="BM43" s="14">
        <v>16</v>
      </c>
      <c r="BN43" s="14">
        <v>0</v>
      </c>
      <c r="BO43" s="12"/>
      <c r="BP43" s="12"/>
      <c r="BQ43" s="14">
        <v>16</v>
      </c>
      <c r="BR43" s="14">
        <v>10</v>
      </c>
      <c r="BS43" s="12">
        <v>14</v>
      </c>
      <c r="BT43" s="12">
        <v>10</v>
      </c>
      <c r="BU43" s="12">
        <f t="shared" si="11"/>
        <v>0</v>
      </c>
      <c r="BV43" s="7">
        <v>17</v>
      </c>
      <c r="BW43" s="7">
        <v>6</v>
      </c>
      <c r="BX43" s="7">
        <v>17</v>
      </c>
      <c r="BY43" s="7">
        <v>0</v>
      </c>
      <c r="BZ43" s="7">
        <v>17</v>
      </c>
      <c r="CA43" s="7">
        <v>0</v>
      </c>
      <c r="CB43" s="7"/>
      <c r="CC43" s="7"/>
      <c r="CD43" s="7">
        <v>17</v>
      </c>
      <c r="CE43" s="7">
        <v>10</v>
      </c>
      <c r="CF43" s="7">
        <v>14</v>
      </c>
      <c r="CG43" s="7">
        <v>10</v>
      </c>
      <c r="CH43" s="7">
        <f t="shared" si="1"/>
        <v>0</v>
      </c>
      <c r="CI43" s="14">
        <v>17</v>
      </c>
      <c r="CJ43" s="14">
        <v>6</v>
      </c>
      <c r="CK43" s="14">
        <v>17</v>
      </c>
      <c r="CL43" s="14">
        <v>0</v>
      </c>
      <c r="CM43" s="14">
        <v>17</v>
      </c>
      <c r="CN43" s="14">
        <v>0</v>
      </c>
      <c r="CO43" s="14"/>
      <c r="CP43" s="14"/>
      <c r="CQ43" s="14">
        <v>17</v>
      </c>
      <c r="CR43" s="14">
        <v>10</v>
      </c>
      <c r="CS43" s="14">
        <v>14</v>
      </c>
      <c r="CT43" s="14">
        <v>10</v>
      </c>
      <c r="CU43" s="12">
        <f t="shared" si="2"/>
        <v>412</v>
      </c>
      <c r="CV43" s="7">
        <v>35</v>
      </c>
      <c r="CW43" s="7">
        <v>10</v>
      </c>
      <c r="CX43" s="7"/>
      <c r="CY43" s="7"/>
      <c r="CZ43" s="7"/>
      <c r="DA43" s="7"/>
      <c r="DB43" s="7"/>
      <c r="DC43" s="7"/>
      <c r="DD43" s="7"/>
      <c r="DE43" s="7"/>
      <c r="DF43" s="7">
        <f t="shared" si="12"/>
        <v>350</v>
      </c>
      <c r="DG43" s="14">
        <v>35</v>
      </c>
      <c r="DH43" s="14">
        <v>10</v>
      </c>
      <c r="DI43" s="14"/>
      <c r="DJ43" s="14"/>
      <c r="DK43" s="14"/>
      <c r="DL43" s="14"/>
      <c r="DM43" s="14"/>
      <c r="DN43" s="14"/>
      <c r="DO43" s="14"/>
      <c r="DP43" s="14"/>
      <c r="DQ43" s="14">
        <f t="shared" si="13"/>
        <v>350</v>
      </c>
      <c r="DR43" s="7">
        <v>19</v>
      </c>
      <c r="DS43" s="7">
        <v>6</v>
      </c>
      <c r="DT43" s="7">
        <v>19</v>
      </c>
      <c r="DU43" s="7">
        <v>0</v>
      </c>
      <c r="DV43" s="7">
        <v>19</v>
      </c>
      <c r="DW43" s="7">
        <v>0</v>
      </c>
      <c r="DX43" s="7"/>
      <c r="DY43" s="7"/>
      <c r="DZ43" s="7">
        <v>16</v>
      </c>
      <c r="EA43" s="7">
        <v>10</v>
      </c>
      <c r="EB43" s="7">
        <v>17</v>
      </c>
      <c r="EC43" s="7">
        <v>10</v>
      </c>
      <c r="ED43" s="7">
        <f t="shared" si="3"/>
        <v>444</v>
      </c>
      <c r="EE43" s="9">
        <f t="shared" si="4"/>
        <v>1556</v>
      </c>
    </row>
    <row r="44" spans="1:135" x14ac:dyDescent="0.3">
      <c r="A44" s="19" t="str">
        <f t="shared" si="0"/>
        <v>CHOCOLATE</v>
      </c>
      <c r="B44" s="20">
        <f t="shared" si="5"/>
        <v>520</v>
      </c>
      <c r="C44" s="21" t="s">
        <v>109</v>
      </c>
      <c r="E44" s="2" t="s">
        <v>26</v>
      </c>
      <c r="F44" s="7"/>
      <c r="G44" s="7"/>
      <c r="H44" s="7"/>
      <c r="I44" s="7"/>
      <c r="J44" s="8"/>
      <c r="K44" s="8"/>
      <c r="L44" s="7"/>
      <c r="M44" s="7"/>
      <c r="N44" s="7"/>
      <c r="O44" s="7"/>
      <c r="P44" s="7">
        <f t="shared" si="6"/>
        <v>0</v>
      </c>
      <c r="Q44" s="1"/>
      <c r="R44" s="1"/>
      <c r="S44" s="1"/>
      <c r="T44" s="1"/>
      <c r="U44" s="6"/>
      <c r="V44" s="6"/>
      <c r="W44" s="1"/>
      <c r="X44" s="1"/>
      <c r="Y44" s="1"/>
      <c r="Z44" s="1"/>
      <c r="AA44" s="1">
        <f t="shared" si="7"/>
        <v>0</v>
      </c>
      <c r="AB44" s="8">
        <v>9</v>
      </c>
      <c r="AC44" s="8">
        <v>4</v>
      </c>
      <c r="AD44" s="8"/>
      <c r="AE44" s="8"/>
      <c r="AF44" s="8"/>
      <c r="AG44" s="8"/>
      <c r="AH44" s="8"/>
      <c r="AI44" s="8"/>
      <c r="AJ44" s="8"/>
      <c r="AK44" s="8"/>
      <c r="AL44" s="7">
        <f t="shared" si="8"/>
        <v>0</v>
      </c>
      <c r="AM44" s="12">
        <v>11</v>
      </c>
      <c r="AN44" s="12">
        <v>4</v>
      </c>
      <c r="AO44" s="12"/>
      <c r="AP44" s="12"/>
      <c r="AQ44" s="12"/>
      <c r="AR44" s="12"/>
      <c r="AS44" s="12"/>
      <c r="AT44" s="12"/>
      <c r="AU44" s="12"/>
      <c r="AV44" s="12"/>
      <c r="AW44" s="12">
        <f t="shared" si="9"/>
        <v>0</v>
      </c>
      <c r="AX44" s="7">
        <v>12</v>
      </c>
      <c r="AY44" s="7">
        <v>4</v>
      </c>
      <c r="AZ44" s="7"/>
      <c r="BA44" s="7"/>
      <c r="BB44" s="7"/>
      <c r="BC44" s="7"/>
      <c r="BD44" s="7">
        <v>20</v>
      </c>
      <c r="BE44" s="7">
        <v>5</v>
      </c>
      <c r="BF44" s="7"/>
      <c r="BG44" s="7"/>
      <c r="BH44" s="7">
        <f t="shared" si="10"/>
        <v>0</v>
      </c>
      <c r="BI44" s="12">
        <v>13</v>
      </c>
      <c r="BJ44" s="12">
        <v>4</v>
      </c>
      <c r="BK44" s="12"/>
      <c r="BL44" s="12"/>
      <c r="BM44" s="14"/>
      <c r="BN44" s="14"/>
      <c r="BO44" s="12"/>
      <c r="BP44" s="12"/>
      <c r="BQ44" s="14"/>
      <c r="BR44" s="14"/>
      <c r="BS44" s="12"/>
      <c r="BT44" s="12"/>
      <c r="BU44" s="12">
        <f t="shared" si="11"/>
        <v>0</v>
      </c>
      <c r="BV44" s="7">
        <v>14</v>
      </c>
      <c r="BW44" s="7">
        <v>4</v>
      </c>
      <c r="BX44" s="7"/>
      <c r="BY44" s="7"/>
      <c r="BZ44" s="7"/>
      <c r="CA44" s="7"/>
      <c r="CB44" s="7"/>
      <c r="CC44" s="7"/>
      <c r="CD44" s="7"/>
      <c r="CE44" s="7"/>
      <c r="CF44" s="7"/>
      <c r="CG44" s="7"/>
      <c r="CH44" s="7">
        <f t="shared" si="1"/>
        <v>0</v>
      </c>
      <c r="CI44" s="14">
        <v>14</v>
      </c>
      <c r="CJ44" s="14">
        <v>4</v>
      </c>
      <c r="CK44" s="14"/>
      <c r="CL44" s="14"/>
      <c r="CM44" s="14"/>
      <c r="CN44" s="14"/>
      <c r="CO44" s="14"/>
      <c r="CP44" s="14"/>
      <c r="CQ44" s="14"/>
      <c r="CR44" s="14"/>
      <c r="CS44" s="14"/>
      <c r="CT44" s="14"/>
      <c r="CU44" s="12">
        <f t="shared" si="2"/>
        <v>56</v>
      </c>
      <c r="CV44" s="7">
        <v>20</v>
      </c>
      <c r="CW44" s="7">
        <v>10</v>
      </c>
      <c r="CX44" s="7"/>
      <c r="CY44" s="7"/>
      <c r="CZ44" s="7"/>
      <c r="DA44" s="7"/>
      <c r="DB44" s="7"/>
      <c r="DC44" s="7"/>
      <c r="DD44" s="7"/>
      <c r="DE44" s="7"/>
      <c r="DF44" s="7">
        <f t="shared" si="12"/>
        <v>200</v>
      </c>
      <c r="DG44" s="14">
        <v>20</v>
      </c>
      <c r="DH44" s="14">
        <v>10</v>
      </c>
      <c r="DI44" s="14"/>
      <c r="DJ44" s="14"/>
      <c r="DK44" s="14"/>
      <c r="DL44" s="14"/>
      <c r="DM44" s="14"/>
      <c r="DN44" s="14"/>
      <c r="DO44" s="14"/>
      <c r="DP44" s="14"/>
      <c r="DQ44" s="14">
        <f t="shared" si="13"/>
        <v>200</v>
      </c>
      <c r="DR44" s="7">
        <v>16</v>
      </c>
      <c r="DS44" s="7">
        <v>4</v>
      </c>
      <c r="DT44" s="7"/>
      <c r="DU44" s="7"/>
      <c r="DV44" s="7"/>
      <c r="DW44" s="7"/>
      <c r="DX44" s="7"/>
      <c r="DY44" s="7"/>
      <c r="DZ44" s="7"/>
      <c r="EA44" s="7"/>
      <c r="EB44" s="7"/>
      <c r="EC44" s="7"/>
      <c r="ED44" s="7">
        <f t="shared" si="3"/>
        <v>64</v>
      </c>
      <c r="EE44" s="9">
        <f t="shared" si="4"/>
        <v>520</v>
      </c>
    </row>
    <row r="45" spans="1:135" x14ac:dyDescent="0.3">
      <c r="A45" s="19" t="str">
        <f t="shared" si="0"/>
        <v>PANELITA DE LECHE</v>
      </c>
      <c r="B45" s="20">
        <f t="shared" si="5"/>
        <v>200</v>
      </c>
      <c r="C45" s="21" t="s">
        <v>109</v>
      </c>
      <c r="E45" s="1" t="s">
        <v>27</v>
      </c>
      <c r="F45" s="7"/>
      <c r="G45" s="7"/>
      <c r="H45" s="7"/>
      <c r="I45" s="7"/>
      <c r="J45" s="8"/>
      <c r="K45" s="8"/>
      <c r="L45" s="7"/>
      <c r="M45" s="7"/>
      <c r="N45" s="7"/>
      <c r="O45" s="7"/>
      <c r="P45" s="7">
        <f t="shared" si="6"/>
        <v>0</v>
      </c>
      <c r="Q45" s="1"/>
      <c r="R45" s="1"/>
      <c r="S45" s="1"/>
      <c r="T45" s="1"/>
      <c r="U45" s="6"/>
      <c r="V45" s="6"/>
      <c r="W45" s="1"/>
      <c r="X45" s="1"/>
      <c r="Y45" s="1"/>
      <c r="Z45" s="1"/>
      <c r="AA45" s="1">
        <f t="shared" si="7"/>
        <v>0</v>
      </c>
      <c r="AB45" s="8"/>
      <c r="AC45" s="8"/>
      <c r="AD45" s="8"/>
      <c r="AE45" s="8"/>
      <c r="AF45" s="8"/>
      <c r="AG45" s="8"/>
      <c r="AH45" s="8">
        <v>15</v>
      </c>
      <c r="AI45" s="8">
        <v>5</v>
      </c>
      <c r="AJ45" s="8"/>
      <c r="AK45" s="8"/>
      <c r="AL45" s="7">
        <f t="shared" si="8"/>
        <v>0</v>
      </c>
      <c r="AM45" s="12"/>
      <c r="AN45" s="12"/>
      <c r="AO45" s="12"/>
      <c r="AP45" s="12"/>
      <c r="AQ45" s="12"/>
      <c r="AR45" s="12"/>
      <c r="AS45" s="12">
        <v>20</v>
      </c>
      <c r="AT45" s="12">
        <v>5</v>
      </c>
      <c r="AU45" s="12"/>
      <c r="AV45" s="12"/>
      <c r="AW45" s="12">
        <f t="shared" si="9"/>
        <v>0</v>
      </c>
      <c r="AX45" s="7"/>
      <c r="AY45" s="7"/>
      <c r="AZ45" s="7"/>
      <c r="BA45" s="7"/>
      <c r="BB45" s="7"/>
      <c r="BC45" s="7"/>
      <c r="BD45" s="7">
        <v>20</v>
      </c>
      <c r="BE45" s="7">
        <v>5</v>
      </c>
      <c r="BF45" s="7"/>
      <c r="BG45" s="7"/>
      <c r="BH45" s="7">
        <f t="shared" si="10"/>
        <v>0</v>
      </c>
      <c r="BI45" s="12"/>
      <c r="BJ45" s="12"/>
      <c r="BK45" s="12"/>
      <c r="BL45" s="12"/>
      <c r="BM45" s="14"/>
      <c r="BN45" s="14"/>
      <c r="BO45" s="12">
        <v>20</v>
      </c>
      <c r="BP45" s="12">
        <v>5</v>
      </c>
      <c r="BQ45" s="14"/>
      <c r="BR45" s="14"/>
      <c r="BS45" s="12"/>
      <c r="BT45" s="12"/>
      <c r="BU45" s="12">
        <f t="shared" si="11"/>
        <v>0</v>
      </c>
      <c r="BV45" s="7"/>
      <c r="BW45" s="7"/>
      <c r="BX45" s="7"/>
      <c r="BY45" s="7"/>
      <c r="BZ45" s="7"/>
      <c r="CA45" s="7"/>
      <c r="CB45" s="7">
        <v>20</v>
      </c>
      <c r="CC45" s="7">
        <v>5</v>
      </c>
      <c r="CD45" s="7"/>
      <c r="CE45" s="7"/>
      <c r="CF45" s="7"/>
      <c r="CG45" s="7"/>
      <c r="CH45" s="7">
        <f t="shared" si="1"/>
        <v>0</v>
      </c>
      <c r="CI45" s="14"/>
      <c r="CJ45" s="14"/>
      <c r="CK45" s="14"/>
      <c r="CL45" s="14"/>
      <c r="CM45" s="14"/>
      <c r="CN45" s="14"/>
      <c r="CO45" s="14">
        <v>20</v>
      </c>
      <c r="CP45" s="14">
        <v>5</v>
      </c>
      <c r="CQ45" s="14"/>
      <c r="CR45" s="14"/>
      <c r="CS45" s="14"/>
      <c r="CT45" s="14"/>
      <c r="CU45" s="12">
        <f t="shared" si="2"/>
        <v>100</v>
      </c>
      <c r="CV45" s="7"/>
      <c r="CW45" s="7"/>
      <c r="CX45" s="7"/>
      <c r="CY45" s="7"/>
      <c r="CZ45" s="7"/>
      <c r="DA45" s="7"/>
      <c r="DB45" s="7"/>
      <c r="DC45" s="7"/>
      <c r="DD45" s="7"/>
      <c r="DE45" s="7"/>
      <c r="DF45" s="7">
        <f t="shared" si="12"/>
        <v>0</v>
      </c>
      <c r="DG45" s="14"/>
      <c r="DH45" s="14"/>
      <c r="DI45" s="14"/>
      <c r="DJ45" s="14"/>
      <c r="DK45" s="14"/>
      <c r="DL45" s="14"/>
      <c r="DM45" s="14"/>
      <c r="DN45" s="14"/>
      <c r="DO45" s="14"/>
      <c r="DP45" s="14"/>
      <c r="DQ45" s="14">
        <f t="shared" si="13"/>
        <v>0</v>
      </c>
      <c r="DR45" s="7"/>
      <c r="DS45" s="7"/>
      <c r="DT45" s="7"/>
      <c r="DU45" s="7"/>
      <c r="DV45" s="7"/>
      <c r="DW45" s="7"/>
      <c r="DX45" s="7">
        <v>20</v>
      </c>
      <c r="DY45" s="7">
        <v>5</v>
      </c>
      <c r="DZ45" s="7"/>
      <c r="EA45" s="7"/>
      <c r="EB45" s="7"/>
      <c r="EC45" s="7"/>
      <c r="ED45" s="7">
        <f t="shared" si="3"/>
        <v>100</v>
      </c>
      <c r="EE45" s="9">
        <f t="shared" si="4"/>
        <v>200</v>
      </c>
    </row>
    <row r="46" spans="1:135" x14ac:dyDescent="0.3">
      <c r="A46" s="19" t="str">
        <f t="shared" si="0"/>
        <v>BOCADILLO</v>
      </c>
      <c r="B46" s="20">
        <f t="shared" si="5"/>
        <v>200</v>
      </c>
      <c r="C46" s="21" t="s">
        <v>109</v>
      </c>
      <c r="E46" s="2" t="s">
        <v>28</v>
      </c>
      <c r="F46" s="7"/>
      <c r="G46" s="7"/>
      <c r="H46" s="7"/>
      <c r="I46" s="7"/>
      <c r="J46" s="8"/>
      <c r="K46" s="8"/>
      <c r="L46" s="7"/>
      <c r="M46" s="7"/>
      <c r="N46" s="7"/>
      <c r="O46" s="7"/>
      <c r="P46" s="7">
        <f t="shared" si="6"/>
        <v>0</v>
      </c>
      <c r="Q46" s="1"/>
      <c r="R46" s="1"/>
      <c r="S46" s="1"/>
      <c r="T46" s="1"/>
      <c r="U46" s="6"/>
      <c r="V46" s="6"/>
      <c r="W46" s="1"/>
      <c r="X46" s="1"/>
      <c r="Y46" s="1"/>
      <c r="Z46" s="1"/>
      <c r="AA46" s="1">
        <f t="shared" si="7"/>
        <v>0</v>
      </c>
      <c r="AB46" s="8"/>
      <c r="AC46" s="8"/>
      <c r="AD46" s="8"/>
      <c r="AE46" s="8"/>
      <c r="AF46" s="8"/>
      <c r="AG46" s="8"/>
      <c r="AH46" s="8">
        <v>15</v>
      </c>
      <c r="AI46" s="8">
        <v>5</v>
      </c>
      <c r="AJ46" s="8"/>
      <c r="AK46" s="8"/>
      <c r="AL46" s="7">
        <f t="shared" si="8"/>
        <v>0</v>
      </c>
      <c r="AM46" s="12"/>
      <c r="AN46" s="12"/>
      <c r="AO46" s="12"/>
      <c r="AP46" s="12"/>
      <c r="AQ46" s="12"/>
      <c r="AR46" s="12"/>
      <c r="AS46" s="12">
        <v>20</v>
      </c>
      <c r="AT46" s="12">
        <v>5</v>
      </c>
      <c r="AU46" s="12"/>
      <c r="AV46" s="12"/>
      <c r="AW46" s="12">
        <f t="shared" si="9"/>
        <v>0</v>
      </c>
      <c r="AX46" s="7"/>
      <c r="AY46" s="7"/>
      <c r="AZ46" s="7"/>
      <c r="BA46" s="7"/>
      <c r="BB46" s="7"/>
      <c r="BC46" s="7"/>
      <c r="BD46" s="7">
        <v>18</v>
      </c>
      <c r="BE46" s="7">
        <v>20</v>
      </c>
      <c r="BF46" s="7"/>
      <c r="BG46" s="7"/>
      <c r="BH46" s="7">
        <f t="shared" si="10"/>
        <v>0</v>
      </c>
      <c r="BI46" s="12"/>
      <c r="BJ46" s="12"/>
      <c r="BK46" s="12"/>
      <c r="BL46" s="12"/>
      <c r="BM46" s="14"/>
      <c r="BN46" s="14"/>
      <c r="BO46" s="12">
        <v>20</v>
      </c>
      <c r="BP46" s="12">
        <v>5</v>
      </c>
      <c r="BQ46" s="14"/>
      <c r="BR46" s="14"/>
      <c r="BS46" s="12"/>
      <c r="BT46" s="12"/>
      <c r="BU46" s="12">
        <f t="shared" si="11"/>
        <v>0</v>
      </c>
      <c r="BV46" s="7"/>
      <c r="BW46" s="7"/>
      <c r="BX46" s="7"/>
      <c r="BY46" s="7"/>
      <c r="BZ46" s="7"/>
      <c r="CA46" s="7"/>
      <c r="CB46" s="7">
        <v>20</v>
      </c>
      <c r="CC46" s="7">
        <v>5</v>
      </c>
      <c r="CD46" s="7"/>
      <c r="CE46" s="7"/>
      <c r="CF46" s="7"/>
      <c r="CG46" s="7"/>
      <c r="CH46" s="7">
        <f t="shared" si="1"/>
        <v>0</v>
      </c>
      <c r="CI46" s="14"/>
      <c r="CJ46" s="14"/>
      <c r="CK46" s="14"/>
      <c r="CL46" s="14"/>
      <c r="CM46" s="14"/>
      <c r="CN46" s="14"/>
      <c r="CO46" s="14">
        <v>20</v>
      </c>
      <c r="CP46" s="14">
        <v>5</v>
      </c>
      <c r="CQ46" s="14"/>
      <c r="CR46" s="14"/>
      <c r="CS46" s="14"/>
      <c r="CT46" s="14"/>
      <c r="CU46" s="12">
        <f t="shared" si="2"/>
        <v>100</v>
      </c>
      <c r="CV46" s="7"/>
      <c r="CW46" s="7"/>
      <c r="CX46" s="7"/>
      <c r="CY46" s="7"/>
      <c r="CZ46" s="7"/>
      <c r="DA46" s="7"/>
      <c r="DB46" s="7"/>
      <c r="DC46" s="7"/>
      <c r="DD46" s="7"/>
      <c r="DE46" s="7"/>
      <c r="DF46" s="7">
        <f t="shared" si="12"/>
        <v>0</v>
      </c>
      <c r="DG46" s="14"/>
      <c r="DH46" s="14"/>
      <c r="DI46" s="14"/>
      <c r="DJ46" s="14"/>
      <c r="DK46" s="14"/>
      <c r="DL46" s="14"/>
      <c r="DM46" s="14"/>
      <c r="DN46" s="14"/>
      <c r="DO46" s="14"/>
      <c r="DP46" s="14"/>
      <c r="DQ46" s="14">
        <f t="shared" si="13"/>
        <v>0</v>
      </c>
      <c r="DR46" s="7"/>
      <c r="DS46" s="7"/>
      <c r="DT46" s="7"/>
      <c r="DU46" s="7"/>
      <c r="DV46" s="7"/>
      <c r="DW46" s="7"/>
      <c r="DX46" s="7">
        <v>20</v>
      </c>
      <c r="DY46" s="7">
        <v>5</v>
      </c>
      <c r="DZ46" s="7"/>
      <c r="EA46" s="7"/>
      <c r="EB46" s="7"/>
      <c r="EC46" s="7"/>
      <c r="ED46" s="7">
        <f t="shared" si="3"/>
        <v>100</v>
      </c>
      <c r="EE46" s="9">
        <f t="shared" si="4"/>
        <v>200</v>
      </c>
    </row>
    <row r="47" spans="1:135" ht="15" thickBot="1" x14ac:dyDescent="0.35">
      <c r="A47" s="19" t="str">
        <f t="shared" si="0"/>
        <v>GELATINA</v>
      </c>
      <c r="B47" s="26">
        <f t="shared" si="5"/>
        <v>720</v>
      </c>
      <c r="C47" s="22" t="s">
        <v>109</v>
      </c>
      <c r="E47" s="1" t="s">
        <v>29</v>
      </c>
      <c r="F47" s="7"/>
      <c r="G47" s="7"/>
      <c r="H47" s="7"/>
      <c r="I47" s="7"/>
      <c r="J47" s="8"/>
      <c r="K47" s="8"/>
      <c r="L47" s="7"/>
      <c r="M47" s="7"/>
      <c r="N47" s="7"/>
      <c r="O47" s="7"/>
      <c r="P47" s="7">
        <f t="shared" si="6"/>
        <v>0</v>
      </c>
      <c r="Q47" s="1"/>
      <c r="R47" s="1"/>
      <c r="S47" s="1"/>
      <c r="T47" s="1"/>
      <c r="U47" s="6"/>
      <c r="V47" s="6"/>
      <c r="W47" s="1"/>
      <c r="X47" s="1"/>
      <c r="Y47" s="1"/>
      <c r="Z47" s="1"/>
      <c r="AA47" s="1">
        <f t="shared" si="7"/>
        <v>0</v>
      </c>
      <c r="AB47" s="8"/>
      <c r="AC47" s="8"/>
      <c r="AD47" s="8"/>
      <c r="AE47" s="8"/>
      <c r="AF47" s="8"/>
      <c r="AG47" s="8"/>
      <c r="AH47" s="8">
        <v>9</v>
      </c>
      <c r="AI47" s="8">
        <v>20</v>
      </c>
      <c r="AJ47" s="8"/>
      <c r="AK47" s="8"/>
      <c r="AL47" s="7">
        <f t="shared" si="8"/>
        <v>0</v>
      </c>
      <c r="AM47" s="12"/>
      <c r="AN47" s="12"/>
      <c r="AO47" s="12"/>
      <c r="AP47" s="12"/>
      <c r="AQ47" s="12"/>
      <c r="AR47" s="12"/>
      <c r="AS47" s="12">
        <v>9</v>
      </c>
      <c r="AT47" s="12">
        <v>20</v>
      </c>
      <c r="AU47" s="12"/>
      <c r="AV47" s="12"/>
      <c r="AW47" s="12">
        <f t="shared" si="9"/>
        <v>0</v>
      </c>
      <c r="AX47" s="7"/>
      <c r="AY47" s="7"/>
      <c r="AZ47" s="7"/>
      <c r="BA47" s="7"/>
      <c r="BB47" s="7"/>
      <c r="BC47" s="7"/>
      <c r="BD47" s="7"/>
      <c r="BE47" s="7"/>
      <c r="BF47" s="7"/>
      <c r="BG47" s="7"/>
      <c r="BH47" s="7">
        <f t="shared" si="10"/>
        <v>0</v>
      </c>
      <c r="BI47" s="12"/>
      <c r="BJ47" s="12"/>
      <c r="BK47" s="12"/>
      <c r="BL47" s="12"/>
      <c r="BM47" s="14"/>
      <c r="BN47" s="14"/>
      <c r="BO47" s="12">
        <v>18</v>
      </c>
      <c r="BP47" s="12">
        <v>20</v>
      </c>
      <c r="BQ47" s="14"/>
      <c r="BR47" s="14"/>
      <c r="BS47" s="12"/>
      <c r="BT47" s="12"/>
      <c r="BU47" s="12">
        <f t="shared" si="11"/>
        <v>0</v>
      </c>
      <c r="BV47" s="7"/>
      <c r="BW47" s="7"/>
      <c r="BX47" s="7"/>
      <c r="BY47" s="7"/>
      <c r="BZ47" s="7"/>
      <c r="CA47" s="7"/>
      <c r="CB47" s="7">
        <v>18</v>
      </c>
      <c r="CC47" s="7">
        <v>20</v>
      </c>
      <c r="CD47" s="7"/>
      <c r="CE47" s="7"/>
      <c r="CF47" s="7"/>
      <c r="CG47" s="7"/>
      <c r="CH47" s="7">
        <f t="shared" si="1"/>
        <v>0</v>
      </c>
      <c r="CI47" s="14"/>
      <c r="CJ47" s="14"/>
      <c r="CK47" s="14"/>
      <c r="CL47" s="14"/>
      <c r="CM47" s="14"/>
      <c r="CN47" s="14"/>
      <c r="CO47" s="14">
        <v>18</v>
      </c>
      <c r="CP47" s="14">
        <v>20</v>
      </c>
      <c r="CQ47" s="14"/>
      <c r="CR47" s="14"/>
      <c r="CS47" s="14"/>
      <c r="CT47" s="14"/>
      <c r="CU47" s="12">
        <f t="shared" si="2"/>
        <v>360</v>
      </c>
      <c r="CV47" s="7"/>
      <c r="CW47" s="7"/>
      <c r="CX47" s="7"/>
      <c r="CY47" s="7"/>
      <c r="CZ47" s="7"/>
      <c r="DA47" s="7"/>
      <c r="DB47" s="7"/>
      <c r="DC47" s="7"/>
      <c r="DD47" s="7"/>
      <c r="DE47" s="7"/>
      <c r="DF47" s="7">
        <f t="shared" si="12"/>
        <v>0</v>
      </c>
      <c r="DG47" s="14"/>
      <c r="DH47" s="14"/>
      <c r="DI47" s="14"/>
      <c r="DJ47" s="14"/>
      <c r="DK47" s="14"/>
      <c r="DL47" s="14"/>
      <c r="DM47" s="14"/>
      <c r="DN47" s="14"/>
      <c r="DO47" s="14"/>
      <c r="DP47" s="14"/>
      <c r="DQ47" s="14">
        <f t="shared" si="13"/>
        <v>0</v>
      </c>
      <c r="DR47" s="7"/>
      <c r="DS47" s="7"/>
      <c r="DT47" s="7"/>
      <c r="DU47" s="7"/>
      <c r="DV47" s="7"/>
      <c r="DW47" s="7"/>
      <c r="DX47" s="7">
        <v>18</v>
      </c>
      <c r="DY47" s="7">
        <v>20</v>
      </c>
      <c r="DZ47" s="7"/>
      <c r="EA47" s="7"/>
      <c r="EB47" s="7"/>
      <c r="EC47" s="7"/>
      <c r="ED47" s="7">
        <f t="shared" si="3"/>
        <v>360</v>
      </c>
      <c r="EE47" s="9">
        <f t="shared" si="4"/>
        <v>720</v>
      </c>
    </row>
    <row r="50" spans="6:136" x14ac:dyDescent="0.3">
      <c r="F50" s="69" t="s">
        <v>49</v>
      </c>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c r="CC50" s="70"/>
      <c r="CD50" s="70"/>
      <c r="CE50" s="70"/>
      <c r="CF50" s="70"/>
      <c r="CG50" s="70"/>
      <c r="CH50" s="70"/>
      <c r="CI50" s="70"/>
      <c r="CJ50" s="70"/>
      <c r="CK50" s="70"/>
      <c r="CL50" s="70"/>
      <c r="CM50" s="70"/>
      <c r="CN50" s="70"/>
      <c r="CO50" s="70"/>
      <c r="CP50" s="70"/>
      <c r="CQ50" s="70"/>
      <c r="CR50" s="70"/>
      <c r="CS50" s="70"/>
      <c r="CT50" s="70"/>
      <c r="CU50" s="70"/>
      <c r="CV50" s="70"/>
      <c r="CW50" s="70"/>
      <c r="CX50" s="70"/>
      <c r="CY50" s="70"/>
      <c r="CZ50" s="70"/>
      <c r="DA50" s="70"/>
      <c r="DB50" s="70"/>
      <c r="DC50" s="70"/>
      <c r="DD50" s="70"/>
      <c r="DE50" s="70"/>
      <c r="DF50" s="70"/>
      <c r="DG50" s="70"/>
      <c r="DH50" s="70"/>
      <c r="DI50" s="70"/>
      <c r="DJ50" s="70"/>
      <c r="DK50" s="70"/>
      <c r="DL50" s="70"/>
      <c r="DM50" s="70"/>
      <c r="DN50" s="70"/>
      <c r="DO50" s="70"/>
      <c r="DP50" s="70"/>
      <c r="DQ50" s="70"/>
      <c r="DR50" s="70"/>
      <c r="DS50" s="71"/>
    </row>
    <row r="51" spans="6:136" ht="86.4" x14ac:dyDescent="0.3">
      <c r="F51" s="10" t="s">
        <v>50</v>
      </c>
      <c r="G51" s="10" t="s">
        <v>51</v>
      </c>
      <c r="H51" s="10" t="s">
        <v>84</v>
      </c>
      <c r="I51" s="10" t="s">
        <v>52</v>
      </c>
      <c r="J51" s="10" t="s">
        <v>53</v>
      </c>
      <c r="K51" s="10" t="s">
        <v>54</v>
      </c>
      <c r="L51" s="10" t="s">
        <v>55</v>
      </c>
      <c r="M51" s="10" t="s">
        <v>56</v>
      </c>
      <c r="N51" s="10" t="s">
        <v>57</v>
      </c>
      <c r="O51" s="10" t="s">
        <v>58</v>
      </c>
      <c r="P51" s="10" t="s">
        <v>59</v>
      </c>
      <c r="Q51" s="10" t="s">
        <v>60</v>
      </c>
      <c r="R51" s="10" t="s">
        <v>61</v>
      </c>
      <c r="S51" s="10" t="s">
        <v>62</v>
      </c>
      <c r="T51" s="10" t="s">
        <v>63</v>
      </c>
      <c r="U51" s="10" t="s">
        <v>64</v>
      </c>
      <c r="V51" s="10" t="s">
        <v>65</v>
      </c>
      <c r="W51" s="10" t="s">
        <v>66</v>
      </c>
      <c r="X51" s="10" t="s">
        <v>67</v>
      </c>
      <c r="Y51" s="10" t="s">
        <v>68</v>
      </c>
      <c r="Z51" s="10" t="s">
        <v>69</v>
      </c>
      <c r="AA51" s="10" t="s">
        <v>70</v>
      </c>
      <c r="AB51" s="10" t="s">
        <v>71</v>
      </c>
      <c r="AC51" s="10" t="s">
        <v>72</v>
      </c>
      <c r="AD51" s="10" t="s">
        <v>73</v>
      </c>
      <c r="AE51" s="10" t="s">
        <v>74</v>
      </c>
      <c r="AF51" s="10" t="s">
        <v>75</v>
      </c>
      <c r="AG51" s="10" t="s">
        <v>76</v>
      </c>
      <c r="AH51" s="10" t="s">
        <v>78</v>
      </c>
      <c r="AI51" s="10" t="s">
        <v>77</v>
      </c>
      <c r="AJ51" s="10" t="s">
        <v>79</v>
      </c>
      <c r="AK51" s="10" t="s">
        <v>80</v>
      </c>
      <c r="AL51" s="10" t="s">
        <v>81</v>
      </c>
      <c r="AM51" s="10" t="s">
        <v>82</v>
      </c>
      <c r="AN51" s="10" t="s">
        <v>83</v>
      </c>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1"/>
      <c r="BW51" s="11"/>
      <c r="BX51" s="11"/>
      <c r="BY51" s="11"/>
      <c r="BZ51" s="11"/>
      <c r="CA51" s="11"/>
      <c r="CB51" s="11"/>
      <c r="CC51" s="11"/>
      <c r="CD51" s="11"/>
      <c r="CE51" s="11"/>
      <c r="CF51" s="11"/>
      <c r="CG51" s="11"/>
      <c r="CH51" s="11"/>
      <c r="CI51" s="11"/>
      <c r="CJ51" s="11"/>
      <c r="CK51" s="11"/>
      <c r="CL51" s="11"/>
      <c r="CM51" s="11"/>
      <c r="CN51" s="11"/>
      <c r="CO51" s="11"/>
      <c r="CP51" s="11"/>
      <c r="CQ51" s="11"/>
      <c r="CR51" s="11"/>
      <c r="CS51" s="11"/>
      <c r="CT51" s="11"/>
      <c r="CU51" s="11"/>
      <c r="CV51" s="11"/>
      <c r="CW51" s="11"/>
      <c r="CX51" s="11"/>
      <c r="CY51" s="11"/>
      <c r="CZ51" s="11"/>
      <c r="DA51" s="11"/>
      <c r="DB51" s="11"/>
      <c r="DC51" s="11"/>
      <c r="DD51" s="11"/>
      <c r="DE51" s="11"/>
      <c r="DF51" s="11"/>
      <c r="DG51" s="11"/>
      <c r="DH51" s="11"/>
      <c r="DI51" s="11"/>
      <c r="DJ51" s="11"/>
      <c r="DK51" s="11"/>
      <c r="DL51" s="11"/>
      <c r="DM51" s="11"/>
      <c r="DN51" s="11"/>
      <c r="DO51" s="11"/>
      <c r="DP51" s="11"/>
      <c r="DQ51" s="11"/>
      <c r="DT51" s="11"/>
      <c r="DU51" s="11"/>
      <c r="DV51" s="11"/>
      <c r="DW51" s="11"/>
      <c r="DX51" s="11"/>
      <c r="DY51" s="11"/>
      <c r="DZ51" s="11"/>
      <c r="EA51" s="11"/>
      <c r="EB51" s="11"/>
      <c r="EC51" s="11"/>
      <c r="ED51" s="11"/>
      <c r="EE51" s="11"/>
      <c r="EF51" s="11"/>
    </row>
    <row r="52" spans="6:136" x14ac:dyDescent="0.3">
      <c r="F52" s="7">
        <f>+EE13</f>
        <v>4707.1428571428578</v>
      </c>
      <c r="G52" s="7">
        <f>+EE14</f>
        <v>0</v>
      </c>
      <c r="H52" s="7">
        <f>+EE15</f>
        <v>16228.571428571428</v>
      </c>
      <c r="I52" s="7">
        <f>+EE16</f>
        <v>3900</v>
      </c>
      <c r="J52" s="7">
        <f>+EE17</f>
        <v>0</v>
      </c>
      <c r="K52" s="7">
        <f>+EE18</f>
        <v>761.14285714285711</v>
      </c>
      <c r="L52" s="7">
        <f>+EE19</f>
        <v>1290</v>
      </c>
      <c r="M52" s="7">
        <f>+EE20</f>
        <v>0</v>
      </c>
      <c r="N52" s="7">
        <f>+EE21</f>
        <v>0</v>
      </c>
      <c r="O52" s="7">
        <f>+EE22</f>
        <v>8177.1428571428569</v>
      </c>
      <c r="P52" s="7">
        <f>+EE23</f>
        <v>1457.1428571428571</v>
      </c>
      <c r="Q52" s="7">
        <f>+EE24</f>
        <v>0</v>
      </c>
      <c r="R52" s="7">
        <f>+EE25</f>
        <v>13057.142857142855</v>
      </c>
      <c r="S52" s="7">
        <f>+EE26</f>
        <v>2150</v>
      </c>
      <c r="T52" s="7">
        <f>+EE27</f>
        <v>5714.2857142857138</v>
      </c>
      <c r="U52" s="7">
        <f>+EE28</f>
        <v>22684.285714285717</v>
      </c>
      <c r="V52" s="7">
        <f>+EE29</f>
        <v>63056.428571428572</v>
      </c>
      <c r="W52" s="7">
        <f>+EE30</f>
        <v>0</v>
      </c>
      <c r="X52" s="7">
        <f>+EE31</f>
        <v>0</v>
      </c>
      <c r="Y52" s="7">
        <f>+EE32</f>
        <v>18145</v>
      </c>
      <c r="Z52" s="7">
        <f>+EE33</f>
        <v>1568.5714285714284</v>
      </c>
      <c r="AA52" s="7">
        <f>+EE34</f>
        <v>0</v>
      </c>
      <c r="AB52" s="7">
        <f>+EE35</f>
        <v>0</v>
      </c>
      <c r="AC52" s="7">
        <f>+EE36</f>
        <v>9514.2857142857138</v>
      </c>
      <c r="AD52" s="7">
        <f>+EE37</f>
        <v>11335.714285714286</v>
      </c>
      <c r="AE52" s="7">
        <f>+EE38</f>
        <v>114.28571428571428</v>
      </c>
      <c r="AF52" s="7">
        <f>+EE39</f>
        <v>1585.7142857142858</v>
      </c>
      <c r="AG52" s="7">
        <f>+EE40</f>
        <v>0</v>
      </c>
      <c r="AH52" s="7">
        <f>+EE41</f>
        <v>3930</v>
      </c>
      <c r="AI52" s="7">
        <f>+EE42</f>
        <v>5760</v>
      </c>
      <c r="AJ52" s="7">
        <f>+EE43</f>
        <v>1556</v>
      </c>
      <c r="AK52" s="7">
        <f>+EE44</f>
        <v>520</v>
      </c>
      <c r="AL52" s="7">
        <f>+EE45</f>
        <v>200</v>
      </c>
      <c r="AM52" s="7">
        <f>+EE46</f>
        <v>200</v>
      </c>
      <c r="AN52" s="7">
        <f>+EE47</f>
        <v>720</v>
      </c>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13"/>
      <c r="BW52" s="13"/>
      <c r="BX52" s="13"/>
      <c r="BY52" s="13"/>
      <c r="BZ52" s="13"/>
      <c r="CA52" s="13"/>
      <c r="CB52" s="13"/>
      <c r="CC52" s="13"/>
      <c r="CD52" s="13"/>
      <c r="CE52" s="13"/>
      <c r="CF52" s="13"/>
      <c r="CG52" s="13"/>
      <c r="CH52" s="13"/>
      <c r="CI52" s="13"/>
      <c r="CJ52" s="13"/>
      <c r="CK52" s="13"/>
      <c r="CL52" s="13"/>
      <c r="CM52" s="13"/>
      <c r="CN52" s="13"/>
      <c r="CO52" s="13"/>
      <c r="CP52" s="13"/>
      <c r="CQ52" s="13"/>
      <c r="CR52" s="13"/>
      <c r="CS52" s="13"/>
      <c r="CT52" s="13"/>
      <c r="CU52" s="13"/>
      <c r="CV52" s="13"/>
      <c r="CW52" s="13"/>
      <c r="CX52" s="13"/>
      <c r="CY52" s="13"/>
      <c r="CZ52" s="13"/>
      <c r="DA52" s="13"/>
      <c r="DB52" s="13"/>
      <c r="DC52" s="13"/>
      <c r="DD52" s="13"/>
      <c r="DE52" s="13"/>
      <c r="DF52" s="13"/>
      <c r="DG52" s="13"/>
      <c r="DH52" s="13"/>
      <c r="DI52" s="13"/>
      <c r="DJ52" s="13"/>
      <c r="DK52" s="13"/>
      <c r="DL52" s="13"/>
      <c r="DM52" s="13"/>
      <c r="DN52" s="13"/>
      <c r="DO52" s="13"/>
      <c r="DP52" s="13"/>
      <c r="DQ52" s="13"/>
    </row>
  </sheetData>
  <mergeCells count="106">
    <mergeCell ref="CO11:CP11"/>
    <mergeCell ref="CI11:CJ11"/>
    <mergeCell ref="EB11:EC11"/>
    <mergeCell ref="ED11:ED12"/>
    <mergeCell ref="F50:DS50"/>
    <mergeCell ref="DM11:DN11"/>
    <mergeCell ref="DO11:DP11"/>
    <mergeCell ref="DQ11:DQ12"/>
    <mergeCell ref="DR11:DS11"/>
    <mergeCell ref="DT11:DU11"/>
    <mergeCell ref="DV11:DW11"/>
    <mergeCell ref="DB11:DC11"/>
    <mergeCell ref="DD11:DE11"/>
    <mergeCell ref="DF11:DF12"/>
    <mergeCell ref="DG11:DH11"/>
    <mergeCell ref="DI11:DJ11"/>
    <mergeCell ref="DK11:DL11"/>
    <mergeCell ref="CQ11:CR11"/>
    <mergeCell ref="CS11:CT11"/>
    <mergeCell ref="CU11:CU12"/>
    <mergeCell ref="CV11:CW11"/>
    <mergeCell ref="CX11:CY11"/>
    <mergeCell ref="CZ11:DA11"/>
    <mergeCell ref="DX11:DY11"/>
    <mergeCell ref="DZ11:EA11"/>
    <mergeCell ref="CK11:CL11"/>
    <mergeCell ref="CM11:CN11"/>
    <mergeCell ref="AS11:AT11"/>
    <mergeCell ref="AU11:AV11"/>
    <mergeCell ref="BS11:BT11"/>
    <mergeCell ref="AX11:AY11"/>
    <mergeCell ref="AZ11:BA11"/>
    <mergeCell ref="BB11:BC11"/>
    <mergeCell ref="BD11:BE11"/>
    <mergeCell ref="BF11:BG11"/>
    <mergeCell ref="BH11:BH12"/>
    <mergeCell ref="BI11:BJ11"/>
    <mergeCell ref="BK11:BL11"/>
    <mergeCell ref="BM11:BN11"/>
    <mergeCell ref="BO11:BP11"/>
    <mergeCell ref="BQ11:BR11"/>
    <mergeCell ref="BU11:BU12"/>
    <mergeCell ref="BV11:BW11"/>
    <mergeCell ref="BX11:BY11"/>
    <mergeCell ref="BZ11:CA11"/>
    <mergeCell ref="CB11:CC11"/>
    <mergeCell ref="CD11:CE11"/>
    <mergeCell ref="CF11:CG11"/>
    <mergeCell ref="Y11:Z11"/>
    <mergeCell ref="AW11:AW12"/>
    <mergeCell ref="AB11:AC11"/>
    <mergeCell ref="AD11:AE11"/>
    <mergeCell ref="AF11:AG11"/>
    <mergeCell ref="AH11:AI11"/>
    <mergeCell ref="AJ11:AK11"/>
    <mergeCell ref="AL11:AL12"/>
    <mergeCell ref="AM11:AN11"/>
    <mergeCell ref="AO11:AP11"/>
    <mergeCell ref="EB7:EC8"/>
    <mergeCell ref="ED7:ED8"/>
    <mergeCell ref="EE7:EE12"/>
    <mergeCell ref="F9:P9"/>
    <mergeCell ref="Q9:AA9"/>
    <mergeCell ref="AB9:AL9"/>
    <mergeCell ref="AM9:AW9"/>
    <mergeCell ref="AX9:BH9"/>
    <mergeCell ref="BI9:BU9"/>
    <mergeCell ref="F10:P10"/>
    <mergeCell ref="Q10:AA10"/>
    <mergeCell ref="AB10:AL10"/>
    <mergeCell ref="AM10:AW10"/>
    <mergeCell ref="AX10:BH10"/>
    <mergeCell ref="DR10:ED10"/>
    <mergeCell ref="BV9:CH9"/>
    <mergeCell ref="CI9:CU9"/>
    <mergeCell ref="CV9:DF9"/>
    <mergeCell ref="DG9:DQ9"/>
    <mergeCell ref="DR9:ED9"/>
    <mergeCell ref="BI10:BU10"/>
    <mergeCell ref="BV10:CH10"/>
    <mergeCell ref="CH11:CH12"/>
    <mergeCell ref="CV10:DF10"/>
    <mergeCell ref="CI10:CU10"/>
    <mergeCell ref="B6:C6"/>
    <mergeCell ref="A7:A12"/>
    <mergeCell ref="B7:B12"/>
    <mergeCell ref="C7:C12"/>
    <mergeCell ref="A1:C1"/>
    <mergeCell ref="A2:C2"/>
    <mergeCell ref="B3:C3"/>
    <mergeCell ref="B4:C4"/>
    <mergeCell ref="B5:C5"/>
    <mergeCell ref="AQ11:AR11"/>
    <mergeCell ref="E7:EA8"/>
    <mergeCell ref="DG10:DQ10"/>
    <mergeCell ref="AA11:AA12"/>
    <mergeCell ref="F11:G11"/>
    <mergeCell ref="H11:I11"/>
    <mergeCell ref="J11:K11"/>
    <mergeCell ref="L11:M11"/>
    <mergeCell ref="N11:O11"/>
    <mergeCell ref="P11:P12"/>
    <mergeCell ref="Q11:R11"/>
    <mergeCell ref="S11:T11"/>
    <mergeCell ref="U11:V11"/>
    <mergeCell ref="W11:X11"/>
  </mergeCell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EF52"/>
  <sheetViews>
    <sheetView workbookViewId="0">
      <selection activeCell="EH4" sqref="EH4"/>
    </sheetView>
  </sheetViews>
  <sheetFormatPr baseColWidth="10" defaultRowHeight="14.4" x14ac:dyDescent="0.3"/>
  <cols>
    <col min="1" max="1" width="59.44140625" customWidth="1"/>
    <col min="2" max="2" width="12.5546875" customWidth="1"/>
    <col min="4" max="4" width="0" hidden="1" customWidth="1"/>
    <col min="5" max="5" width="45.6640625" hidden="1" customWidth="1"/>
    <col min="6" max="15" width="0" hidden="1" customWidth="1"/>
    <col min="16" max="16" width="19.109375" hidden="1" customWidth="1"/>
    <col min="17" max="26" width="0" hidden="1" customWidth="1"/>
    <col min="27" max="27" width="18.88671875" hidden="1" customWidth="1"/>
    <col min="28" max="37" width="0" hidden="1" customWidth="1"/>
    <col min="38" max="38" width="18.44140625" hidden="1" customWidth="1"/>
    <col min="39" max="48" width="11.6640625" hidden="1" customWidth="1"/>
    <col min="49" max="49" width="18.109375" hidden="1" customWidth="1"/>
    <col min="50" max="59" width="11.6640625" hidden="1" customWidth="1"/>
    <col min="60" max="60" width="19.109375" hidden="1" customWidth="1"/>
    <col min="61" max="72" width="11.6640625" hidden="1" customWidth="1"/>
    <col min="73" max="73" width="18.44140625" hidden="1" customWidth="1"/>
    <col min="74" max="85" width="11.6640625" hidden="1" customWidth="1"/>
    <col min="86" max="86" width="18.44140625" hidden="1" customWidth="1"/>
    <col min="87" max="98" width="11.6640625" hidden="1" customWidth="1"/>
    <col min="99" max="99" width="18.44140625" hidden="1" customWidth="1"/>
    <col min="100" max="109" width="11.6640625" hidden="1" customWidth="1"/>
    <col min="110" max="110" width="18.44140625" hidden="1" customWidth="1"/>
    <col min="111" max="120" width="11.6640625" hidden="1" customWidth="1"/>
    <col min="121" max="121" width="18.44140625" hidden="1" customWidth="1"/>
    <col min="122" max="123" width="11" hidden="1" customWidth="1"/>
    <col min="124" max="124" width="11.33203125" hidden="1" customWidth="1"/>
    <col min="125" max="125" width="11.88671875" hidden="1" customWidth="1"/>
    <col min="126" max="126" width="11.109375" hidden="1" customWidth="1"/>
    <col min="127" max="127" width="12" hidden="1" customWidth="1"/>
    <col min="128" max="128" width="11.5546875" hidden="1" customWidth="1"/>
    <col min="129" max="131" width="11.6640625" hidden="1" customWidth="1"/>
    <col min="132" max="132" width="12.44140625" hidden="1" customWidth="1"/>
    <col min="133" max="133" width="10.6640625" hidden="1" customWidth="1"/>
    <col min="134" max="134" width="19.44140625" hidden="1" customWidth="1"/>
    <col min="135" max="135" width="16.44140625" hidden="1" customWidth="1"/>
    <col min="136" max="136" width="0" hidden="1" customWidth="1"/>
  </cols>
  <sheetData>
    <row r="1" spans="1:135" ht="121.5" customHeight="1" thickBot="1" x14ac:dyDescent="0.4">
      <c r="A1" s="72" t="s">
        <v>133</v>
      </c>
      <c r="B1" s="73"/>
      <c r="C1" s="74"/>
    </row>
    <row r="2" spans="1:135" ht="216.75" customHeight="1" thickBot="1" x14ac:dyDescent="0.35">
      <c r="A2" s="47" t="s">
        <v>135</v>
      </c>
      <c r="B2" s="48"/>
      <c r="C2" s="49"/>
    </row>
    <row r="3" spans="1:135" x14ac:dyDescent="0.3">
      <c r="A3" s="23" t="s">
        <v>126</v>
      </c>
      <c r="B3" s="84">
        <v>1</v>
      </c>
      <c r="C3" s="76"/>
    </row>
    <row r="4" spans="1:135" x14ac:dyDescent="0.3">
      <c r="A4" s="24" t="s">
        <v>118</v>
      </c>
      <c r="B4" s="77">
        <v>1</v>
      </c>
      <c r="C4" s="33"/>
    </row>
    <row r="5" spans="1:135" x14ac:dyDescent="0.3">
      <c r="A5" s="24" t="s">
        <v>119</v>
      </c>
      <c r="B5" s="77">
        <v>1</v>
      </c>
      <c r="C5" s="33"/>
    </row>
    <row r="6" spans="1:135" ht="15" thickBot="1" x14ac:dyDescent="0.35">
      <c r="A6" s="25" t="s">
        <v>128</v>
      </c>
      <c r="B6" s="82">
        <v>1</v>
      </c>
      <c r="C6" s="35"/>
    </row>
    <row r="7" spans="1:135" ht="15" customHeight="1" x14ac:dyDescent="0.3">
      <c r="A7" s="83" t="s">
        <v>104</v>
      </c>
      <c r="B7" s="38" t="s">
        <v>112</v>
      </c>
      <c r="C7" s="41" t="s">
        <v>108</v>
      </c>
      <c r="E7" s="51" t="s">
        <v>103</v>
      </c>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c r="EA7" s="51"/>
      <c r="EB7" s="51" t="s">
        <v>93</v>
      </c>
      <c r="EC7" s="51"/>
      <c r="ED7" s="54">
        <v>1</v>
      </c>
      <c r="EE7" s="55" t="s">
        <v>34</v>
      </c>
    </row>
    <row r="8" spans="1:135" ht="15" customHeight="1" x14ac:dyDescent="0.3">
      <c r="A8" s="36"/>
      <c r="B8" s="39"/>
      <c r="C8" s="42"/>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c r="CS8" s="51"/>
      <c r="CT8" s="51"/>
      <c r="CU8" s="51"/>
      <c r="CV8" s="51"/>
      <c r="CW8" s="51"/>
      <c r="CX8" s="51"/>
      <c r="CY8" s="51"/>
      <c r="CZ8" s="51"/>
      <c r="DA8" s="51"/>
      <c r="DB8" s="51"/>
      <c r="DC8" s="51"/>
      <c r="DD8" s="51"/>
      <c r="DE8" s="51"/>
      <c r="DF8" s="51"/>
      <c r="DG8" s="51"/>
      <c r="DH8" s="51"/>
      <c r="DI8" s="51"/>
      <c r="DJ8" s="51"/>
      <c r="DK8" s="51"/>
      <c r="DL8" s="51"/>
      <c r="DM8" s="51"/>
      <c r="DN8" s="51"/>
      <c r="DO8" s="51"/>
      <c r="DP8" s="51"/>
      <c r="DQ8" s="51"/>
      <c r="DR8" s="51"/>
      <c r="DS8" s="51"/>
      <c r="DT8" s="51"/>
      <c r="DU8" s="51"/>
      <c r="DV8" s="51"/>
      <c r="DW8" s="51"/>
      <c r="DX8" s="51"/>
      <c r="DY8" s="51"/>
      <c r="DZ8" s="51"/>
      <c r="EA8" s="51"/>
      <c r="EB8" s="51"/>
      <c r="EC8" s="51"/>
      <c r="ED8" s="54"/>
      <c r="EE8" s="55"/>
    </row>
    <row r="9" spans="1:135" ht="15.6" x14ac:dyDescent="0.3">
      <c r="A9" s="36"/>
      <c r="B9" s="39"/>
      <c r="C9" s="42"/>
      <c r="E9" s="4" t="s">
        <v>42</v>
      </c>
      <c r="F9" s="57" t="s">
        <v>32</v>
      </c>
      <c r="G9" s="58"/>
      <c r="H9" s="58"/>
      <c r="I9" s="58"/>
      <c r="J9" s="58"/>
      <c r="K9" s="58"/>
      <c r="L9" s="58"/>
      <c r="M9" s="58"/>
      <c r="N9" s="58"/>
      <c r="O9" s="58"/>
      <c r="P9" s="59"/>
      <c r="Q9" s="60" t="s">
        <v>46</v>
      </c>
      <c r="R9" s="61"/>
      <c r="S9" s="61"/>
      <c r="T9" s="61"/>
      <c r="U9" s="61"/>
      <c r="V9" s="61"/>
      <c r="W9" s="61"/>
      <c r="X9" s="61"/>
      <c r="Y9" s="61"/>
      <c r="Z9" s="61"/>
      <c r="AA9" s="62"/>
      <c r="AB9" s="63" t="s">
        <v>47</v>
      </c>
      <c r="AC9" s="64"/>
      <c r="AD9" s="64"/>
      <c r="AE9" s="64"/>
      <c r="AF9" s="64"/>
      <c r="AG9" s="64"/>
      <c r="AH9" s="64"/>
      <c r="AI9" s="64"/>
      <c r="AJ9" s="64"/>
      <c r="AK9" s="64"/>
      <c r="AL9" s="64"/>
      <c r="AM9" s="63" t="s">
        <v>86</v>
      </c>
      <c r="AN9" s="64"/>
      <c r="AO9" s="64"/>
      <c r="AP9" s="64"/>
      <c r="AQ9" s="64"/>
      <c r="AR9" s="64"/>
      <c r="AS9" s="64"/>
      <c r="AT9" s="64"/>
      <c r="AU9" s="64"/>
      <c r="AV9" s="64"/>
      <c r="AW9" s="64"/>
      <c r="AX9" s="63" t="s">
        <v>99</v>
      </c>
      <c r="AY9" s="64"/>
      <c r="AZ9" s="64"/>
      <c r="BA9" s="64"/>
      <c r="BB9" s="64"/>
      <c r="BC9" s="64"/>
      <c r="BD9" s="64"/>
      <c r="BE9" s="64"/>
      <c r="BF9" s="64"/>
      <c r="BG9" s="64"/>
      <c r="BH9" s="64"/>
      <c r="BI9" s="63" t="s">
        <v>88</v>
      </c>
      <c r="BJ9" s="64"/>
      <c r="BK9" s="64"/>
      <c r="BL9" s="64"/>
      <c r="BM9" s="64"/>
      <c r="BN9" s="64"/>
      <c r="BO9" s="64"/>
      <c r="BP9" s="64"/>
      <c r="BQ9" s="64"/>
      <c r="BR9" s="64"/>
      <c r="BS9" s="64"/>
      <c r="BT9" s="64"/>
      <c r="BU9" s="64"/>
      <c r="BV9" s="63" t="s">
        <v>89</v>
      </c>
      <c r="BW9" s="64"/>
      <c r="BX9" s="64"/>
      <c r="BY9" s="64"/>
      <c r="BZ9" s="64"/>
      <c r="CA9" s="64"/>
      <c r="CB9" s="64"/>
      <c r="CC9" s="64"/>
      <c r="CD9" s="64"/>
      <c r="CE9" s="64"/>
      <c r="CF9" s="64"/>
      <c r="CG9" s="64"/>
      <c r="CH9" s="64"/>
      <c r="CI9" s="63" t="s">
        <v>91</v>
      </c>
      <c r="CJ9" s="64"/>
      <c r="CK9" s="64"/>
      <c r="CL9" s="64"/>
      <c r="CM9" s="64"/>
      <c r="CN9" s="64"/>
      <c r="CO9" s="64"/>
      <c r="CP9" s="64"/>
      <c r="CQ9" s="64"/>
      <c r="CR9" s="64"/>
      <c r="CS9" s="64"/>
      <c r="CT9" s="64"/>
      <c r="CU9" s="64"/>
      <c r="CV9" s="64" t="s">
        <v>94</v>
      </c>
      <c r="CW9" s="64"/>
      <c r="CX9" s="64"/>
      <c r="CY9" s="64"/>
      <c r="CZ9" s="64"/>
      <c r="DA9" s="64"/>
      <c r="DB9" s="64"/>
      <c r="DC9" s="64"/>
      <c r="DD9" s="64"/>
      <c r="DE9" s="64"/>
      <c r="DF9" s="66"/>
      <c r="DG9" s="63" t="s">
        <v>95</v>
      </c>
      <c r="DH9" s="64"/>
      <c r="DI9" s="64"/>
      <c r="DJ9" s="64"/>
      <c r="DK9" s="64"/>
      <c r="DL9" s="64"/>
      <c r="DM9" s="64"/>
      <c r="DN9" s="64"/>
      <c r="DO9" s="64"/>
      <c r="DP9" s="64"/>
      <c r="DQ9" s="66"/>
      <c r="DR9" s="63" t="s">
        <v>92</v>
      </c>
      <c r="DS9" s="64"/>
      <c r="DT9" s="64"/>
      <c r="DU9" s="64"/>
      <c r="DV9" s="64"/>
      <c r="DW9" s="64"/>
      <c r="DX9" s="64"/>
      <c r="DY9" s="64"/>
      <c r="DZ9" s="64"/>
      <c r="EA9" s="64"/>
      <c r="EB9" s="64"/>
      <c r="EC9" s="64"/>
      <c r="ED9" s="66"/>
      <c r="EE9" s="55"/>
    </row>
    <row r="10" spans="1:135" ht="32.25" customHeight="1" x14ac:dyDescent="0.3">
      <c r="A10" s="36"/>
      <c r="B10" s="39"/>
      <c r="C10" s="42"/>
      <c r="E10" s="5" t="s">
        <v>45</v>
      </c>
      <c r="F10" s="29">
        <v>0</v>
      </c>
      <c r="G10" s="30"/>
      <c r="H10" s="30"/>
      <c r="I10" s="30"/>
      <c r="J10" s="30"/>
      <c r="K10" s="30"/>
      <c r="L10" s="30"/>
      <c r="M10" s="30"/>
      <c r="N10" s="30"/>
      <c r="O10" s="30"/>
      <c r="P10" s="31"/>
      <c r="Q10" s="29">
        <v>0</v>
      </c>
      <c r="R10" s="30"/>
      <c r="S10" s="30"/>
      <c r="T10" s="30"/>
      <c r="U10" s="30"/>
      <c r="V10" s="30"/>
      <c r="W10" s="30"/>
      <c r="X10" s="30"/>
      <c r="Y10" s="30"/>
      <c r="Z10" s="30"/>
      <c r="AA10" s="31"/>
      <c r="AB10" s="29">
        <v>0</v>
      </c>
      <c r="AC10" s="30"/>
      <c r="AD10" s="30"/>
      <c r="AE10" s="30"/>
      <c r="AF10" s="30"/>
      <c r="AG10" s="30"/>
      <c r="AH10" s="30"/>
      <c r="AI10" s="30"/>
      <c r="AJ10" s="30"/>
      <c r="AK10" s="30"/>
      <c r="AL10" s="31"/>
      <c r="AM10" s="65">
        <v>0</v>
      </c>
      <c r="AN10" s="65"/>
      <c r="AO10" s="65"/>
      <c r="AP10" s="65"/>
      <c r="AQ10" s="65"/>
      <c r="AR10" s="65"/>
      <c r="AS10" s="65"/>
      <c r="AT10" s="65"/>
      <c r="AU10" s="65"/>
      <c r="AV10" s="65"/>
      <c r="AW10" s="65"/>
      <c r="AX10" s="65">
        <v>0</v>
      </c>
      <c r="AY10" s="65"/>
      <c r="AZ10" s="65"/>
      <c r="BA10" s="65"/>
      <c r="BB10" s="65"/>
      <c r="BC10" s="65"/>
      <c r="BD10" s="65"/>
      <c r="BE10" s="65"/>
      <c r="BF10" s="65"/>
      <c r="BG10" s="65"/>
      <c r="BH10" s="65"/>
      <c r="BI10" s="65">
        <v>0</v>
      </c>
      <c r="BJ10" s="65"/>
      <c r="BK10" s="65"/>
      <c r="BL10" s="65"/>
      <c r="BM10" s="65"/>
      <c r="BN10" s="65"/>
      <c r="BO10" s="65"/>
      <c r="BP10" s="65"/>
      <c r="BQ10" s="65"/>
      <c r="BR10" s="65"/>
      <c r="BS10" s="65"/>
      <c r="BT10" s="65"/>
      <c r="BU10" s="65"/>
      <c r="BV10" s="29">
        <v>0</v>
      </c>
      <c r="BW10" s="30"/>
      <c r="BX10" s="30"/>
      <c r="BY10" s="30"/>
      <c r="BZ10" s="30"/>
      <c r="CA10" s="30"/>
      <c r="CB10" s="30"/>
      <c r="CC10" s="30"/>
      <c r="CD10" s="30"/>
      <c r="CE10" s="30"/>
      <c r="CF10" s="30"/>
      <c r="CG10" s="30"/>
      <c r="CH10" s="31"/>
      <c r="CI10" s="29">
        <f>+B3</f>
        <v>1</v>
      </c>
      <c r="CJ10" s="30"/>
      <c r="CK10" s="30"/>
      <c r="CL10" s="30"/>
      <c r="CM10" s="30"/>
      <c r="CN10" s="30"/>
      <c r="CO10" s="30"/>
      <c r="CP10" s="30"/>
      <c r="CQ10" s="30"/>
      <c r="CR10" s="30"/>
      <c r="CS10" s="30"/>
      <c r="CT10" s="30"/>
      <c r="CU10" s="31"/>
      <c r="CV10" s="65">
        <f>+B4</f>
        <v>1</v>
      </c>
      <c r="CW10" s="65"/>
      <c r="CX10" s="65"/>
      <c r="CY10" s="65"/>
      <c r="CZ10" s="65"/>
      <c r="DA10" s="65"/>
      <c r="DB10" s="65"/>
      <c r="DC10" s="65"/>
      <c r="DD10" s="65"/>
      <c r="DE10" s="65"/>
      <c r="DF10" s="65"/>
      <c r="DG10" s="29">
        <f>+B5</f>
        <v>1</v>
      </c>
      <c r="DH10" s="30"/>
      <c r="DI10" s="30"/>
      <c r="DJ10" s="30"/>
      <c r="DK10" s="30"/>
      <c r="DL10" s="30"/>
      <c r="DM10" s="30"/>
      <c r="DN10" s="30"/>
      <c r="DO10" s="30"/>
      <c r="DP10" s="30"/>
      <c r="DQ10" s="31"/>
      <c r="DR10" s="29">
        <f>+B6</f>
        <v>1</v>
      </c>
      <c r="DS10" s="30"/>
      <c r="DT10" s="30"/>
      <c r="DU10" s="30"/>
      <c r="DV10" s="30"/>
      <c r="DW10" s="30"/>
      <c r="DX10" s="30"/>
      <c r="DY10" s="30"/>
      <c r="DZ10" s="30"/>
      <c r="EA10" s="30"/>
      <c r="EB10" s="30"/>
      <c r="EC10" s="30"/>
      <c r="ED10" s="31"/>
      <c r="EE10" s="55"/>
    </row>
    <row r="11" spans="1:135" ht="24.75" customHeight="1" x14ac:dyDescent="0.3">
      <c r="A11" s="36"/>
      <c r="B11" s="39"/>
      <c r="C11" s="42"/>
      <c r="E11" s="17" t="s">
        <v>37</v>
      </c>
      <c r="F11" s="50" t="s">
        <v>33</v>
      </c>
      <c r="G11" s="50"/>
      <c r="H11" s="50" t="s">
        <v>38</v>
      </c>
      <c r="I11" s="50"/>
      <c r="J11" s="50" t="s">
        <v>39</v>
      </c>
      <c r="K11" s="50"/>
      <c r="L11" s="50" t="s">
        <v>40</v>
      </c>
      <c r="M11" s="50"/>
      <c r="N11" s="50" t="s">
        <v>41</v>
      </c>
      <c r="O11" s="50"/>
      <c r="P11" s="52" t="s">
        <v>44</v>
      </c>
      <c r="Q11" s="50" t="s">
        <v>33</v>
      </c>
      <c r="R11" s="50"/>
      <c r="S11" s="50" t="s">
        <v>38</v>
      </c>
      <c r="T11" s="50"/>
      <c r="U11" s="50" t="s">
        <v>39</v>
      </c>
      <c r="V11" s="50"/>
      <c r="W11" s="50" t="s">
        <v>40</v>
      </c>
      <c r="X11" s="50"/>
      <c r="Y11" s="50" t="s">
        <v>41</v>
      </c>
      <c r="Z11" s="50"/>
      <c r="AA11" s="50" t="s">
        <v>44</v>
      </c>
      <c r="AB11" s="50" t="s">
        <v>33</v>
      </c>
      <c r="AC11" s="50"/>
      <c r="AD11" s="50" t="s">
        <v>38</v>
      </c>
      <c r="AE11" s="50"/>
      <c r="AF11" s="50" t="s">
        <v>39</v>
      </c>
      <c r="AG11" s="50"/>
      <c r="AH11" s="50" t="s">
        <v>40</v>
      </c>
      <c r="AI11" s="50"/>
      <c r="AJ11" s="50" t="s">
        <v>41</v>
      </c>
      <c r="AK11" s="50"/>
      <c r="AL11" s="52" t="s">
        <v>44</v>
      </c>
      <c r="AM11" s="50" t="s">
        <v>33</v>
      </c>
      <c r="AN11" s="50"/>
      <c r="AO11" s="50" t="s">
        <v>38</v>
      </c>
      <c r="AP11" s="50"/>
      <c r="AQ11" s="50" t="s">
        <v>39</v>
      </c>
      <c r="AR11" s="50"/>
      <c r="AS11" s="50" t="s">
        <v>40</v>
      </c>
      <c r="AT11" s="50"/>
      <c r="AU11" s="50" t="s">
        <v>41</v>
      </c>
      <c r="AV11" s="50"/>
      <c r="AW11" s="52" t="s">
        <v>44</v>
      </c>
      <c r="AX11" s="50" t="s">
        <v>33</v>
      </c>
      <c r="AY11" s="50"/>
      <c r="AZ11" s="50" t="s">
        <v>38</v>
      </c>
      <c r="BA11" s="50"/>
      <c r="BB11" s="50" t="s">
        <v>39</v>
      </c>
      <c r="BC11" s="50"/>
      <c r="BD11" s="50" t="s">
        <v>40</v>
      </c>
      <c r="BE11" s="50"/>
      <c r="BF11" s="50" t="s">
        <v>41</v>
      </c>
      <c r="BG11" s="50"/>
      <c r="BH11" s="52" t="s">
        <v>44</v>
      </c>
      <c r="BI11" s="50" t="s">
        <v>33</v>
      </c>
      <c r="BJ11" s="50"/>
      <c r="BK11" s="50" t="s">
        <v>38</v>
      </c>
      <c r="BL11" s="50"/>
      <c r="BM11" s="50" t="s">
        <v>39</v>
      </c>
      <c r="BN11" s="50"/>
      <c r="BO11" s="50" t="s">
        <v>40</v>
      </c>
      <c r="BP11" s="50"/>
      <c r="BQ11" s="50" t="s">
        <v>41</v>
      </c>
      <c r="BR11" s="50"/>
      <c r="BS11" s="67" t="s">
        <v>90</v>
      </c>
      <c r="BT11" s="68"/>
      <c r="BU11" s="52" t="s">
        <v>44</v>
      </c>
      <c r="BV11" s="50" t="s">
        <v>33</v>
      </c>
      <c r="BW11" s="50"/>
      <c r="BX11" s="50" t="s">
        <v>38</v>
      </c>
      <c r="BY11" s="50"/>
      <c r="BZ11" s="50" t="s">
        <v>39</v>
      </c>
      <c r="CA11" s="50"/>
      <c r="CB11" s="50" t="s">
        <v>40</v>
      </c>
      <c r="CC11" s="50"/>
      <c r="CD11" s="50" t="s">
        <v>41</v>
      </c>
      <c r="CE11" s="50"/>
      <c r="CF11" s="50" t="s">
        <v>90</v>
      </c>
      <c r="CG11" s="50"/>
      <c r="CH11" s="52" t="s">
        <v>44</v>
      </c>
      <c r="CI11" s="50" t="s">
        <v>33</v>
      </c>
      <c r="CJ11" s="50"/>
      <c r="CK11" s="50" t="s">
        <v>38</v>
      </c>
      <c r="CL11" s="50"/>
      <c r="CM11" s="50" t="s">
        <v>39</v>
      </c>
      <c r="CN11" s="50"/>
      <c r="CO11" s="50" t="s">
        <v>40</v>
      </c>
      <c r="CP11" s="50"/>
      <c r="CQ11" s="50" t="s">
        <v>41</v>
      </c>
      <c r="CR11" s="50"/>
      <c r="CS11" s="50" t="s">
        <v>90</v>
      </c>
      <c r="CT11" s="50"/>
      <c r="CU11" s="52" t="s">
        <v>44</v>
      </c>
      <c r="CV11" s="50" t="s">
        <v>33</v>
      </c>
      <c r="CW11" s="50"/>
      <c r="CX11" s="50" t="s">
        <v>38</v>
      </c>
      <c r="CY11" s="50"/>
      <c r="CZ11" s="50" t="s">
        <v>39</v>
      </c>
      <c r="DA11" s="50"/>
      <c r="DB11" s="50" t="s">
        <v>40</v>
      </c>
      <c r="DC11" s="50"/>
      <c r="DD11" s="50" t="s">
        <v>41</v>
      </c>
      <c r="DE11" s="50"/>
      <c r="DF11" s="52" t="s">
        <v>44</v>
      </c>
      <c r="DG11" s="50" t="s">
        <v>33</v>
      </c>
      <c r="DH11" s="50"/>
      <c r="DI11" s="50" t="s">
        <v>38</v>
      </c>
      <c r="DJ11" s="50"/>
      <c r="DK11" s="50" t="s">
        <v>39</v>
      </c>
      <c r="DL11" s="50"/>
      <c r="DM11" s="50" t="s">
        <v>40</v>
      </c>
      <c r="DN11" s="50"/>
      <c r="DO11" s="50" t="s">
        <v>41</v>
      </c>
      <c r="DP11" s="50"/>
      <c r="DQ11" s="52" t="s">
        <v>44</v>
      </c>
      <c r="DR11" s="60" t="s">
        <v>33</v>
      </c>
      <c r="DS11" s="62"/>
      <c r="DT11" s="60" t="s">
        <v>38</v>
      </c>
      <c r="DU11" s="62"/>
      <c r="DV11" s="60" t="s">
        <v>39</v>
      </c>
      <c r="DW11" s="62"/>
      <c r="DX11" s="60" t="s">
        <v>40</v>
      </c>
      <c r="DY11" s="62"/>
      <c r="DZ11" s="60" t="s">
        <v>41</v>
      </c>
      <c r="EA11" s="62"/>
      <c r="EB11" s="60" t="s">
        <v>90</v>
      </c>
      <c r="EC11" s="62"/>
      <c r="ED11" s="52" t="s">
        <v>44</v>
      </c>
      <c r="EE11" s="55"/>
    </row>
    <row r="12" spans="1:135" ht="16.2" thickBot="1" x14ac:dyDescent="0.35">
      <c r="A12" s="37"/>
      <c r="B12" s="40"/>
      <c r="C12" s="43"/>
      <c r="E12" s="17"/>
      <c r="F12" s="17" t="s">
        <v>35</v>
      </c>
      <c r="G12" s="17" t="s">
        <v>36</v>
      </c>
      <c r="H12" s="17" t="s">
        <v>35</v>
      </c>
      <c r="I12" s="17" t="s">
        <v>36</v>
      </c>
      <c r="J12" s="17" t="s">
        <v>35</v>
      </c>
      <c r="K12" s="17" t="s">
        <v>36</v>
      </c>
      <c r="L12" s="17" t="s">
        <v>35</v>
      </c>
      <c r="M12" s="17" t="s">
        <v>36</v>
      </c>
      <c r="N12" s="17" t="s">
        <v>35</v>
      </c>
      <c r="O12" s="17" t="s">
        <v>36</v>
      </c>
      <c r="P12" s="53"/>
      <c r="Q12" s="17" t="s">
        <v>35</v>
      </c>
      <c r="R12" s="17" t="s">
        <v>36</v>
      </c>
      <c r="S12" s="17" t="s">
        <v>35</v>
      </c>
      <c r="T12" s="17" t="s">
        <v>36</v>
      </c>
      <c r="U12" s="17" t="s">
        <v>35</v>
      </c>
      <c r="V12" s="17" t="s">
        <v>36</v>
      </c>
      <c r="W12" s="17" t="s">
        <v>35</v>
      </c>
      <c r="X12" s="17" t="s">
        <v>36</v>
      </c>
      <c r="Y12" s="17" t="s">
        <v>35</v>
      </c>
      <c r="Z12" s="17" t="s">
        <v>36</v>
      </c>
      <c r="AA12" s="50"/>
      <c r="AB12" s="17" t="s">
        <v>35</v>
      </c>
      <c r="AC12" s="17" t="s">
        <v>36</v>
      </c>
      <c r="AD12" s="17" t="s">
        <v>35</v>
      </c>
      <c r="AE12" s="17" t="s">
        <v>36</v>
      </c>
      <c r="AF12" s="17" t="s">
        <v>35</v>
      </c>
      <c r="AG12" s="17" t="s">
        <v>36</v>
      </c>
      <c r="AH12" s="17" t="s">
        <v>35</v>
      </c>
      <c r="AI12" s="17" t="s">
        <v>36</v>
      </c>
      <c r="AJ12" s="17" t="s">
        <v>35</v>
      </c>
      <c r="AK12" s="17" t="s">
        <v>36</v>
      </c>
      <c r="AL12" s="53"/>
      <c r="AM12" s="17" t="s">
        <v>35</v>
      </c>
      <c r="AN12" s="17" t="s">
        <v>36</v>
      </c>
      <c r="AO12" s="17" t="s">
        <v>35</v>
      </c>
      <c r="AP12" s="17" t="s">
        <v>36</v>
      </c>
      <c r="AQ12" s="17" t="s">
        <v>35</v>
      </c>
      <c r="AR12" s="17" t="s">
        <v>36</v>
      </c>
      <c r="AS12" s="17" t="s">
        <v>35</v>
      </c>
      <c r="AT12" s="17" t="s">
        <v>36</v>
      </c>
      <c r="AU12" s="17" t="s">
        <v>35</v>
      </c>
      <c r="AV12" s="17" t="s">
        <v>36</v>
      </c>
      <c r="AW12" s="53"/>
      <c r="AX12" s="17" t="s">
        <v>35</v>
      </c>
      <c r="AY12" s="17" t="s">
        <v>36</v>
      </c>
      <c r="AZ12" s="17" t="s">
        <v>35</v>
      </c>
      <c r="BA12" s="17" t="s">
        <v>36</v>
      </c>
      <c r="BB12" s="17" t="s">
        <v>35</v>
      </c>
      <c r="BC12" s="17" t="s">
        <v>36</v>
      </c>
      <c r="BD12" s="17" t="s">
        <v>35</v>
      </c>
      <c r="BE12" s="17" t="s">
        <v>36</v>
      </c>
      <c r="BF12" s="17" t="s">
        <v>35</v>
      </c>
      <c r="BG12" s="17" t="s">
        <v>36</v>
      </c>
      <c r="BH12" s="53"/>
      <c r="BI12" s="17" t="s">
        <v>35</v>
      </c>
      <c r="BJ12" s="17" t="s">
        <v>36</v>
      </c>
      <c r="BK12" s="17" t="s">
        <v>35</v>
      </c>
      <c r="BL12" s="17" t="s">
        <v>36</v>
      </c>
      <c r="BM12" s="17" t="s">
        <v>35</v>
      </c>
      <c r="BN12" s="17" t="s">
        <v>36</v>
      </c>
      <c r="BO12" s="17" t="s">
        <v>35</v>
      </c>
      <c r="BP12" s="17" t="s">
        <v>36</v>
      </c>
      <c r="BQ12" s="17" t="s">
        <v>35</v>
      </c>
      <c r="BR12" s="17" t="s">
        <v>36</v>
      </c>
      <c r="BS12" s="17" t="s">
        <v>35</v>
      </c>
      <c r="BT12" s="17" t="s">
        <v>36</v>
      </c>
      <c r="BU12" s="53"/>
      <c r="BV12" s="17" t="s">
        <v>35</v>
      </c>
      <c r="BW12" s="17" t="s">
        <v>36</v>
      </c>
      <c r="BX12" s="17" t="s">
        <v>35</v>
      </c>
      <c r="BY12" s="17" t="s">
        <v>36</v>
      </c>
      <c r="BZ12" s="17" t="s">
        <v>35</v>
      </c>
      <c r="CA12" s="17" t="s">
        <v>36</v>
      </c>
      <c r="CB12" s="17" t="s">
        <v>35</v>
      </c>
      <c r="CC12" s="17" t="s">
        <v>36</v>
      </c>
      <c r="CD12" s="17" t="s">
        <v>35</v>
      </c>
      <c r="CE12" s="17" t="s">
        <v>36</v>
      </c>
      <c r="CF12" s="17" t="s">
        <v>35</v>
      </c>
      <c r="CG12" s="17" t="s">
        <v>36</v>
      </c>
      <c r="CH12" s="53"/>
      <c r="CI12" s="17" t="s">
        <v>35</v>
      </c>
      <c r="CJ12" s="17" t="s">
        <v>36</v>
      </c>
      <c r="CK12" s="17" t="s">
        <v>35</v>
      </c>
      <c r="CL12" s="17" t="s">
        <v>36</v>
      </c>
      <c r="CM12" s="17" t="s">
        <v>35</v>
      </c>
      <c r="CN12" s="17" t="s">
        <v>36</v>
      </c>
      <c r="CO12" s="17" t="s">
        <v>35</v>
      </c>
      <c r="CP12" s="17" t="s">
        <v>36</v>
      </c>
      <c r="CQ12" s="17" t="s">
        <v>35</v>
      </c>
      <c r="CR12" s="17" t="s">
        <v>36</v>
      </c>
      <c r="CS12" s="17" t="s">
        <v>35</v>
      </c>
      <c r="CT12" s="17" t="s">
        <v>36</v>
      </c>
      <c r="CU12" s="53"/>
      <c r="CV12" s="17" t="s">
        <v>35</v>
      </c>
      <c r="CW12" s="17" t="s">
        <v>36</v>
      </c>
      <c r="CX12" s="17" t="s">
        <v>35</v>
      </c>
      <c r="CY12" s="17" t="s">
        <v>36</v>
      </c>
      <c r="CZ12" s="17" t="s">
        <v>35</v>
      </c>
      <c r="DA12" s="17" t="s">
        <v>36</v>
      </c>
      <c r="DB12" s="17" t="s">
        <v>35</v>
      </c>
      <c r="DC12" s="17" t="s">
        <v>36</v>
      </c>
      <c r="DD12" s="17" t="s">
        <v>35</v>
      </c>
      <c r="DE12" s="17" t="s">
        <v>36</v>
      </c>
      <c r="DF12" s="53"/>
      <c r="DG12" s="17" t="s">
        <v>35</v>
      </c>
      <c r="DH12" s="17" t="s">
        <v>36</v>
      </c>
      <c r="DI12" s="17" t="s">
        <v>35</v>
      </c>
      <c r="DJ12" s="17" t="s">
        <v>36</v>
      </c>
      <c r="DK12" s="17" t="s">
        <v>35</v>
      </c>
      <c r="DL12" s="17" t="s">
        <v>36</v>
      </c>
      <c r="DM12" s="17" t="s">
        <v>35</v>
      </c>
      <c r="DN12" s="17" t="s">
        <v>36</v>
      </c>
      <c r="DO12" s="17" t="s">
        <v>35</v>
      </c>
      <c r="DP12" s="17" t="s">
        <v>36</v>
      </c>
      <c r="DQ12" s="53"/>
      <c r="DR12" s="17" t="s">
        <v>35</v>
      </c>
      <c r="DS12" s="17" t="s">
        <v>36</v>
      </c>
      <c r="DT12" s="17" t="s">
        <v>35</v>
      </c>
      <c r="DU12" s="17" t="s">
        <v>36</v>
      </c>
      <c r="DV12" s="17" t="s">
        <v>35</v>
      </c>
      <c r="DW12" s="17" t="s">
        <v>36</v>
      </c>
      <c r="DX12" s="17" t="s">
        <v>35</v>
      </c>
      <c r="DY12" s="17" t="s">
        <v>36</v>
      </c>
      <c r="DZ12" s="17" t="s">
        <v>35</v>
      </c>
      <c r="EA12" s="17" t="s">
        <v>36</v>
      </c>
      <c r="EB12" s="17" t="s">
        <v>35</v>
      </c>
      <c r="EC12" s="17" t="s">
        <v>36</v>
      </c>
      <c r="ED12" s="53"/>
      <c r="EE12" s="56"/>
    </row>
    <row r="13" spans="1:135" x14ac:dyDescent="0.3">
      <c r="A13" s="19" t="str">
        <f t="shared" ref="A13:A47" si="0">+E13</f>
        <v>LECHE LIQUIDA O EN POLVO (se calcula polvo)</v>
      </c>
      <c r="B13" s="20">
        <f>ROUNDUP(+EE13,0)</f>
        <v>559</v>
      </c>
      <c r="C13" s="21" t="s">
        <v>109</v>
      </c>
      <c r="E13" s="3" t="s">
        <v>48</v>
      </c>
      <c r="F13" s="7"/>
      <c r="G13" s="7"/>
      <c r="H13" s="7"/>
      <c r="I13" s="7"/>
      <c r="J13" s="7"/>
      <c r="K13" s="7"/>
      <c r="L13" s="7"/>
      <c r="M13" s="7"/>
      <c r="N13" s="7"/>
      <c r="O13" s="7"/>
      <c r="P13" s="7">
        <f>(+F13*G13+H13*I13+J13*K13+L13*M13+N13*O13)*F$10</f>
        <v>0</v>
      </c>
      <c r="Q13" s="1"/>
      <c r="R13" s="1"/>
      <c r="S13" s="1"/>
      <c r="T13" s="1"/>
      <c r="U13" s="1"/>
      <c r="V13" s="1"/>
      <c r="W13" s="1"/>
      <c r="X13" s="1"/>
      <c r="Y13" s="1"/>
      <c r="Z13" s="1"/>
      <c r="AA13" s="1">
        <f>(+Q13*R13+S13*T13+U13*V13+W13*X13+Y13*Z13)*Q$10</f>
        <v>0</v>
      </c>
      <c r="AB13" s="8">
        <v>9.6999999999999993</v>
      </c>
      <c r="AC13" s="8">
        <v>30</v>
      </c>
      <c r="AD13" s="8">
        <v>9.6999999999999993</v>
      </c>
      <c r="AE13" s="8">
        <f>4/7*30</f>
        <v>17.142857142857142</v>
      </c>
      <c r="AF13" s="8"/>
      <c r="AG13" s="8"/>
      <c r="AH13" s="8"/>
      <c r="AI13" s="8"/>
      <c r="AJ13" s="8"/>
      <c r="AK13" s="8"/>
      <c r="AL13" s="7">
        <f>(+AB13*AC13+AD13*AE13+AF13*AG13+AH13*AI13+AJ13*AK13)*AB$10</f>
        <v>0</v>
      </c>
      <c r="AM13" s="12">
        <v>11.7</v>
      </c>
      <c r="AN13" s="12">
        <v>30</v>
      </c>
      <c r="AO13" s="12">
        <v>11.7</v>
      </c>
      <c r="AP13" s="12">
        <v>30</v>
      </c>
      <c r="AQ13" s="12"/>
      <c r="AR13" s="12"/>
      <c r="AS13" s="12"/>
      <c r="AT13" s="12"/>
      <c r="AU13" s="12"/>
      <c r="AV13" s="12"/>
      <c r="AW13" s="12">
        <f>(+AM13*AN13+AO13*AP13+AQ13*AR13+AS13*AT13+AU13*AV13)*AM$10</f>
        <v>0</v>
      </c>
      <c r="AX13" s="7">
        <v>13</v>
      </c>
      <c r="AY13" s="7">
        <v>30</v>
      </c>
      <c r="AZ13" s="7">
        <v>13</v>
      </c>
      <c r="BA13" s="7">
        <f>4/7*30</f>
        <v>17.142857142857142</v>
      </c>
      <c r="BB13" s="7"/>
      <c r="BC13" s="7"/>
      <c r="BD13" s="7"/>
      <c r="BE13" s="7"/>
      <c r="BF13" s="7"/>
      <c r="BG13" s="7"/>
      <c r="BH13" s="7">
        <f>(+AX13*AY13+AZ13*BA13+BB13*BC13+BD13*BE13+BF13*BG13)*AX$10</f>
        <v>0</v>
      </c>
      <c r="BI13" s="12">
        <v>14.3</v>
      </c>
      <c r="BJ13" s="12">
        <v>30</v>
      </c>
      <c r="BK13" s="12">
        <v>14.3</v>
      </c>
      <c r="BL13" s="12">
        <f>4/7*30</f>
        <v>17.142857142857142</v>
      </c>
      <c r="BM13" s="14"/>
      <c r="BN13" s="14"/>
      <c r="BO13" s="12"/>
      <c r="BP13" s="12"/>
      <c r="BQ13" s="14"/>
      <c r="BR13" s="14"/>
      <c r="BS13" s="12">
        <v>14.3</v>
      </c>
      <c r="BT13" s="12">
        <v>20</v>
      </c>
      <c r="BU13" s="12">
        <f>(BI13*BJ13+BK13*BL13+BM13*BN13+BO13*BP13+BQ13*BR13+BS13*BT13)*BI$10</f>
        <v>0</v>
      </c>
      <c r="BV13" s="7">
        <v>15.6</v>
      </c>
      <c r="BW13" s="7">
        <v>30</v>
      </c>
      <c r="BX13" s="7">
        <v>15.6</v>
      </c>
      <c r="BY13" s="7">
        <f>4/7*30</f>
        <v>17.142857142857142</v>
      </c>
      <c r="BZ13" s="7"/>
      <c r="CA13" s="7"/>
      <c r="CB13" s="7"/>
      <c r="CC13" s="7"/>
      <c r="CD13" s="7"/>
      <c r="CE13" s="7"/>
      <c r="CF13" s="7">
        <v>15.6</v>
      </c>
      <c r="CG13" s="7">
        <v>20</v>
      </c>
      <c r="CH13" s="7">
        <f t="shared" ref="CH13:CH47" si="1">(BV13*BW13+BX13*BY13+BZ13*CA13+CB13*CC13+CD13*CE13+CF13*CG13)*BV$10</f>
        <v>0</v>
      </c>
      <c r="CI13" s="14"/>
      <c r="CJ13" s="14"/>
      <c r="CK13" s="14">
        <v>15.6</v>
      </c>
      <c r="CL13" s="14">
        <f>4/7*30</f>
        <v>17.142857142857142</v>
      </c>
      <c r="CM13" s="14"/>
      <c r="CN13" s="14"/>
      <c r="CO13" s="14"/>
      <c r="CP13" s="14"/>
      <c r="CQ13" s="14"/>
      <c r="CR13" s="14"/>
      <c r="CS13" s="14"/>
      <c r="CT13" s="14"/>
      <c r="CU13" s="12">
        <f t="shared" ref="CU13:CU47" si="2">(CI13*CJ13+CK13*CL13+CM13*CN13+CO13*CP13+CQ13*CR13+CS13*CT13)*CI$10</f>
        <v>267.42857142857139</v>
      </c>
      <c r="CV13" s="7"/>
      <c r="CW13" s="7"/>
      <c r="CX13" s="7"/>
      <c r="CY13" s="7"/>
      <c r="CZ13" s="7"/>
      <c r="DA13" s="7"/>
      <c r="DB13" s="7"/>
      <c r="DC13" s="7"/>
      <c r="DD13" s="7"/>
      <c r="DE13" s="7"/>
      <c r="DF13" s="7">
        <f>(+CV13*CW13+CX13*CY13+CZ13*DA13+DB13*DC13+DD13*DE13)*CV$10</f>
        <v>0</v>
      </c>
      <c r="DG13" s="14"/>
      <c r="DH13" s="14"/>
      <c r="DI13" s="14"/>
      <c r="DJ13" s="14"/>
      <c r="DK13" s="14"/>
      <c r="DL13" s="14"/>
      <c r="DM13" s="14"/>
      <c r="DN13" s="14"/>
      <c r="DO13" s="14"/>
      <c r="DP13" s="14"/>
      <c r="DQ13" s="12">
        <f>(+DG13*DH13+DI13*DJ13+DK13*DL13+DM13*DN13+DO13*DP13)*DG$10</f>
        <v>0</v>
      </c>
      <c r="DR13" s="7"/>
      <c r="DS13" s="7"/>
      <c r="DT13" s="7">
        <v>17</v>
      </c>
      <c r="DU13" s="7">
        <f>4/7*30</f>
        <v>17.142857142857142</v>
      </c>
      <c r="DV13" s="7"/>
      <c r="DW13" s="7"/>
      <c r="DX13" s="7"/>
      <c r="DY13" s="7"/>
      <c r="DZ13" s="7"/>
      <c r="EA13" s="7"/>
      <c r="EB13" s="7"/>
      <c r="EC13" s="7"/>
      <c r="ED13" s="7">
        <f t="shared" ref="ED13:ED47" si="3">(DR13*DS13+DT13*DU13+DV13*DW13+DX13*DY13+DZ13*EA13+EB13*EC13)*DR$10</f>
        <v>291.42857142857144</v>
      </c>
      <c r="EE13" s="9">
        <f t="shared" ref="EE13:EE47" si="4">(+ED13+DQ13+DF13+CU13+CH13+AL13+AW13+BH13+BU13+AA13+P13)*ED$7</f>
        <v>558.85714285714289</v>
      </c>
    </row>
    <row r="14" spans="1:135" hidden="1" x14ac:dyDescent="0.3">
      <c r="A14" s="19" t="str">
        <f t="shared" si="0"/>
        <v>LECHE CONTINUACIÓN</v>
      </c>
      <c r="B14" s="20">
        <f t="shared" ref="B14:B47" si="5">ROUNDUP(+EE14,0)</f>
        <v>0</v>
      </c>
      <c r="C14" s="21" t="s">
        <v>109</v>
      </c>
      <c r="E14" s="1" t="s">
        <v>0</v>
      </c>
      <c r="F14" s="7">
        <v>17</v>
      </c>
      <c r="G14" s="7">
        <v>30</v>
      </c>
      <c r="H14" s="7">
        <v>13</v>
      </c>
      <c r="I14" s="7">
        <v>30</v>
      </c>
      <c r="J14" s="8">
        <v>13</v>
      </c>
      <c r="K14" s="8">
        <v>30</v>
      </c>
      <c r="L14" s="7">
        <v>13</v>
      </c>
      <c r="M14" s="7">
        <v>30</v>
      </c>
      <c r="N14" s="8">
        <v>13</v>
      </c>
      <c r="O14" s="8">
        <v>30</v>
      </c>
      <c r="P14" s="7">
        <f t="shared" ref="P14:P47" si="6">(+F14*G14+H14*I14+J14*K14+L14*M14+N14*O14)*F$10</f>
        <v>0</v>
      </c>
      <c r="Q14" s="1">
        <v>17</v>
      </c>
      <c r="R14" s="1">
        <v>30</v>
      </c>
      <c r="S14" s="1">
        <v>13</v>
      </c>
      <c r="T14" s="1">
        <v>30</v>
      </c>
      <c r="U14" s="6">
        <v>17</v>
      </c>
      <c r="V14" s="6">
        <v>30</v>
      </c>
      <c r="W14" s="1">
        <v>13</v>
      </c>
      <c r="X14" s="1">
        <v>30</v>
      </c>
      <c r="Y14" s="1">
        <v>13</v>
      </c>
      <c r="Z14" s="1">
        <v>30</v>
      </c>
      <c r="AA14" s="1">
        <f t="shared" ref="AA14:AA47" si="7">(+Q14*R14+S14*T14+U14*V14+W14*X14+Y14*Z14)*Q$10</f>
        <v>0</v>
      </c>
      <c r="AB14" s="8"/>
      <c r="AC14" s="8"/>
      <c r="AD14" s="8"/>
      <c r="AE14" s="8"/>
      <c r="AF14" s="8"/>
      <c r="AG14" s="8"/>
      <c r="AH14" s="8"/>
      <c r="AI14" s="8"/>
      <c r="AJ14" s="8"/>
      <c r="AK14" s="8"/>
      <c r="AL14" s="7">
        <f t="shared" ref="AL14:AL47" si="8">(+AB14*AC14+AD14*AE14+AF14*AG14+AH14*AI14+AJ14*AK14)*AB$10</f>
        <v>0</v>
      </c>
      <c r="AM14" s="12"/>
      <c r="AN14" s="12"/>
      <c r="AO14" s="12"/>
      <c r="AP14" s="12"/>
      <c r="AQ14" s="12"/>
      <c r="AR14" s="12"/>
      <c r="AS14" s="12"/>
      <c r="AT14" s="12"/>
      <c r="AU14" s="12"/>
      <c r="AV14" s="12"/>
      <c r="AW14" s="12">
        <f t="shared" ref="AW14:AW47" si="9">(+AM14*AN14+AO14*AP14+AQ14*AR14+AS14*AT14+AU14*AV14)*AM$10</f>
        <v>0</v>
      </c>
      <c r="AX14" s="7"/>
      <c r="AY14" s="7"/>
      <c r="AZ14" s="7"/>
      <c r="BA14" s="7"/>
      <c r="BB14" s="7"/>
      <c r="BC14" s="7"/>
      <c r="BD14" s="7"/>
      <c r="BE14" s="7"/>
      <c r="BF14" s="7"/>
      <c r="BG14" s="7"/>
      <c r="BH14" s="7">
        <f t="shared" ref="BH14:BH47" si="10">(+AX14*AY14+AZ14*BA14+BB14*BC14+BD14*BE14+BF14*BG14)*AX$10</f>
        <v>0</v>
      </c>
      <c r="BI14" s="12"/>
      <c r="BJ14" s="12"/>
      <c r="BK14" s="12"/>
      <c r="BL14" s="12"/>
      <c r="BM14" s="14"/>
      <c r="BN14" s="14"/>
      <c r="BO14" s="12"/>
      <c r="BP14" s="12"/>
      <c r="BQ14" s="14"/>
      <c r="BR14" s="14"/>
      <c r="BS14" s="12"/>
      <c r="BT14" s="12"/>
      <c r="BU14" s="12">
        <f t="shared" ref="BU14:BU47" si="11">(BI14*BJ14+BK14*BL14+BM14*BN14+BO14*BP14+BQ14*BR14+BS14*BT14)*BI$10</f>
        <v>0</v>
      </c>
      <c r="BV14" s="7"/>
      <c r="BW14" s="7"/>
      <c r="BX14" s="7"/>
      <c r="BY14" s="7"/>
      <c r="BZ14" s="7"/>
      <c r="CA14" s="7"/>
      <c r="CB14" s="7"/>
      <c r="CC14" s="7"/>
      <c r="CD14" s="7"/>
      <c r="CE14" s="7"/>
      <c r="CF14" s="7"/>
      <c r="CG14" s="7"/>
      <c r="CH14" s="7">
        <f t="shared" si="1"/>
        <v>0</v>
      </c>
      <c r="CI14" s="14"/>
      <c r="CJ14" s="14"/>
      <c r="CK14" s="14"/>
      <c r="CL14" s="14"/>
      <c r="CM14" s="14"/>
      <c r="CN14" s="14"/>
      <c r="CO14" s="14"/>
      <c r="CP14" s="14"/>
      <c r="CQ14" s="14"/>
      <c r="CR14" s="14"/>
      <c r="CS14" s="14"/>
      <c r="CT14" s="14"/>
      <c r="CU14" s="12">
        <f t="shared" si="2"/>
        <v>0</v>
      </c>
      <c r="CV14" s="7"/>
      <c r="CW14" s="7"/>
      <c r="CX14" s="7"/>
      <c r="CY14" s="7"/>
      <c r="CZ14" s="7"/>
      <c r="DA14" s="7"/>
      <c r="DB14" s="7"/>
      <c r="DC14" s="7"/>
      <c r="DD14" s="7"/>
      <c r="DE14" s="7"/>
      <c r="DF14" s="7">
        <f t="shared" ref="DF14:DF47" si="12">(+CV14*CW14+CX14*CY14+CZ14*DA14+DB14*DC14+DD14*DE14)*CV$10</f>
        <v>0</v>
      </c>
      <c r="DG14" s="14"/>
      <c r="DH14" s="14"/>
      <c r="DI14" s="14"/>
      <c r="DJ14" s="14"/>
      <c r="DK14" s="14"/>
      <c r="DL14" s="14"/>
      <c r="DM14" s="14"/>
      <c r="DN14" s="14"/>
      <c r="DO14" s="14"/>
      <c r="DP14" s="14"/>
      <c r="DQ14" s="12">
        <f t="shared" ref="DQ14:DQ47" si="13">(+DG14*DH14+DI14*DJ14+DK14*DL14+DM14*DN14+DO14*DP14)*DG$10</f>
        <v>0</v>
      </c>
      <c r="DR14" s="7"/>
      <c r="DS14" s="7"/>
      <c r="DT14" s="7"/>
      <c r="DU14" s="7"/>
      <c r="DV14" s="7"/>
      <c r="DW14" s="7"/>
      <c r="DX14" s="7"/>
      <c r="DY14" s="7"/>
      <c r="DZ14" s="7"/>
      <c r="EA14" s="7"/>
      <c r="EB14" s="7"/>
      <c r="EC14" s="7"/>
      <c r="ED14" s="7">
        <f t="shared" si="3"/>
        <v>0</v>
      </c>
      <c r="EE14" s="9">
        <f t="shared" si="4"/>
        <v>0</v>
      </c>
    </row>
    <row r="15" spans="1:135" ht="15.75" hidden="1" customHeight="1" x14ac:dyDescent="0.3">
      <c r="A15" s="19" t="str">
        <f t="shared" si="0"/>
        <v>KUMIS, Yogourt y Avena</v>
      </c>
      <c r="B15" s="20">
        <f t="shared" si="5"/>
        <v>0</v>
      </c>
      <c r="C15" s="21" t="s">
        <v>110</v>
      </c>
      <c r="E15" s="2" t="s">
        <v>85</v>
      </c>
      <c r="F15" s="7"/>
      <c r="G15" s="7"/>
      <c r="H15" s="7"/>
      <c r="I15" s="7"/>
      <c r="J15" s="8"/>
      <c r="K15" s="8"/>
      <c r="L15" s="7"/>
      <c r="M15" s="7"/>
      <c r="N15" s="7"/>
      <c r="O15" s="7"/>
      <c r="P15" s="7">
        <f t="shared" si="6"/>
        <v>0</v>
      </c>
      <c r="Q15" s="1"/>
      <c r="R15" s="1"/>
      <c r="S15" s="1"/>
      <c r="T15" s="1"/>
      <c r="U15" s="6"/>
      <c r="V15" s="6"/>
      <c r="W15" s="1"/>
      <c r="X15" s="1"/>
      <c r="Y15" s="1"/>
      <c r="Z15" s="1"/>
      <c r="AA15" s="1">
        <f t="shared" si="7"/>
        <v>0</v>
      </c>
      <c r="AB15" s="8"/>
      <c r="AC15" s="8"/>
      <c r="AD15" s="8"/>
      <c r="AE15" s="8"/>
      <c r="AF15" s="8"/>
      <c r="AG15" s="8"/>
      <c r="AH15" s="8">
        <v>100</v>
      </c>
      <c r="AI15" s="8">
        <v>20</v>
      </c>
      <c r="AJ15" s="8"/>
      <c r="AK15" s="8"/>
      <c r="AL15" s="7">
        <f t="shared" si="8"/>
        <v>0</v>
      </c>
      <c r="AM15" s="12"/>
      <c r="AN15" s="12"/>
      <c r="AO15" s="12"/>
      <c r="AP15" s="12"/>
      <c r="AQ15" s="12"/>
      <c r="AR15" s="12"/>
      <c r="AS15" s="12">
        <v>100</v>
      </c>
      <c r="AT15" s="12">
        <v>20</v>
      </c>
      <c r="AU15" s="12"/>
      <c r="AV15" s="12"/>
      <c r="AW15" s="12">
        <f t="shared" si="9"/>
        <v>0</v>
      </c>
      <c r="AX15" s="7"/>
      <c r="AY15" s="7"/>
      <c r="AZ15" s="7"/>
      <c r="BA15" s="7"/>
      <c r="BB15" s="7"/>
      <c r="BC15" s="7"/>
      <c r="BD15" s="7">
        <v>150</v>
      </c>
      <c r="BE15" s="7">
        <v>20</v>
      </c>
      <c r="BF15" s="7"/>
      <c r="BG15" s="7"/>
      <c r="BH15" s="7">
        <f t="shared" si="10"/>
        <v>0</v>
      </c>
      <c r="BI15" s="12"/>
      <c r="BJ15" s="12"/>
      <c r="BK15" s="12"/>
      <c r="BL15" s="12"/>
      <c r="BM15" s="14"/>
      <c r="BN15" s="14"/>
      <c r="BO15" s="12">
        <v>150</v>
      </c>
      <c r="BP15" s="12">
        <v>20</v>
      </c>
      <c r="BQ15" s="14"/>
      <c r="BR15" s="14"/>
      <c r="BS15" s="12">
        <v>150</v>
      </c>
      <c r="BT15" s="12">
        <v>10</v>
      </c>
      <c r="BU15" s="12">
        <f t="shared" si="11"/>
        <v>0</v>
      </c>
      <c r="BV15" s="7"/>
      <c r="BW15" s="7"/>
      <c r="BX15" s="7"/>
      <c r="BY15" s="7"/>
      <c r="BZ15" s="7"/>
      <c r="CA15" s="7"/>
      <c r="CB15" s="7">
        <v>200</v>
      </c>
      <c r="CC15" s="7">
        <v>20</v>
      </c>
      <c r="CD15" s="7"/>
      <c r="CE15" s="7"/>
      <c r="CF15" s="7">
        <v>200</v>
      </c>
      <c r="CG15" s="7">
        <v>10</v>
      </c>
      <c r="CH15" s="7">
        <f t="shared" si="1"/>
        <v>0</v>
      </c>
      <c r="CI15" s="14"/>
      <c r="CJ15" s="14"/>
      <c r="CK15" s="14"/>
      <c r="CL15" s="14"/>
      <c r="CM15" s="14"/>
      <c r="CN15" s="14"/>
      <c r="CO15" s="14"/>
      <c r="CP15" s="14"/>
      <c r="CQ15" s="14"/>
      <c r="CR15" s="14"/>
      <c r="CS15" s="14"/>
      <c r="CT15" s="14"/>
      <c r="CU15" s="12">
        <f t="shared" si="2"/>
        <v>0</v>
      </c>
      <c r="CV15" s="7"/>
      <c r="CW15" s="7"/>
      <c r="CX15" s="7"/>
      <c r="CY15" s="7"/>
      <c r="CZ15" s="7"/>
      <c r="DA15" s="7"/>
      <c r="DB15" s="7"/>
      <c r="DC15" s="7"/>
      <c r="DD15" s="7"/>
      <c r="DE15" s="7"/>
      <c r="DF15" s="7">
        <f t="shared" si="12"/>
        <v>0</v>
      </c>
      <c r="DG15" s="14"/>
      <c r="DH15" s="14"/>
      <c r="DI15" s="14"/>
      <c r="DJ15" s="14"/>
      <c r="DK15" s="14"/>
      <c r="DL15" s="14"/>
      <c r="DM15" s="14"/>
      <c r="DN15" s="14"/>
      <c r="DO15" s="14"/>
      <c r="DP15" s="14"/>
      <c r="DQ15" s="12">
        <f t="shared" si="13"/>
        <v>0</v>
      </c>
      <c r="DR15" s="7"/>
      <c r="DS15" s="7"/>
      <c r="DT15" s="7"/>
      <c r="DU15" s="7"/>
      <c r="DV15" s="7"/>
      <c r="DW15" s="7"/>
      <c r="DX15" s="7"/>
      <c r="DY15" s="7"/>
      <c r="DZ15" s="7"/>
      <c r="EA15" s="7"/>
      <c r="EB15" s="7"/>
      <c r="EC15" s="7"/>
      <c r="ED15" s="7">
        <f t="shared" si="3"/>
        <v>0</v>
      </c>
      <c r="EE15" s="9">
        <f t="shared" si="4"/>
        <v>0</v>
      </c>
    </row>
    <row r="16" spans="1:135" hidden="1" x14ac:dyDescent="0.3">
      <c r="A16" s="19" t="str">
        <f t="shared" si="0"/>
        <v>QUESO CAMPESINO</v>
      </c>
      <c r="B16" s="20">
        <f t="shared" si="5"/>
        <v>0</v>
      </c>
      <c r="C16" s="21" t="s">
        <v>109</v>
      </c>
      <c r="E16" s="1" t="s">
        <v>1</v>
      </c>
      <c r="F16" s="7"/>
      <c r="G16" s="7"/>
      <c r="H16" s="7"/>
      <c r="I16" s="7"/>
      <c r="J16" s="8"/>
      <c r="K16" s="8"/>
      <c r="L16" s="7"/>
      <c r="M16" s="7"/>
      <c r="N16" s="7"/>
      <c r="O16" s="7"/>
      <c r="P16" s="7">
        <f t="shared" si="6"/>
        <v>0</v>
      </c>
      <c r="Q16" s="1"/>
      <c r="R16" s="1"/>
      <c r="S16" s="1"/>
      <c r="T16" s="1"/>
      <c r="U16" s="6"/>
      <c r="V16" s="6"/>
      <c r="W16" s="1"/>
      <c r="X16" s="1"/>
      <c r="Y16" s="1"/>
      <c r="Z16" s="1"/>
      <c r="AA16" s="1">
        <f t="shared" si="7"/>
        <v>0</v>
      </c>
      <c r="AB16" s="8">
        <v>30</v>
      </c>
      <c r="AC16" s="8">
        <v>10</v>
      </c>
      <c r="AD16" s="8"/>
      <c r="AE16" s="8"/>
      <c r="AF16" s="8"/>
      <c r="AG16" s="8"/>
      <c r="AH16" s="8">
        <v>30</v>
      </c>
      <c r="AI16" s="8">
        <v>10</v>
      </c>
      <c r="AJ16" s="8"/>
      <c r="AK16" s="8"/>
      <c r="AL16" s="7">
        <f t="shared" si="8"/>
        <v>0</v>
      </c>
      <c r="AM16" s="12">
        <v>30</v>
      </c>
      <c r="AN16" s="12">
        <v>10</v>
      </c>
      <c r="AO16" s="12"/>
      <c r="AP16" s="12"/>
      <c r="AQ16" s="12"/>
      <c r="AR16" s="12"/>
      <c r="AS16" s="12">
        <v>30</v>
      </c>
      <c r="AT16" s="12">
        <v>10</v>
      </c>
      <c r="AU16" s="12"/>
      <c r="AV16" s="12"/>
      <c r="AW16" s="12">
        <f t="shared" si="9"/>
        <v>0</v>
      </c>
      <c r="AX16" s="7">
        <v>50</v>
      </c>
      <c r="AY16" s="7">
        <v>10</v>
      </c>
      <c r="AZ16" s="7"/>
      <c r="BA16" s="7"/>
      <c r="BB16" s="7"/>
      <c r="BC16" s="7"/>
      <c r="BD16" s="7">
        <v>50</v>
      </c>
      <c r="BE16" s="7">
        <v>10</v>
      </c>
      <c r="BF16" s="7"/>
      <c r="BG16" s="7"/>
      <c r="BH16" s="7">
        <f t="shared" si="10"/>
        <v>0</v>
      </c>
      <c r="BI16" s="12">
        <v>50</v>
      </c>
      <c r="BJ16" s="12">
        <v>10</v>
      </c>
      <c r="BK16" s="12"/>
      <c r="BL16" s="12"/>
      <c r="BM16" s="14"/>
      <c r="BN16" s="14"/>
      <c r="BO16" s="12">
        <v>50</v>
      </c>
      <c r="BP16" s="12">
        <v>10</v>
      </c>
      <c r="BQ16" s="14"/>
      <c r="BR16" s="14"/>
      <c r="BS16" s="12"/>
      <c r="BT16" s="12"/>
      <c r="BU16" s="12">
        <f t="shared" si="11"/>
        <v>0</v>
      </c>
      <c r="BV16" s="7">
        <v>60</v>
      </c>
      <c r="BW16" s="7">
        <v>10</v>
      </c>
      <c r="BX16" s="7"/>
      <c r="BY16" s="7"/>
      <c r="BZ16" s="7"/>
      <c r="CA16" s="7"/>
      <c r="CB16" s="7">
        <v>50</v>
      </c>
      <c r="CC16" s="7">
        <v>10</v>
      </c>
      <c r="CD16" s="7"/>
      <c r="CE16" s="7"/>
      <c r="CF16" s="7"/>
      <c r="CG16" s="7"/>
      <c r="CH16" s="7">
        <f t="shared" si="1"/>
        <v>0</v>
      </c>
      <c r="CI16" s="14"/>
      <c r="CJ16" s="14"/>
      <c r="CK16" s="14"/>
      <c r="CL16" s="14"/>
      <c r="CM16" s="14"/>
      <c r="CN16" s="14"/>
      <c r="CO16" s="14"/>
      <c r="CP16" s="14"/>
      <c r="CQ16" s="14"/>
      <c r="CR16" s="14"/>
      <c r="CS16" s="14"/>
      <c r="CT16" s="14"/>
      <c r="CU16" s="12">
        <f t="shared" si="2"/>
        <v>0</v>
      </c>
      <c r="CV16" s="7"/>
      <c r="CW16" s="7"/>
      <c r="CX16" s="7"/>
      <c r="CY16" s="7"/>
      <c r="CZ16" s="7"/>
      <c r="DA16" s="7"/>
      <c r="DB16" s="7"/>
      <c r="DC16" s="7"/>
      <c r="DD16" s="7"/>
      <c r="DE16" s="7"/>
      <c r="DF16" s="7">
        <f t="shared" si="12"/>
        <v>0</v>
      </c>
      <c r="DG16" s="14"/>
      <c r="DH16" s="14"/>
      <c r="DI16" s="14"/>
      <c r="DJ16" s="14"/>
      <c r="DK16" s="14"/>
      <c r="DL16" s="14"/>
      <c r="DM16" s="14"/>
      <c r="DN16" s="14"/>
      <c r="DO16" s="14"/>
      <c r="DP16" s="14"/>
      <c r="DQ16" s="12">
        <f t="shared" si="13"/>
        <v>0</v>
      </c>
      <c r="DR16" s="7"/>
      <c r="DS16" s="7"/>
      <c r="DT16" s="7"/>
      <c r="DU16" s="7"/>
      <c r="DV16" s="7"/>
      <c r="DW16" s="7"/>
      <c r="DX16" s="7"/>
      <c r="DY16" s="7"/>
      <c r="DZ16" s="7"/>
      <c r="EA16" s="7"/>
      <c r="EB16" s="7"/>
      <c r="EC16" s="7"/>
      <c r="ED16" s="7">
        <f t="shared" si="3"/>
        <v>0</v>
      </c>
      <c r="EE16" s="9">
        <f t="shared" si="4"/>
        <v>0</v>
      </c>
    </row>
    <row r="17" spans="1:135" hidden="1" x14ac:dyDescent="0.3">
      <c r="A17" s="19" t="str">
        <f t="shared" si="0"/>
        <v xml:space="preserve">AVENA EN HOJUELAS </v>
      </c>
      <c r="B17" s="20">
        <f t="shared" si="5"/>
        <v>0</v>
      </c>
      <c r="C17" s="21" t="s">
        <v>109</v>
      </c>
      <c r="E17" s="1" t="s">
        <v>2</v>
      </c>
      <c r="F17" s="7"/>
      <c r="G17" s="7"/>
      <c r="H17" s="7"/>
      <c r="I17" s="7"/>
      <c r="J17" s="8"/>
      <c r="K17" s="8"/>
      <c r="L17" s="7"/>
      <c r="M17" s="7"/>
      <c r="N17" s="7"/>
      <c r="O17" s="7"/>
      <c r="P17" s="7">
        <f t="shared" si="6"/>
        <v>0</v>
      </c>
      <c r="Q17" s="1"/>
      <c r="R17" s="1"/>
      <c r="S17" s="1"/>
      <c r="T17" s="1"/>
      <c r="U17" s="6"/>
      <c r="V17" s="6"/>
      <c r="W17" s="1"/>
      <c r="X17" s="1"/>
      <c r="Y17" s="1"/>
      <c r="Z17" s="1"/>
      <c r="AA17" s="1">
        <f t="shared" si="7"/>
        <v>0</v>
      </c>
      <c r="AB17" s="8"/>
      <c r="AC17" s="8"/>
      <c r="AD17" s="8"/>
      <c r="AE17" s="8"/>
      <c r="AF17" s="8"/>
      <c r="AG17" s="8"/>
      <c r="AH17" s="8"/>
      <c r="AI17" s="8"/>
      <c r="AJ17" s="8"/>
      <c r="AK17" s="8"/>
      <c r="AL17" s="7">
        <f t="shared" si="8"/>
        <v>0</v>
      </c>
      <c r="AM17" s="12"/>
      <c r="AN17" s="12"/>
      <c r="AO17" s="12"/>
      <c r="AP17" s="12"/>
      <c r="AQ17" s="12"/>
      <c r="AR17" s="12"/>
      <c r="AS17" s="12"/>
      <c r="AT17" s="12"/>
      <c r="AU17" s="12"/>
      <c r="AV17" s="12"/>
      <c r="AW17" s="12">
        <f t="shared" si="9"/>
        <v>0</v>
      </c>
      <c r="AX17" s="7"/>
      <c r="AY17" s="7"/>
      <c r="AZ17" s="7"/>
      <c r="BA17" s="7"/>
      <c r="BB17" s="7"/>
      <c r="BC17" s="7"/>
      <c r="BD17" s="7"/>
      <c r="BE17" s="7"/>
      <c r="BF17" s="7"/>
      <c r="BG17" s="7"/>
      <c r="BH17" s="7">
        <f t="shared" si="10"/>
        <v>0</v>
      </c>
      <c r="BI17" s="12"/>
      <c r="BJ17" s="12"/>
      <c r="BK17" s="12"/>
      <c r="BL17" s="12"/>
      <c r="BM17" s="14"/>
      <c r="BN17" s="14"/>
      <c r="BO17" s="12"/>
      <c r="BP17" s="12"/>
      <c r="BQ17" s="14"/>
      <c r="BR17" s="14"/>
      <c r="BS17" s="12"/>
      <c r="BT17" s="12"/>
      <c r="BU17" s="12">
        <f t="shared" si="11"/>
        <v>0</v>
      </c>
      <c r="BV17" s="7"/>
      <c r="BW17" s="7"/>
      <c r="BX17" s="7"/>
      <c r="BY17" s="7"/>
      <c r="BZ17" s="7"/>
      <c r="CA17" s="7"/>
      <c r="CB17" s="7"/>
      <c r="CC17" s="7"/>
      <c r="CD17" s="7"/>
      <c r="CE17" s="7"/>
      <c r="CF17" s="7"/>
      <c r="CG17" s="7"/>
      <c r="CH17" s="7">
        <f t="shared" si="1"/>
        <v>0</v>
      </c>
      <c r="CI17" s="14"/>
      <c r="CJ17" s="14"/>
      <c r="CK17" s="14"/>
      <c r="CL17" s="14"/>
      <c r="CM17" s="14"/>
      <c r="CN17" s="14"/>
      <c r="CO17" s="14"/>
      <c r="CP17" s="14"/>
      <c r="CQ17" s="14"/>
      <c r="CR17" s="14"/>
      <c r="CS17" s="14"/>
      <c r="CT17" s="14"/>
      <c r="CU17" s="12">
        <f t="shared" si="2"/>
        <v>0</v>
      </c>
      <c r="CV17" s="7"/>
      <c r="CW17" s="7"/>
      <c r="CX17" s="7"/>
      <c r="CY17" s="7"/>
      <c r="CZ17" s="7"/>
      <c r="DA17" s="7"/>
      <c r="DB17" s="7"/>
      <c r="DC17" s="7"/>
      <c r="DD17" s="7"/>
      <c r="DE17" s="7"/>
      <c r="DF17" s="7">
        <f t="shared" si="12"/>
        <v>0</v>
      </c>
      <c r="DG17" s="14"/>
      <c r="DH17" s="14"/>
      <c r="DI17" s="14"/>
      <c r="DJ17" s="14"/>
      <c r="DK17" s="14"/>
      <c r="DL17" s="14"/>
      <c r="DM17" s="14"/>
      <c r="DN17" s="14"/>
      <c r="DO17" s="14"/>
      <c r="DP17" s="14"/>
      <c r="DQ17" s="12">
        <f t="shared" si="13"/>
        <v>0</v>
      </c>
      <c r="DR17" s="7"/>
      <c r="DS17" s="7"/>
      <c r="DT17" s="7"/>
      <c r="DU17" s="7"/>
      <c r="DV17" s="7"/>
      <c r="DW17" s="7"/>
      <c r="DX17" s="7"/>
      <c r="DY17" s="7"/>
      <c r="DZ17" s="7"/>
      <c r="EA17" s="7"/>
      <c r="EB17" s="7"/>
      <c r="EC17" s="7"/>
      <c r="ED17" s="7">
        <f t="shared" si="3"/>
        <v>0</v>
      </c>
      <c r="EE17" s="9">
        <f t="shared" si="4"/>
        <v>0</v>
      </c>
    </row>
    <row r="18" spans="1:135" ht="16.5" customHeight="1" x14ac:dyDescent="0.3">
      <c r="A18" s="19" t="str">
        <f t="shared" si="0"/>
        <v>CEREALES PARA COLADAS, PAPILLAS Y COMPOTAS</v>
      </c>
      <c r="B18" s="20">
        <f t="shared" si="5"/>
        <v>381</v>
      </c>
      <c r="C18" s="21" t="s">
        <v>109</v>
      </c>
      <c r="E18" s="2" t="s">
        <v>43</v>
      </c>
      <c r="F18" s="7"/>
      <c r="G18" s="7"/>
      <c r="H18" s="7">
        <v>5</v>
      </c>
      <c r="I18" s="7">
        <v>30</v>
      </c>
      <c r="J18" s="8"/>
      <c r="K18" s="8"/>
      <c r="L18" s="7"/>
      <c r="M18" s="7"/>
      <c r="N18" s="7"/>
      <c r="O18" s="7"/>
      <c r="P18" s="7">
        <f t="shared" si="6"/>
        <v>0</v>
      </c>
      <c r="Q18" s="1"/>
      <c r="R18" s="1"/>
      <c r="S18" s="1">
        <v>7</v>
      </c>
      <c r="T18" s="1">
        <v>30</v>
      </c>
      <c r="U18" s="6"/>
      <c r="V18" s="6"/>
      <c r="W18" s="1"/>
      <c r="X18" s="1"/>
      <c r="Y18" s="1"/>
      <c r="Z18" s="1"/>
      <c r="AA18" s="1">
        <f t="shared" si="7"/>
        <v>0</v>
      </c>
      <c r="AB18" s="8">
        <v>10</v>
      </c>
      <c r="AC18" s="8">
        <f>3/7*30</f>
        <v>12.857142857142856</v>
      </c>
      <c r="AD18" s="8">
        <v>10</v>
      </c>
      <c r="AE18" s="8">
        <f>3/7*30</f>
        <v>12.857142857142856</v>
      </c>
      <c r="AF18" s="8"/>
      <c r="AG18" s="8"/>
      <c r="AH18" s="8"/>
      <c r="AI18" s="8"/>
      <c r="AJ18" s="8"/>
      <c r="AK18" s="8"/>
      <c r="AL18" s="7">
        <f t="shared" si="8"/>
        <v>0</v>
      </c>
      <c r="AM18" s="12">
        <v>12</v>
      </c>
      <c r="AN18" s="12">
        <f>3/7*30</f>
        <v>12.857142857142856</v>
      </c>
      <c r="AO18" s="12">
        <v>11</v>
      </c>
      <c r="AP18" s="12">
        <f>3/7*30</f>
        <v>12.857142857142856</v>
      </c>
      <c r="AQ18" s="12"/>
      <c r="AR18" s="12"/>
      <c r="AS18" s="12"/>
      <c r="AT18" s="12"/>
      <c r="AU18" s="12"/>
      <c r="AV18" s="12"/>
      <c r="AW18" s="12">
        <f t="shared" si="9"/>
        <v>0</v>
      </c>
      <c r="AX18" s="7">
        <v>12</v>
      </c>
      <c r="AY18" s="7">
        <f>3/7*30</f>
        <v>12.857142857142856</v>
      </c>
      <c r="AZ18" s="7">
        <v>11</v>
      </c>
      <c r="BA18" s="7">
        <f>3/7*30</f>
        <v>12.857142857142856</v>
      </c>
      <c r="BB18" s="7"/>
      <c r="BC18" s="7"/>
      <c r="BD18" s="7"/>
      <c r="BE18" s="7"/>
      <c r="BF18" s="7"/>
      <c r="BG18" s="7"/>
      <c r="BH18" s="7">
        <f t="shared" si="10"/>
        <v>0</v>
      </c>
      <c r="BI18" s="12">
        <v>13.2</v>
      </c>
      <c r="BJ18" s="12">
        <f>3/7*30</f>
        <v>12.857142857142856</v>
      </c>
      <c r="BK18" s="12">
        <v>13.2</v>
      </c>
      <c r="BL18" s="12">
        <f>3/7*30</f>
        <v>12.857142857142856</v>
      </c>
      <c r="BM18" s="14"/>
      <c r="BN18" s="14"/>
      <c r="BO18" s="12"/>
      <c r="BP18" s="12"/>
      <c r="BQ18" s="14"/>
      <c r="BR18" s="14"/>
      <c r="BS18" s="12"/>
      <c r="BT18" s="12"/>
      <c r="BU18" s="12">
        <f t="shared" si="11"/>
        <v>0</v>
      </c>
      <c r="BV18" s="7">
        <v>14</v>
      </c>
      <c r="BW18" s="7">
        <f>3/7*30</f>
        <v>12.857142857142856</v>
      </c>
      <c r="BX18" s="7">
        <v>14</v>
      </c>
      <c r="BY18" s="7">
        <f>3/7*30</f>
        <v>12.857142857142856</v>
      </c>
      <c r="BZ18" s="7"/>
      <c r="CA18" s="7"/>
      <c r="CB18" s="7"/>
      <c r="CC18" s="7"/>
      <c r="CD18" s="7"/>
      <c r="CE18" s="7"/>
      <c r="CF18" s="7"/>
      <c r="CG18" s="7"/>
      <c r="CH18" s="7">
        <f t="shared" si="1"/>
        <v>0</v>
      </c>
      <c r="CI18" s="14"/>
      <c r="CJ18" s="14"/>
      <c r="CK18" s="14">
        <v>14</v>
      </c>
      <c r="CL18" s="14">
        <f>3/7*30</f>
        <v>12.857142857142856</v>
      </c>
      <c r="CM18" s="14"/>
      <c r="CN18" s="14"/>
      <c r="CO18" s="14"/>
      <c r="CP18" s="14"/>
      <c r="CQ18" s="14"/>
      <c r="CR18" s="14"/>
      <c r="CS18" s="14"/>
      <c r="CT18" s="14"/>
      <c r="CU18" s="12">
        <f t="shared" si="2"/>
        <v>179.99999999999997</v>
      </c>
      <c r="CV18" s="7"/>
      <c r="CW18" s="7"/>
      <c r="CX18" s="7"/>
      <c r="CY18" s="7"/>
      <c r="CZ18" s="7"/>
      <c r="DA18" s="7"/>
      <c r="DB18" s="7"/>
      <c r="DC18" s="7"/>
      <c r="DD18" s="7"/>
      <c r="DE18" s="7"/>
      <c r="DF18" s="7">
        <f t="shared" si="12"/>
        <v>0</v>
      </c>
      <c r="DG18" s="14"/>
      <c r="DH18" s="14"/>
      <c r="DI18" s="14"/>
      <c r="DJ18" s="14"/>
      <c r="DK18" s="14"/>
      <c r="DL18" s="14"/>
      <c r="DM18" s="14"/>
      <c r="DN18" s="14"/>
      <c r="DO18" s="14"/>
      <c r="DP18" s="14"/>
      <c r="DQ18" s="12">
        <f t="shared" si="13"/>
        <v>0</v>
      </c>
      <c r="DR18" s="7"/>
      <c r="DS18" s="7"/>
      <c r="DT18" s="7">
        <v>15.6</v>
      </c>
      <c r="DU18" s="7">
        <f>3/7*30</f>
        <v>12.857142857142856</v>
      </c>
      <c r="DV18" s="7"/>
      <c r="DW18" s="7"/>
      <c r="DX18" s="7"/>
      <c r="DY18" s="7"/>
      <c r="DZ18" s="7"/>
      <c r="EA18" s="7"/>
      <c r="EB18" s="7"/>
      <c r="EC18" s="7"/>
      <c r="ED18" s="7">
        <f t="shared" si="3"/>
        <v>200.57142857142856</v>
      </c>
      <c r="EE18" s="9">
        <f t="shared" si="4"/>
        <v>380.57142857142856</v>
      </c>
    </row>
    <row r="19" spans="1:135" x14ac:dyDescent="0.3">
      <c r="A19" s="19" t="str">
        <f t="shared" si="0"/>
        <v>CEREALES PARA SOPA</v>
      </c>
      <c r="B19" s="20">
        <f t="shared" si="5"/>
        <v>1290</v>
      </c>
      <c r="C19" s="21" t="s">
        <v>109</v>
      </c>
      <c r="E19" s="1" t="s">
        <v>3</v>
      </c>
      <c r="F19" s="7"/>
      <c r="G19" s="7"/>
      <c r="H19" s="7"/>
      <c r="I19" s="7"/>
      <c r="J19" s="8">
        <v>6</v>
      </c>
      <c r="K19" s="8">
        <v>30</v>
      </c>
      <c r="L19" s="7"/>
      <c r="M19" s="7"/>
      <c r="N19" s="8">
        <v>6</v>
      </c>
      <c r="O19" s="8">
        <v>30</v>
      </c>
      <c r="P19" s="7">
        <f t="shared" si="6"/>
        <v>0</v>
      </c>
      <c r="Q19" s="1"/>
      <c r="R19" s="1"/>
      <c r="S19" s="1"/>
      <c r="T19" s="1"/>
      <c r="U19" s="6">
        <v>4</v>
      </c>
      <c r="V19" s="6">
        <v>30</v>
      </c>
      <c r="W19" s="1"/>
      <c r="X19" s="1"/>
      <c r="Y19" s="1">
        <v>4</v>
      </c>
      <c r="Z19" s="1">
        <v>30</v>
      </c>
      <c r="AA19" s="1">
        <f t="shared" si="7"/>
        <v>0</v>
      </c>
      <c r="AB19" s="8"/>
      <c r="AC19" s="8"/>
      <c r="AD19" s="8"/>
      <c r="AE19" s="8"/>
      <c r="AF19" s="8"/>
      <c r="AG19" s="8"/>
      <c r="AH19" s="8"/>
      <c r="AI19" s="8"/>
      <c r="AJ19" s="8"/>
      <c r="AK19" s="8"/>
      <c r="AL19" s="7">
        <f t="shared" si="8"/>
        <v>0</v>
      </c>
      <c r="AM19" s="12"/>
      <c r="AN19" s="12"/>
      <c r="AO19" s="12"/>
      <c r="AP19" s="12"/>
      <c r="AQ19" s="12">
        <v>6</v>
      </c>
      <c r="AR19" s="12">
        <v>30</v>
      </c>
      <c r="AS19" s="12"/>
      <c r="AT19" s="12"/>
      <c r="AU19" s="12"/>
      <c r="AV19" s="12"/>
      <c r="AW19" s="12">
        <f t="shared" si="9"/>
        <v>0</v>
      </c>
      <c r="AX19" s="7"/>
      <c r="AY19" s="7"/>
      <c r="AZ19" s="7"/>
      <c r="BA19" s="7"/>
      <c r="BB19" s="7">
        <v>9</v>
      </c>
      <c r="BC19" s="7">
        <v>30</v>
      </c>
      <c r="BD19" s="7"/>
      <c r="BE19" s="7"/>
      <c r="BF19" s="7"/>
      <c r="BG19" s="7"/>
      <c r="BH19" s="7">
        <f t="shared" si="10"/>
        <v>0</v>
      </c>
      <c r="BI19" s="12"/>
      <c r="BJ19" s="12"/>
      <c r="BK19" s="12"/>
      <c r="BL19" s="12"/>
      <c r="BM19" s="14">
        <v>9</v>
      </c>
      <c r="BN19" s="14">
        <v>30</v>
      </c>
      <c r="BO19" s="12"/>
      <c r="BP19" s="12"/>
      <c r="BQ19" s="14"/>
      <c r="BR19" s="14"/>
      <c r="BS19" s="12"/>
      <c r="BT19" s="12"/>
      <c r="BU19" s="12">
        <f t="shared" si="11"/>
        <v>0</v>
      </c>
      <c r="BV19" s="7"/>
      <c r="BW19" s="7"/>
      <c r="BX19" s="7"/>
      <c r="BY19" s="7"/>
      <c r="BZ19" s="7">
        <v>9</v>
      </c>
      <c r="CA19" s="7">
        <v>30</v>
      </c>
      <c r="CB19" s="7"/>
      <c r="CC19" s="7"/>
      <c r="CD19" s="7"/>
      <c r="CE19" s="7"/>
      <c r="CF19" s="7"/>
      <c r="CG19" s="7"/>
      <c r="CH19" s="7">
        <f t="shared" si="1"/>
        <v>0</v>
      </c>
      <c r="CI19" s="14"/>
      <c r="CJ19" s="14"/>
      <c r="CK19" s="14"/>
      <c r="CL19" s="14"/>
      <c r="CM19" s="14">
        <v>9</v>
      </c>
      <c r="CN19" s="14">
        <v>30</v>
      </c>
      <c r="CO19" s="14"/>
      <c r="CP19" s="14"/>
      <c r="CQ19" s="14"/>
      <c r="CR19" s="14"/>
      <c r="CS19" s="14"/>
      <c r="CT19" s="14"/>
      <c r="CU19" s="12">
        <f t="shared" si="2"/>
        <v>270</v>
      </c>
      <c r="CV19" s="7"/>
      <c r="CW19" s="7"/>
      <c r="CX19" s="7"/>
      <c r="CY19" s="7"/>
      <c r="CZ19" s="7">
        <v>15</v>
      </c>
      <c r="DA19" s="7">
        <v>30</v>
      </c>
      <c r="DB19" s="7"/>
      <c r="DC19" s="7"/>
      <c r="DD19" s="7"/>
      <c r="DE19" s="7"/>
      <c r="DF19" s="7">
        <f t="shared" si="12"/>
        <v>450</v>
      </c>
      <c r="DG19" s="14"/>
      <c r="DH19" s="14"/>
      <c r="DI19" s="14"/>
      <c r="DJ19" s="14"/>
      <c r="DK19" s="14">
        <v>10</v>
      </c>
      <c r="DL19" s="14">
        <v>30</v>
      </c>
      <c r="DM19" s="14"/>
      <c r="DN19" s="14"/>
      <c r="DO19" s="14"/>
      <c r="DP19" s="14"/>
      <c r="DQ19" s="12">
        <f t="shared" si="13"/>
        <v>300</v>
      </c>
      <c r="DR19" s="7"/>
      <c r="DS19" s="7"/>
      <c r="DT19" s="7"/>
      <c r="DU19" s="7"/>
      <c r="DV19" s="7">
        <v>9</v>
      </c>
      <c r="DW19" s="7">
        <v>30</v>
      </c>
      <c r="DX19" s="7"/>
      <c r="DY19" s="7"/>
      <c r="DZ19" s="7"/>
      <c r="EA19" s="7"/>
      <c r="EB19" s="7"/>
      <c r="EC19" s="7"/>
      <c r="ED19" s="7">
        <f t="shared" si="3"/>
        <v>270</v>
      </c>
      <c r="EE19" s="9">
        <f t="shared" si="4"/>
        <v>1290</v>
      </c>
    </row>
    <row r="20" spans="1:135" hidden="1" x14ac:dyDescent="0.3">
      <c r="A20" s="19" t="str">
        <f t="shared" si="0"/>
        <v>PAPILLAS INDUSTRIALIZADAS</v>
      </c>
      <c r="B20" s="20">
        <f t="shared" si="5"/>
        <v>0</v>
      </c>
      <c r="C20" s="21" t="s">
        <v>109</v>
      </c>
      <c r="E20" s="1" t="s">
        <v>4</v>
      </c>
      <c r="F20" s="7"/>
      <c r="G20" s="7"/>
      <c r="H20" s="7"/>
      <c r="I20" s="7"/>
      <c r="J20" s="8"/>
      <c r="K20" s="8"/>
      <c r="L20" s="7"/>
      <c r="M20" s="7"/>
      <c r="N20" s="7"/>
      <c r="O20" s="7"/>
      <c r="P20" s="7">
        <f t="shared" si="6"/>
        <v>0</v>
      </c>
      <c r="Q20" s="1"/>
      <c r="R20" s="1"/>
      <c r="S20" s="1"/>
      <c r="T20" s="1"/>
      <c r="U20" s="6"/>
      <c r="V20" s="6"/>
      <c r="W20" s="1"/>
      <c r="X20" s="1"/>
      <c r="Y20" s="1"/>
      <c r="Z20" s="1"/>
      <c r="AA20" s="1">
        <f t="shared" si="7"/>
        <v>0</v>
      </c>
      <c r="AB20" s="8"/>
      <c r="AC20" s="8"/>
      <c r="AD20" s="8"/>
      <c r="AE20" s="8"/>
      <c r="AF20" s="8"/>
      <c r="AG20" s="8"/>
      <c r="AH20" s="8"/>
      <c r="AI20" s="8"/>
      <c r="AJ20" s="8"/>
      <c r="AK20" s="8"/>
      <c r="AL20" s="7">
        <f t="shared" si="8"/>
        <v>0</v>
      </c>
      <c r="AM20" s="12"/>
      <c r="AN20" s="12"/>
      <c r="AO20" s="12"/>
      <c r="AP20" s="12"/>
      <c r="AQ20" s="12"/>
      <c r="AR20" s="12"/>
      <c r="AS20" s="12"/>
      <c r="AT20" s="12"/>
      <c r="AU20" s="12"/>
      <c r="AV20" s="12"/>
      <c r="AW20" s="12">
        <f t="shared" si="9"/>
        <v>0</v>
      </c>
      <c r="AX20" s="7"/>
      <c r="AY20" s="7"/>
      <c r="AZ20" s="7"/>
      <c r="BA20" s="7"/>
      <c r="BB20" s="7"/>
      <c r="BC20" s="7"/>
      <c r="BD20" s="7"/>
      <c r="BE20" s="7"/>
      <c r="BF20" s="7"/>
      <c r="BG20" s="7"/>
      <c r="BH20" s="7">
        <f t="shared" si="10"/>
        <v>0</v>
      </c>
      <c r="BI20" s="12"/>
      <c r="BJ20" s="12"/>
      <c r="BK20" s="12"/>
      <c r="BL20" s="12"/>
      <c r="BM20" s="14"/>
      <c r="BN20" s="14"/>
      <c r="BO20" s="12"/>
      <c r="BP20" s="12"/>
      <c r="BQ20" s="14"/>
      <c r="BR20" s="14"/>
      <c r="BS20" s="12"/>
      <c r="BT20" s="12"/>
      <c r="BU20" s="12">
        <f t="shared" si="11"/>
        <v>0</v>
      </c>
      <c r="BV20" s="7"/>
      <c r="BW20" s="7"/>
      <c r="BX20" s="7"/>
      <c r="BY20" s="7"/>
      <c r="BZ20" s="7"/>
      <c r="CA20" s="7"/>
      <c r="CB20" s="7"/>
      <c r="CC20" s="7"/>
      <c r="CD20" s="7"/>
      <c r="CE20" s="7"/>
      <c r="CF20" s="7"/>
      <c r="CG20" s="7"/>
      <c r="CH20" s="7">
        <f t="shared" si="1"/>
        <v>0</v>
      </c>
      <c r="CI20" s="14"/>
      <c r="CJ20" s="14"/>
      <c r="CK20" s="14"/>
      <c r="CL20" s="14"/>
      <c r="CM20" s="14"/>
      <c r="CN20" s="14"/>
      <c r="CO20" s="14"/>
      <c r="CP20" s="14"/>
      <c r="CQ20" s="14"/>
      <c r="CR20" s="14"/>
      <c r="CS20" s="14"/>
      <c r="CT20" s="14"/>
      <c r="CU20" s="12">
        <f t="shared" si="2"/>
        <v>0</v>
      </c>
      <c r="CV20" s="7"/>
      <c r="CW20" s="7"/>
      <c r="CX20" s="7"/>
      <c r="CY20" s="7"/>
      <c r="CZ20" s="7"/>
      <c r="DA20" s="7"/>
      <c r="DB20" s="7"/>
      <c r="DC20" s="7"/>
      <c r="DD20" s="7"/>
      <c r="DE20" s="7"/>
      <c r="DF20" s="7">
        <f t="shared" si="12"/>
        <v>0</v>
      </c>
      <c r="DG20" s="14"/>
      <c r="DH20" s="14"/>
      <c r="DI20" s="14"/>
      <c r="DJ20" s="14"/>
      <c r="DK20" s="14"/>
      <c r="DL20" s="14"/>
      <c r="DM20" s="14"/>
      <c r="DN20" s="14"/>
      <c r="DO20" s="14"/>
      <c r="DP20" s="14"/>
      <c r="DQ20" s="12">
        <f t="shared" si="13"/>
        <v>0</v>
      </c>
      <c r="DR20" s="7"/>
      <c r="DS20" s="7"/>
      <c r="DT20" s="7"/>
      <c r="DU20" s="7"/>
      <c r="DV20" s="7"/>
      <c r="DW20" s="7"/>
      <c r="DX20" s="7"/>
      <c r="DY20" s="7"/>
      <c r="DZ20" s="7"/>
      <c r="EA20" s="7"/>
      <c r="EB20" s="7"/>
      <c r="EC20" s="7"/>
      <c r="ED20" s="7">
        <f t="shared" si="3"/>
        <v>0</v>
      </c>
      <c r="EE20" s="9">
        <f t="shared" si="4"/>
        <v>0</v>
      </c>
    </row>
    <row r="21" spans="1:135" ht="15" hidden="1" customHeight="1" x14ac:dyDescent="0.3">
      <c r="A21" s="19" t="str">
        <f t="shared" si="0"/>
        <v>ALIMENTO INFANTIL DE ARROZ, AVENA Y MAIZ</v>
      </c>
      <c r="B21" s="20">
        <f t="shared" si="5"/>
        <v>0</v>
      </c>
      <c r="C21" s="21" t="s">
        <v>109</v>
      </c>
      <c r="E21" s="2" t="s">
        <v>5</v>
      </c>
      <c r="F21" s="7"/>
      <c r="G21" s="7"/>
      <c r="H21" s="7"/>
      <c r="I21" s="7"/>
      <c r="J21" s="8"/>
      <c r="K21" s="8"/>
      <c r="L21" s="7"/>
      <c r="M21" s="7"/>
      <c r="N21" s="7"/>
      <c r="O21" s="7"/>
      <c r="P21" s="7">
        <f t="shared" si="6"/>
        <v>0</v>
      </c>
      <c r="Q21" s="1"/>
      <c r="R21" s="1"/>
      <c r="S21" s="1"/>
      <c r="T21" s="1"/>
      <c r="U21" s="6"/>
      <c r="V21" s="6"/>
      <c r="W21" s="1"/>
      <c r="X21" s="1"/>
      <c r="Y21" s="1"/>
      <c r="Z21" s="1"/>
      <c r="AA21" s="1">
        <f t="shared" si="7"/>
        <v>0</v>
      </c>
      <c r="AB21" s="8"/>
      <c r="AC21" s="8"/>
      <c r="AD21" s="8"/>
      <c r="AE21" s="8"/>
      <c r="AF21" s="8"/>
      <c r="AG21" s="8"/>
      <c r="AH21" s="8"/>
      <c r="AI21" s="8"/>
      <c r="AJ21" s="8"/>
      <c r="AK21" s="8"/>
      <c r="AL21" s="7">
        <f t="shared" si="8"/>
        <v>0</v>
      </c>
      <c r="AM21" s="12"/>
      <c r="AN21" s="12"/>
      <c r="AO21" s="12"/>
      <c r="AP21" s="12"/>
      <c r="AQ21" s="12"/>
      <c r="AR21" s="12"/>
      <c r="AS21" s="12"/>
      <c r="AT21" s="12"/>
      <c r="AU21" s="12"/>
      <c r="AV21" s="12"/>
      <c r="AW21" s="12">
        <f t="shared" si="9"/>
        <v>0</v>
      </c>
      <c r="AX21" s="7"/>
      <c r="AY21" s="7"/>
      <c r="AZ21" s="7"/>
      <c r="BA21" s="7"/>
      <c r="BB21" s="7"/>
      <c r="BC21" s="7"/>
      <c r="BD21" s="7"/>
      <c r="BE21" s="7"/>
      <c r="BF21" s="7"/>
      <c r="BG21" s="7"/>
      <c r="BH21" s="7">
        <f t="shared" si="10"/>
        <v>0</v>
      </c>
      <c r="BI21" s="12"/>
      <c r="BJ21" s="12"/>
      <c r="BK21" s="12"/>
      <c r="BL21" s="12"/>
      <c r="BM21" s="14"/>
      <c r="BN21" s="14"/>
      <c r="BO21" s="12"/>
      <c r="BP21" s="12"/>
      <c r="BQ21" s="14"/>
      <c r="BR21" s="14"/>
      <c r="BS21" s="12"/>
      <c r="BT21" s="12"/>
      <c r="BU21" s="12">
        <f t="shared" si="11"/>
        <v>0</v>
      </c>
      <c r="BV21" s="7"/>
      <c r="BW21" s="7"/>
      <c r="BX21" s="7"/>
      <c r="BY21" s="7"/>
      <c r="BZ21" s="7"/>
      <c r="CA21" s="7"/>
      <c r="CB21" s="7"/>
      <c r="CC21" s="7"/>
      <c r="CD21" s="7"/>
      <c r="CE21" s="7"/>
      <c r="CF21" s="7"/>
      <c r="CG21" s="7"/>
      <c r="CH21" s="7">
        <f t="shared" si="1"/>
        <v>0</v>
      </c>
      <c r="CI21" s="14"/>
      <c r="CJ21" s="14"/>
      <c r="CK21" s="14"/>
      <c r="CL21" s="14"/>
      <c r="CM21" s="14"/>
      <c r="CN21" s="14"/>
      <c r="CO21" s="14"/>
      <c r="CP21" s="14"/>
      <c r="CQ21" s="14"/>
      <c r="CR21" s="14"/>
      <c r="CS21" s="14"/>
      <c r="CT21" s="14"/>
      <c r="CU21" s="12">
        <f t="shared" si="2"/>
        <v>0</v>
      </c>
      <c r="CV21" s="7"/>
      <c r="CW21" s="7"/>
      <c r="CX21" s="7"/>
      <c r="CY21" s="7"/>
      <c r="CZ21" s="7"/>
      <c r="DA21" s="7"/>
      <c r="DB21" s="7"/>
      <c r="DC21" s="7"/>
      <c r="DD21" s="7"/>
      <c r="DE21" s="7"/>
      <c r="DF21" s="7">
        <f t="shared" si="12"/>
        <v>0</v>
      </c>
      <c r="DG21" s="14"/>
      <c r="DH21" s="14"/>
      <c r="DI21" s="14"/>
      <c r="DJ21" s="14"/>
      <c r="DK21" s="14"/>
      <c r="DL21" s="14"/>
      <c r="DM21" s="14"/>
      <c r="DN21" s="14"/>
      <c r="DO21" s="14"/>
      <c r="DP21" s="14"/>
      <c r="DQ21" s="12">
        <f t="shared" si="13"/>
        <v>0</v>
      </c>
      <c r="DR21" s="7"/>
      <c r="DS21" s="7"/>
      <c r="DT21" s="7"/>
      <c r="DU21" s="7"/>
      <c r="DV21" s="7"/>
      <c r="DW21" s="7"/>
      <c r="DX21" s="7"/>
      <c r="DY21" s="7"/>
      <c r="DZ21" s="7"/>
      <c r="EA21" s="7"/>
      <c r="EB21" s="7"/>
      <c r="EC21" s="7"/>
      <c r="ED21" s="7">
        <f t="shared" si="3"/>
        <v>0</v>
      </c>
      <c r="EE21" s="9">
        <f t="shared" si="4"/>
        <v>0</v>
      </c>
    </row>
    <row r="22" spans="1:135" x14ac:dyDescent="0.3">
      <c r="A22" s="19" t="str">
        <f t="shared" si="0"/>
        <v>ARROZ</v>
      </c>
      <c r="B22" s="20">
        <f t="shared" si="5"/>
        <v>3549</v>
      </c>
      <c r="C22" s="21" t="s">
        <v>109</v>
      </c>
      <c r="E22" s="1" t="s">
        <v>6</v>
      </c>
      <c r="F22" s="7"/>
      <c r="G22" s="7"/>
      <c r="H22" s="7"/>
      <c r="I22" s="7"/>
      <c r="J22" s="8"/>
      <c r="K22" s="8"/>
      <c r="L22" s="7"/>
      <c r="M22" s="7"/>
      <c r="N22" s="7"/>
      <c r="O22" s="7"/>
      <c r="P22" s="7">
        <f t="shared" si="6"/>
        <v>0</v>
      </c>
      <c r="Q22" s="1"/>
      <c r="R22" s="1"/>
      <c r="S22" s="1"/>
      <c r="T22" s="1"/>
      <c r="U22" s="6"/>
      <c r="V22" s="6"/>
      <c r="W22" s="1"/>
      <c r="X22" s="1"/>
      <c r="Y22" s="1">
        <v>8</v>
      </c>
      <c r="Z22" s="1">
        <v>25</v>
      </c>
      <c r="AA22" s="1">
        <f t="shared" si="7"/>
        <v>0</v>
      </c>
      <c r="AB22" s="8"/>
      <c r="AC22" s="8"/>
      <c r="AD22" s="8"/>
      <c r="AE22" s="8"/>
      <c r="AF22" s="8">
        <v>10</v>
      </c>
      <c r="AG22" s="8">
        <f>6/7*30</f>
        <v>25.714285714285712</v>
      </c>
      <c r="AH22" s="8"/>
      <c r="AI22" s="8"/>
      <c r="AJ22" s="8">
        <v>15</v>
      </c>
      <c r="AK22" s="8">
        <f>6/7*30</f>
        <v>25.714285714285712</v>
      </c>
      <c r="AL22" s="7">
        <f t="shared" si="8"/>
        <v>0</v>
      </c>
      <c r="AM22" s="12"/>
      <c r="AN22" s="12"/>
      <c r="AO22" s="12"/>
      <c r="AP22" s="12"/>
      <c r="AQ22" s="12">
        <v>23</v>
      </c>
      <c r="AR22" s="12">
        <f>6/7*30</f>
        <v>25.714285714285712</v>
      </c>
      <c r="AS22" s="12"/>
      <c r="AT22" s="12"/>
      <c r="AU22" s="12">
        <v>30</v>
      </c>
      <c r="AV22" s="12">
        <f>6/7*30</f>
        <v>25.714285714285712</v>
      </c>
      <c r="AW22" s="12">
        <f t="shared" si="9"/>
        <v>0</v>
      </c>
      <c r="AX22" s="7"/>
      <c r="AY22" s="7"/>
      <c r="AZ22" s="7"/>
      <c r="BA22" s="7"/>
      <c r="BB22" s="7">
        <v>25</v>
      </c>
      <c r="BC22" s="7">
        <f>6/7*30</f>
        <v>25.714285714285712</v>
      </c>
      <c r="BD22" s="7"/>
      <c r="BE22" s="7"/>
      <c r="BF22" s="7">
        <v>35</v>
      </c>
      <c r="BG22" s="7">
        <f>6/7*30</f>
        <v>25.714285714285712</v>
      </c>
      <c r="BH22" s="7">
        <f t="shared" si="10"/>
        <v>0</v>
      </c>
      <c r="BI22" s="12"/>
      <c r="BJ22" s="12"/>
      <c r="BK22" s="12"/>
      <c r="BL22" s="12"/>
      <c r="BM22" s="14">
        <v>25</v>
      </c>
      <c r="BN22" s="14">
        <f>6/7*30</f>
        <v>25.714285714285712</v>
      </c>
      <c r="BO22" s="12"/>
      <c r="BP22" s="12"/>
      <c r="BQ22" s="14">
        <v>35</v>
      </c>
      <c r="BR22" s="14">
        <f>6/7*30</f>
        <v>25.714285714285712</v>
      </c>
      <c r="BS22" s="12"/>
      <c r="BT22" s="12"/>
      <c r="BU22" s="12">
        <f t="shared" si="11"/>
        <v>0</v>
      </c>
      <c r="BV22" s="7"/>
      <c r="BW22" s="7"/>
      <c r="BX22" s="7"/>
      <c r="BY22" s="7"/>
      <c r="BZ22" s="7">
        <v>25</v>
      </c>
      <c r="CA22" s="7">
        <f>6/7*30</f>
        <v>25.714285714285712</v>
      </c>
      <c r="CB22" s="7"/>
      <c r="CC22" s="7"/>
      <c r="CD22" s="7">
        <v>35</v>
      </c>
      <c r="CE22" s="7">
        <f>6/7*30</f>
        <v>25.714285714285712</v>
      </c>
      <c r="CF22" s="7"/>
      <c r="CG22" s="7"/>
      <c r="CH22" s="7">
        <f t="shared" si="1"/>
        <v>0</v>
      </c>
      <c r="CI22" s="14"/>
      <c r="CJ22" s="14"/>
      <c r="CK22" s="14"/>
      <c r="CL22" s="14"/>
      <c r="CM22" s="14">
        <v>29</v>
      </c>
      <c r="CN22" s="14">
        <f>6/7*30</f>
        <v>25.714285714285712</v>
      </c>
      <c r="CO22" s="14"/>
      <c r="CP22" s="14"/>
      <c r="CQ22" s="14"/>
      <c r="CR22" s="14"/>
      <c r="CS22" s="14"/>
      <c r="CT22" s="14"/>
      <c r="CU22" s="12">
        <f t="shared" si="2"/>
        <v>745.71428571428567</v>
      </c>
      <c r="CV22" s="7"/>
      <c r="CW22" s="7"/>
      <c r="CX22" s="7"/>
      <c r="CY22" s="7"/>
      <c r="CZ22" s="7">
        <v>50</v>
      </c>
      <c r="DA22" s="7">
        <f>6/7*30</f>
        <v>25.714285714285712</v>
      </c>
      <c r="DB22" s="7"/>
      <c r="DC22" s="7"/>
      <c r="DD22" s="7"/>
      <c r="DE22" s="7"/>
      <c r="DF22" s="7">
        <f t="shared" si="12"/>
        <v>1285.7142857142856</v>
      </c>
      <c r="DG22" s="14"/>
      <c r="DH22" s="14"/>
      <c r="DI22" s="14"/>
      <c r="DJ22" s="14"/>
      <c r="DK22" s="14">
        <v>30</v>
      </c>
      <c r="DL22" s="14">
        <f>6/7*30</f>
        <v>25.714285714285712</v>
      </c>
      <c r="DM22" s="14"/>
      <c r="DN22" s="14"/>
      <c r="DO22" s="14"/>
      <c r="DP22" s="14"/>
      <c r="DQ22" s="12">
        <f t="shared" si="13"/>
        <v>771.42857142857133</v>
      </c>
      <c r="DR22" s="7"/>
      <c r="DS22" s="7"/>
      <c r="DT22" s="7"/>
      <c r="DU22" s="7"/>
      <c r="DV22" s="7">
        <v>29</v>
      </c>
      <c r="DW22" s="7">
        <f>6/7*30</f>
        <v>25.714285714285712</v>
      </c>
      <c r="DX22" s="7"/>
      <c r="DY22" s="7"/>
      <c r="DZ22" s="7"/>
      <c r="EA22" s="7"/>
      <c r="EB22" s="7"/>
      <c r="EC22" s="7"/>
      <c r="ED22" s="7">
        <f t="shared" si="3"/>
        <v>745.71428571428567</v>
      </c>
      <c r="EE22" s="9">
        <f t="shared" si="4"/>
        <v>3548.571428571428</v>
      </c>
    </row>
    <row r="23" spans="1:135" x14ac:dyDescent="0.3">
      <c r="A23" s="19" t="str">
        <f t="shared" si="0"/>
        <v>PASTAS ALIMENTICIAS</v>
      </c>
      <c r="B23" s="20">
        <f t="shared" si="5"/>
        <v>686</v>
      </c>
      <c r="C23" s="21" t="s">
        <v>109</v>
      </c>
      <c r="E23" s="1" t="s">
        <v>7</v>
      </c>
      <c r="F23" s="7"/>
      <c r="G23" s="7"/>
      <c r="H23" s="7"/>
      <c r="I23" s="7"/>
      <c r="J23" s="8"/>
      <c r="K23" s="8"/>
      <c r="L23" s="7"/>
      <c r="M23" s="7"/>
      <c r="N23" s="7"/>
      <c r="O23" s="7"/>
      <c r="P23" s="7">
        <f t="shared" si="6"/>
        <v>0</v>
      </c>
      <c r="Q23" s="1"/>
      <c r="R23" s="1"/>
      <c r="S23" s="1"/>
      <c r="T23" s="1"/>
      <c r="U23" s="6">
        <v>8</v>
      </c>
      <c r="V23" s="6">
        <v>25</v>
      </c>
      <c r="W23" s="1"/>
      <c r="X23" s="1"/>
      <c r="Y23" s="1">
        <v>8</v>
      </c>
      <c r="Z23" s="1">
        <v>5</v>
      </c>
      <c r="AA23" s="1">
        <f t="shared" si="7"/>
        <v>0</v>
      </c>
      <c r="AB23" s="8"/>
      <c r="AC23" s="8"/>
      <c r="AD23" s="8"/>
      <c r="AE23" s="8"/>
      <c r="AF23" s="8">
        <v>15</v>
      </c>
      <c r="AG23" s="8">
        <f>1/7*30</f>
        <v>4.2857142857142856</v>
      </c>
      <c r="AH23" s="8"/>
      <c r="AI23" s="8"/>
      <c r="AJ23" s="8">
        <v>15</v>
      </c>
      <c r="AK23" s="8">
        <f>1/7*30</f>
        <v>4.2857142857142856</v>
      </c>
      <c r="AL23" s="7">
        <f t="shared" si="8"/>
        <v>0</v>
      </c>
      <c r="AM23" s="12"/>
      <c r="AN23" s="12"/>
      <c r="AO23" s="12"/>
      <c r="AP23" s="12"/>
      <c r="AQ23" s="12">
        <v>25</v>
      </c>
      <c r="AR23" s="12">
        <f>1/7*30</f>
        <v>4.2857142857142856</v>
      </c>
      <c r="AS23" s="12"/>
      <c r="AT23" s="12"/>
      <c r="AU23" s="12">
        <v>25</v>
      </c>
      <c r="AV23" s="12">
        <f>1/7*30</f>
        <v>4.2857142857142856</v>
      </c>
      <c r="AW23" s="12">
        <f t="shared" si="9"/>
        <v>0</v>
      </c>
      <c r="AX23" s="7"/>
      <c r="AY23" s="7"/>
      <c r="AZ23" s="7"/>
      <c r="BA23" s="7"/>
      <c r="BB23" s="7">
        <v>30</v>
      </c>
      <c r="BC23" s="7">
        <f>1/7*30</f>
        <v>4.2857142857142856</v>
      </c>
      <c r="BD23" s="7"/>
      <c r="BE23" s="7"/>
      <c r="BF23" s="7">
        <v>30</v>
      </c>
      <c r="BG23" s="7">
        <f>1/7*30</f>
        <v>4.2857142857142856</v>
      </c>
      <c r="BH23" s="7">
        <f t="shared" si="10"/>
        <v>0</v>
      </c>
      <c r="BI23" s="12"/>
      <c r="BJ23" s="12"/>
      <c r="BK23" s="12"/>
      <c r="BL23" s="12"/>
      <c r="BM23" s="14">
        <v>30</v>
      </c>
      <c r="BN23" s="14">
        <f>1/7*30</f>
        <v>4.2857142857142856</v>
      </c>
      <c r="BO23" s="12"/>
      <c r="BP23" s="12"/>
      <c r="BQ23" s="14">
        <v>30</v>
      </c>
      <c r="BR23" s="14">
        <f>1/7*30</f>
        <v>4.2857142857142856</v>
      </c>
      <c r="BS23" s="12"/>
      <c r="BT23" s="12"/>
      <c r="BU23" s="12">
        <f t="shared" si="11"/>
        <v>0</v>
      </c>
      <c r="BV23" s="7"/>
      <c r="BW23" s="7"/>
      <c r="BX23" s="7"/>
      <c r="BY23" s="7"/>
      <c r="BZ23" s="7">
        <v>30</v>
      </c>
      <c r="CA23" s="7">
        <f>1/7*30</f>
        <v>4.2857142857142856</v>
      </c>
      <c r="CB23" s="7"/>
      <c r="CC23" s="7"/>
      <c r="CD23" s="7">
        <v>30</v>
      </c>
      <c r="CE23" s="7">
        <f>1/7*30</f>
        <v>4.2857142857142856</v>
      </c>
      <c r="CF23" s="7"/>
      <c r="CG23" s="7"/>
      <c r="CH23" s="7">
        <f t="shared" si="1"/>
        <v>0</v>
      </c>
      <c r="CI23" s="14"/>
      <c r="CJ23" s="14"/>
      <c r="CK23" s="14"/>
      <c r="CL23" s="14"/>
      <c r="CM23" s="14">
        <v>40</v>
      </c>
      <c r="CN23" s="14">
        <f>1/7*30</f>
        <v>4.2857142857142856</v>
      </c>
      <c r="CO23" s="14"/>
      <c r="CP23" s="14"/>
      <c r="CQ23" s="14"/>
      <c r="CR23" s="14"/>
      <c r="CS23" s="14"/>
      <c r="CT23" s="14"/>
      <c r="CU23" s="12">
        <f t="shared" si="2"/>
        <v>171.42857142857142</v>
      </c>
      <c r="CV23" s="7"/>
      <c r="CW23" s="7"/>
      <c r="CX23" s="7"/>
      <c r="CY23" s="7"/>
      <c r="CZ23" s="7">
        <v>50</v>
      </c>
      <c r="DA23" s="7">
        <f>1/7*30</f>
        <v>4.2857142857142856</v>
      </c>
      <c r="DB23" s="7"/>
      <c r="DC23" s="7"/>
      <c r="DD23" s="7"/>
      <c r="DE23" s="7"/>
      <c r="DF23" s="7">
        <f t="shared" si="12"/>
        <v>214.28571428571428</v>
      </c>
      <c r="DG23" s="14"/>
      <c r="DH23" s="14"/>
      <c r="DI23" s="14"/>
      <c r="DJ23" s="14"/>
      <c r="DK23" s="14">
        <v>30</v>
      </c>
      <c r="DL23" s="14">
        <f>1/7*30</f>
        <v>4.2857142857142856</v>
      </c>
      <c r="DM23" s="14"/>
      <c r="DN23" s="14"/>
      <c r="DO23" s="14"/>
      <c r="DP23" s="14"/>
      <c r="DQ23" s="12">
        <f t="shared" si="13"/>
        <v>128.57142857142856</v>
      </c>
      <c r="DR23" s="7"/>
      <c r="DS23" s="7"/>
      <c r="DT23" s="7"/>
      <c r="DU23" s="7"/>
      <c r="DV23" s="7">
        <v>40</v>
      </c>
      <c r="DW23" s="7">
        <f>1/7*30</f>
        <v>4.2857142857142856</v>
      </c>
      <c r="DX23" s="7"/>
      <c r="DY23" s="7"/>
      <c r="DZ23" s="7"/>
      <c r="EA23" s="7"/>
      <c r="EB23" s="7"/>
      <c r="EC23" s="7"/>
      <c r="ED23" s="7">
        <f t="shared" si="3"/>
        <v>171.42857142857142</v>
      </c>
      <c r="EE23" s="9">
        <f t="shared" si="4"/>
        <v>685.71428571428567</v>
      </c>
    </row>
    <row r="24" spans="1:135" hidden="1" x14ac:dyDescent="0.3">
      <c r="A24" s="19" t="str">
        <f t="shared" si="0"/>
        <v>HARINA DE MAIZ AMARILLO</v>
      </c>
      <c r="B24" s="20">
        <f t="shared" si="5"/>
        <v>0</v>
      </c>
      <c r="C24" s="21" t="s">
        <v>109</v>
      </c>
      <c r="E24" s="1" t="s">
        <v>8</v>
      </c>
      <c r="F24" s="7"/>
      <c r="G24" s="7"/>
      <c r="H24" s="7"/>
      <c r="I24" s="7"/>
      <c r="J24" s="8"/>
      <c r="K24" s="8"/>
      <c r="L24" s="7"/>
      <c r="M24" s="7"/>
      <c r="N24" s="7"/>
      <c r="O24" s="7"/>
      <c r="P24" s="7">
        <f t="shared" si="6"/>
        <v>0</v>
      </c>
      <c r="Q24" s="1"/>
      <c r="R24" s="1"/>
      <c r="S24" s="1"/>
      <c r="T24" s="1"/>
      <c r="U24" s="6">
        <v>8</v>
      </c>
      <c r="V24" s="6">
        <v>5</v>
      </c>
      <c r="W24" s="1"/>
      <c r="X24" s="1"/>
      <c r="Y24" s="1"/>
      <c r="Z24" s="1"/>
      <c r="AA24" s="1">
        <f t="shared" si="7"/>
        <v>0</v>
      </c>
      <c r="AB24" s="8"/>
      <c r="AC24" s="8"/>
      <c r="AD24" s="8"/>
      <c r="AE24" s="8"/>
      <c r="AF24" s="8"/>
      <c r="AG24" s="8"/>
      <c r="AH24" s="8"/>
      <c r="AI24" s="8"/>
      <c r="AJ24" s="8"/>
      <c r="AK24" s="8"/>
      <c r="AL24" s="7">
        <f t="shared" si="8"/>
        <v>0</v>
      </c>
      <c r="AM24" s="12"/>
      <c r="AN24" s="12"/>
      <c r="AO24" s="12"/>
      <c r="AP24" s="12"/>
      <c r="AQ24" s="12"/>
      <c r="AR24" s="12"/>
      <c r="AS24" s="12"/>
      <c r="AT24" s="12"/>
      <c r="AU24" s="12"/>
      <c r="AV24" s="12"/>
      <c r="AW24" s="12">
        <f t="shared" si="9"/>
        <v>0</v>
      </c>
      <c r="AX24" s="7"/>
      <c r="AY24" s="7"/>
      <c r="AZ24" s="7"/>
      <c r="BA24" s="7"/>
      <c r="BB24" s="7"/>
      <c r="BC24" s="7"/>
      <c r="BD24" s="7"/>
      <c r="BE24" s="7"/>
      <c r="BF24" s="7"/>
      <c r="BG24" s="7"/>
      <c r="BH24" s="7">
        <f t="shared" si="10"/>
        <v>0</v>
      </c>
      <c r="BI24" s="12"/>
      <c r="BJ24" s="12"/>
      <c r="BK24" s="12"/>
      <c r="BL24" s="12"/>
      <c r="BM24" s="14"/>
      <c r="BN24" s="14"/>
      <c r="BO24" s="12"/>
      <c r="BP24" s="12"/>
      <c r="BQ24" s="14"/>
      <c r="BR24" s="14"/>
      <c r="BS24" s="12"/>
      <c r="BT24" s="12"/>
      <c r="BU24" s="12">
        <f t="shared" si="11"/>
        <v>0</v>
      </c>
      <c r="BV24" s="7"/>
      <c r="BW24" s="7"/>
      <c r="BX24" s="7"/>
      <c r="BY24" s="7"/>
      <c r="BZ24" s="7"/>
      <c r="CA24" s="7"/>
      <c r="CB24" s="7"/>
      <c r="CC24" s="7"/>
      <c r="CD24" s="7"/>
      <c r="CE24" s="7"/>
      <c r="CF24" s="7"/>
      <c r="CG24" s="7"/>
      <c r="CH24" s="7">
        <f t="shared" si="1"/>
        <v>0</v>
      </c>
      <c r="CI24" s="14"/>
      <c r="CJ24" s="14"/>
      <c r="CK24" s="14"/>
      <c r="CL24" s="14"/>
      <c r="CM24" s="14"/>
      <c r="CN24" s="14"/>
      <c r="CO24" s="14"/>
      <c r="CP24" s="14"/>
      <c r="CQ24" s="14"/>
      <c r="CR24" s="14"/>
      <c r="CS24" s="14"/>
      <c r="CT24" s="14"/>
      <c r="CU24" s="12">
        <f t="shared" si="2"/>
        <v>0</v>
      </c>
      <c r="CV24" s="7"/>
      <c r="CW24" s="7"/>
      <c r="CX24" s="7"/>
      <c r="CY24" s="7"/>
      <c r="CZ24" s="7"/>
      <c r="DA24" s="7"/>
      <c r="DB24" s="7"/>
      <c r="DC24" s="7"/>
      <c r="DD24" s="7"/>
      <c r="DE24" s="7"/>
      <c r="DF24" s="7">
        <f t="shared" si="12"/>
        <v>0</v>
      </c>
      <c r="DG24" s="14"/>
      <c r="DH24" s="14"/>
      <c r="DI24" s="14"/>
      <c r="DJ24" s="14"/>
      <c r="DK24" s="14"/>
      <c r="DL24" s="14"/>
      <c r="DM24" s="14"/>
      <c r="DN24" s="14"/>
      <c r="DO24" s="14"/>
      <c r="DP24" s="14"/>
      <c r="DQ24" s="12">
        <f t="shared" si="13"/>
        <v>0</v>
      </c>
      <c r="DR24" s="7"/>
      <c r="DS24" s="7"/>
      <c r="DT24" s="7"/>
      <c r="DU24" s="7"/>
      <c r="DV24" s="7"/>
      <c r="DW24" s="7"/>
      <c r="DX24" s="7"/>
      <c r="DY24" s="7"/>
      <c r="DZ24" s="7"/>
      <c r="EA24" s="7"/>
      <c r="EB24" s="7"/>
      <c r="EC24" s="7"/>
      <c r="ED24" s="7">
        <f t="shared" si="3"/>
        <v>0</v>
      </c>
      <c r="EE24" s="9">
        <f t="shared" si="4"/>
        <v>0</v>
      </c>
    </row>
    <row r="25" spans="1:135" ht="15" customHeight="1" x14ac:dyDescent="0.3">
      <c r="A25" s="19" t="str">
        <f t="shared" si="0"/>
        <v>PANIFICADOS (PAN, PASTELERÍA Y  HOJALDRES)</v>
      </c>
      <c r="B25" s="20">
        <f t="shared" si="5"/>
        <v>4000</v>
      </c>
      <c r="C25" s="21" t="s">
        <v>109</v>
      </c>
      <c r="E25" s="2" t="s">
        <v>9</v>
      </c>
      <c r="F25" s="7"/>
      <c r="G25" s="7"/>
      <c r="H25" s="7"/>
      <c r="I25" s="7"/>
      <c r="J25" s="8"/>
      <c r="K25" s="8"/>
      <c r="L25" s="7"/>
      <c r="M25" s="7"/>
      <c r="N25" s="7"/>
      <c r="O25" s="7"/>
      <c r="P25" s="7">
        <f t="shared" si="6"/>
        <v>0</v>
      </c>
      <c r="Q25" s="1">
        <v>10</v>
      </c>
      <c r="R25" s="1">
        <v>10</v>
      </c>
      <c r="S25" s="1"/>
      <c r="T25" s="1"/>
      <c r="U25" s="6"/>
      <c r="V25" s="6"/>
      <c r="W25" s="1"/>
      <c r="X25" s="1"/>
      <c r="Y25" s="1"/>
      <c r="Z25" s="1"/>
      <c r="AA25" s="1">
        <f t="shared" si="7"/>
        <v>0</v>
      </c>
      <c r="AB25" s="8">
        <v>25</v>
      </c>
      <c r="AC25" s="8">
        <v>20</v>
      </c>
      <c r="AD25" s="8">
        <v>10</v>
      </c>
      <c r="AE25" s="8">
        <v>20</v>
      </c>
      <c r="AF25" s="8"/>
      <c r="AG25" s="8"/>
      <c r="AH25" s="8">
        <v>10</v>
      </c>
      <c r="AI25" s="8">
        <v>10</v>
      </c>
      <c r="AJ25" s="8"/>
      <c r="AK25" s="8"/>
      <c r="AL25" s="7">
        <f t="shared" si="8"/>
        <v>0</v>
      </c>
      <c r="AM25" s="12">
        <v>40</v>
      </c>
      <c r="AN25" s="12">
        <v>20</v>
      </c>
      <c r="AO25" s="12">
        <v>20</v>
      </c>
      <c r="AP25" s="12">
        <v>20</v>
      </c>
      <c r="AQ25" s="12"/>
      <c r="AR25" s="12"/>
      <c r="AS25" s="12">
        <v>20</v>
      </c>
      <c r="AT25" s="12">
        <v>10</v>
      </c>
      <c r="AU25" s="12"/>
      <c r="AV25" s="12"/>
      <c r="AW25" s="12">
        <f t="shared" si="9"/>
        <v>0</v>
      </c>
      <c r="AX25" s="7">
        <v>50</v>
      </c>
      <c r="AY25" s="7">
        <v>20</v>
      </c>
      <c r="AZ25" s="7">
        <v>50</v>
      </c>
      <c r="BA25" s="7">
        <v>20</v>
      </c>
      <c r="BB25" s="7"/>
      <c r="BC25" s="7"/>
      <c r="BD25" s="7">
        <v>20</v>
      </c>
      <c r="BE25" s="7">
        <f>2/7*30</f>
        <v>8.5714285714285712</v>
      </c>
      <c r="BF25" s="7"/>
      <c r="BG25" s="7"/>
      <c r="BH25" s="7">
        <f t="shared" si="10"/>
        <v>0</v>
      </c>
      <c r="BI25" s="12">
        <v>50</v>
      </c>
      <c r="BJ25" s="12">
        <v>20</v>
      </c>
      <c r="BK25" s="12">
        <v>50</v>
      </c>
      <c r="BL25" s="12">
        <v>20</v>
      </c>
      <c r="BM25" s="14"/>
      <c r="BN25" s="14"/>
      <c r="BO25" s="12">
        <v>20</v>
      </c>
      <c r="BP25" s="12">
        <f>2/7*30</f>
        <v>8.5714285714285712</v>
      </c>
      <c r="BQ25" s="14"/>
      <c r="BR25" s="14"/>
      <c r="BS25" s="12">
        <v>30</v>
      </c>
      <c r="BT25" s="12">
        <v>20</v>
      </c>
      <c r="BU25" s="12">
        <f t="shared" si="11"/>
        <v>0</v>
      </c>
      <c r="BV25" s="7">
        <v>50</v>
      </c>
      <c r="BW25" s="7">
        <v>20</v>
      </c>
      <c r="BX25" s="7">
        <v>50</v>
      </c>
      <c r="BY25" s="7">
        <v>20</v>
      </c>
      <c r="BZ25" s="7"/>
      <c r="CA25" s="7"/>
      <c r="CB25" s="7">
        <v>20</v>
      </c>
      <c r="CC25" s="7">
        <f>2/7*30</f>
        <v>8.5714285714285712</v>
      </c>
      <c r="CD25" s="7"/>
      <c r="CE25" s="7"/>
      <c r="CF25" s="7">
        <v>30</v>
      </c>
      <c r="CG25" s="7">
        <v>20</v>
      </c>
      <c r="CH25" s="7">
        <f t="shared" si="1"/>
        <v>0</v>
      </c>
      <c r="CI25" s="14"/>
      <c r="CJ25" s="14"/>
      <c r="CK25" s="14">
        <v>50</v>
      </c>
      <c r="CL25" s="14">
        <v>20</v>
      </c>
      <c r="CM25" s="14"/>
      <c r="CN25" s="14"/>
      <c r="CO25" s="14"/>
      <c r="CP25" s="14"/>
      <c r="CQ25" s="14"/>
      <c r="CR25" s="14"/>
      <c r="CS25" s="14"/>
      <c r="CT25" s="14"/>
      <c r="CU25" s="12">
        <f t="shared" si="2"/>
        <v>1000</v>
      </c>
      <c r="CV25" s="7"/>
      <c r="CW25" s="7"/>
      <c r="CX25" s="7">
        <v>60</v>
      </c>
      <c r="CY25" s="7">
        <v>20</v>
      </c>
      <c r="CZ25" s="7"/>
      <c r="DA25" s="7"/>
      <c r="DB25" s="7"/>
      <c r="DC25" s="7"/>
      <c r="DD25" s="7"/>
      <c r="DE25" s="7"/>
      <c r="DF25" s="7">
        <f t="shared" si="12"/>
        <v>1200</v>
      </c>
      <c r="DG25" s="14"/>
      <c r="DH25" s="14"/>
      <c r="DI25" s="14">
        <v>30</v>
      </c>
      <c r="DJ25" s="14">
        <v>20</v>
      </c>
      <c r="DK25" s="14"/>
      <c r="DL25" s="14"/>
      <c r="DM25" s="14"/>
      <c r="DN25" s="14"/>
      <c r="DO25" s="14"/>
      <c r="DP25" s="14"/>
      <c r="DQ25" s="12">
        <f t="shared" si="13"/>
        <v>600</v>
      </c>
      <c r="DR25" s="7"/>
      <c r="DS25" s="7"/>
      <c r="DT25" s="7">
        <v>60</v>
      </c>
      <c r="DU25" s="7">
        <v>20</v>
      </c>
      <c r="DV25" s="7"/>
      <c r="DW25" s="7"/>
      <c r="DX25" s="7"/>
      <c r="DY25" s="7"/>
      <c r="DZ25" s="7"/>
      <c r="EA25" s="7"/>
      <c r="EB25" s="7"/>
      <c r="EC25" s="7"/>
      <c r="ED25" s="7">
        <f t="shared" si="3"/>
        <v>1200</v>
      </c>
      <c r="EE25" s="9">
        <f t="shared" si="4"/>
        <v>4000</v>
      </c>
    </row>
    <row r="26" spans="1:135" x14ac:dyDescent="0.3">
      <c r="A26" s="19" t="str">
        <f t="shared" si="0"/>
        <v>GALLETERÍA</v>
      </c>
      <c r="B26" s="20">
        <f t="shared" si="5"/>
        <v>840</v>
      </c>
      <c r="C26" s="21" t="s">
        <v>109</v>
      </c>
      <c r="E26" s="1" t="s">
        <v>10</v>
      </c>
      <c r="F26" s="7"/>
      <c r="G26" s="7"/>
      <c r="H26" s="7"/>
      <c r="I26" s="7"/>
      <c r="J26" s="8"/>
      <c r="K26" s="8"/>
      <c r="L26" s="7"/>
      <c r="M26" s="7"/>
      <c r="N26" s="7"/>
      <c r="O26" s="7"/>
      <c r="P26" s="7">
        <f t="shared" si="6"/>
        <v>0</v>
      </c>
      <c r="Q26" s="1">
        <v>14</v>
      </c>
      <c r="R26" s="1">
        <v>10</v>
      </c>
      <c r="S26" s="1"/>
      <c r="T26" s="1"/>
      <c r="U26" s="6"/>
      <c r="V26" s="6"/>
      <c r="W26" s="1"/>
      <c r="X26" s="1"/>
      <c r="Y26" s="1"/>
      <c r="Z26" s="1"/>
      <c r="AA26" s="1">
        <f t="shared" si="7"/>
        <v>0</v>
      </c>
      <c r="AB26" s="8"/>
      <c r="AC26" s="8"/>
      <c r="AD26" s="8">
        <v>7</v>
      </c>
      <c r="AE26" s="8">
        <v>10</v>
      </c>
      <c r="AF26" s="8"/>
      <c r="AG26" s="8"/>
      <c r="AH26" s="8">
        <v>7</v>
      </c>
      <c r="AI26" s="8">
        <v>20</v>
      </c>
      <c r="AJ26" s="8"/>
      <c r="AK26" s="8"/>
      <c r="AL26" s="7">
        <f t="shared" si="8"/>
        <v>0</v>
      </c>
      <c r="AM26" s="12"/>
      <c r="AN26" s="12"/>
      <c r="AO26" s="12">
        <v>14</v>
      </c>
      <c r="AP26" s="12">
        <v>10</v>
      </c>
      <c r="AQ26" s="12"/>
      <c r="AR26" s="12"/>
      <c r="AS26" s="12">
        <v>14</v>
      </c>
      <c r="AT26" s="12">
        <v>20</v>
      </c>
      <c r="AU26" s="12"/>
      <c r="AV26" s="12"/>
      <c r="AW26" s="12">
        <f t="shared" si="9"/>
        <v>0</v>
      </c>
      <c r="AX26" s="7"/>
      <c r="AY26" s="7"/>
      <c r="AZ26" s="7">
        <v>14</v>
      </c>
      <c r="BA26" s="7">
        <v>10</v>
      </c>
      <c r="BB26" s="7"/>
      <c r="BC26" s="7"/>
      <c r="BD26" s="7">
        <v>14</v>
      </c>
      <c r="BE26" s="7">
        <f>3/7*30</f>
        <v>12.857142857142856</v>
      </c>
      <c r="BF26" s="7"/>
      <c r="BG26" s="7"/>
      <c r="BH26" s="7">
        <f t="shared" si="10"/>
        <v>0</v>
      </c>
      <c r="BI26" s="12"/>
      <c r="BJ26" s="12"/>
      <c r="BK26" s="12">
        <v>14</v>
      </c>
      <c r="BL26" s="12">
        <v>10</v>
      </c>
      <c r="BM26" s="14"/>
      <c r="BN26" s="14"/>
      <c r="BO26" s="12">
        <v>14</v>
      </c>
      <c r="BP26" s="12">
        <f>3/7*30</f>
        <v>12.857142857142856</v>
      </c>
      <c r="BQ26" s="14"/>
      <c r="BR26" s="14"/>
      <c r="BS26" s="12">
        <v>14</v>
      </c>
      <c r="BT26" s="12">
        <v>10</v>
      </c>
      <c r="BU26" s="12">
        <f t="shared" si="11"/>
        <v>0</v>
      </c>
      <c r="BV26" s="7"/>
      <c r="BW26" s="7"/>
      <c r="BX26" s="7">
        <v>14</v>
      </c>
      <c r="BY26" s="7">
        <v>10</v>
      </c>
      <c r="BZ26" s="7"/>
      <c r="CA26" s="7"/>
      <c r="CB26" s="7">
        <v>14</v>
      </c>
      <c r="CC26" s="7">
        <f>3/7*30</f>
        <v>12.857142857142856</v>
      </c>
      <c r="CD26" s="7"/>
      <c r="CE26" s="7"/>
      <c r="CF26" s="7">
        <v>14</v>
      </c>
      <c r="CG26" s="7">
        <v>10</v>
      </c>
      <c r="CH26" s="7">
        <f t="shared" si="1"/>
        <v>0</v>
      </c>
      <c r="CI26" s="14"/>
      <c r="CJ26" s="14"/>
      <c r="CK26" s="14">
        <v>21</v>
      </c>
      <c r="CL26" s="14">
        <v>10</v>
      </c>
      <c r="CM26" s="14"/>
      <c r="CN26" s="14"/>
      <c r="CO26" s="14"/>
      <c r="CP26" s="14"/>
      <c r="CQ26" s="14"/>
      <c r="CR26" s="14"/>
      <c r="CS26" s="14"/>
      <c r="CT26" s="14"/>
      <c r="CU26" s="12">
        <f t="shared" si="2"/>
        <v>210</v>
      </c>
      <c r="CV26" s="7"/>
      <c r="CW26" s="7"/>
      <c r="CX26" s="7">
        <v>21</v>
      </c>
      <c r="CY26" s="7">
        <v>10</v>
      </c>
      <c r="CZ26" s="7"/>
      <c r="DA26" s="7"/>
      <c r="DB26" s="7"/>
      <c r="DC26" s="7"/>
      <c r="DD26" s="7"/>
      <c r="DE26" s="7"/>
      <c r="DF26" s="7">
        <f t="shared" si="12"/>
        <v>210</v>
      </c>
      <c r="DG26" s="14"/>
      <c r="DH26" s="14"/>
      <c r="DI26" s="14">
        <v>21</v>
      </c>
      <c r="DJ26" s="14">
        <v>10</v>
      </c>
      <c r="DK26" s="14"/>
      <c r="DL26" s="14"/>
      <c r="DM26" s="14"/>
      <c r="DN26" s="14"/>
      <c r="DO26" s="14"/>
      <c r="DP26" s="14"/>
      <c r="DQ26" s="12">
        <f t="shared" si="13"/>
        <v>210</v>
      </c>
      <c r="DR26" s="7"/>
      <c r="DS26" s="7"/>
      <c r="DT26" s="7">
        <v>21</v>
      </c>
      <c r="DU26" s="7">
        <v>10</v>
      </c>
      <c r="DV26" s="7"/>
      <c r="DW26" s="7"/>
      <c r="DX26" s="7"/>
      <c r="DY26" s="7"/>
      <c r="DZ26" s="7"/>
      <c r="EA26" s="7"/>
      <c r="EB26" s="7"/>
      <c r="EC26" s="7"/>
      <c r="ED26" s="7">
        <f t="shared" si="3"/>
        <v>210</v>
      </c>
      <c r="EE26" s="9">
        <f t="shared" si="4"/>
        <v>840</v>
      </c>
    </row>
    <row r="27" spans="1:135" x14ac:dyDescent="0.3">
      <c r="A27" s="19" t="str">
        <f t="shared" si="0"/>
        <v>AREPA O  ENVUELTOS DE MAZORCA</v>
      </c>
      <c r="B27" s="20">
        <f t="shared" si="5"/>
        <v>1800</v>
      </c>
      <c r="C27" s="21" t="s">
        <v>109</v>
      </c>
      <c r="E27" s="2" t="s">
        <v>11</v>
      </c>
      <c r="F27" s="7"/>
      <c r="G27" s="7"/>
      <c r="H27" s="7"/>
      <c r="I27" s="7"/>
      <c r="J27" s="8"/>
      <c r="K27" s="8"/>
      <c r="L27" s="7"/>
      <c r="M27" s="7"/>
      <c r="N27" s="7"/>
      <c r="O27" s="7"/>
      <c r="P27" s="7">
        <f t="shared" si="6"/>
        <v>0</v>
      </c>
      <c r="Q27" s="1">
        <v>10</v>
      </c>
      <c r="R27" s="1">
        <v>10</v>
      </c>
      <c r="S27" s="1"/>
      <c r="T27" s="1"/>
      <c r="U27" s="6">
        <v>15</v>
      </c>
      <c r="V27" s="6">
        <v>10</v>
      </c>
      <c r="W27" s="1"/>
      <c r="X27" s="1"/>
      <c r="Y27" s="1">
        <v>15</v>
      </c>
      <c r="Z27" s="1">
        <v>10</v>
      </c>
      <c r="AA27" s="1">
        <f t="shared" si="7"/>
        <v>0</v>
      </c>
      <c r="AB27" s="8">
        <v>25</v>
      </c>
      <c r="AC27" s="8">
        <v>10</v>
      </c>
      <c r="AD27" s="8"/>
      <c r="AE27" s="8"/>
      <c r="AF27" s="8">
        <v>20</v>
      </c>
      <c r="AG27" s="8">
        <f>2/7*30</f>
        <v>8.5714285714285712</v>
      </c>
      <c r="AH27" s="8"/>
      <c r="AI27" s="8"/>
      <c r="AJ27" s="8">
        <v>20</v>
      </c>
      <c r="AK27" s="8">
        <f>2/7*30</f>
        <v>8.5714285714285712</v>
      </c>
      <c r="AL27" s="7">
        <f t="shared" si="8"/>
        <v>0</v>
      </c>
      <c r="AM27" s="12">
        <v>40</v>
      </c>
      <c r="AN27" s="12">
        <v>10</v>
      </c>
      <c r="AO27" s="12"/>
      <c r="AP27" s="12"/>
      <c r="AQ27" s="12">
        <v>35</v>
      </c>
      <c r="AR27" s="12">
        <f>2/7*30</f>
        <v>8.5714285714285712</v>
      </c>
      <c r="AS27" s="12"/>
      <c r="AT27" s="12"/>
      <c r="AU27" s="12">
        <v>35</v>
      </c>
      <c r="AV27" s="12">
        <f>2/7*30</f>
        <v>8.5714285714285712</v>
      </c>
      <c r="AW27" s="12">
        <f t="shared" si="9"/>
        <v>0</v>
      </c>
      <c r="AX27" s="7">
        <v>50</v>
      </c>
      <c r="AY27" s="7">
        <v>10</v>
      </c>
      <c r="AZ27" s="7"/>
      <c r="BA27" s="7"/>
      <c r="BB27" s="7">
        <v>40</v>
      </c>
      <c r="BC27" s="7">
        <f>2/7*30</f>
        <v>8.5714285714285712</v>
      </c>
      <c r="BD27" s="7"/>
      <c r="BE27" s="7"/>
      <c r="BF27" s="7">
        <v>40</v>
      </c>
      <c r="BG27" s="7">
        <f>2/7*30</f>
        <v>8.5714285714285712</v>
      </c>
      <c r="BH27" s="7">
        <f t="shared" si="10"/>
        <v>0</v>
      </c>
      <c r="BI27" s="12">
        <v>50</v>
      </c>
      <c r="BJ27" s="12">
        <v>10</v>
      </c>
      <c r="BK27" s="12"/>
      <c r="BL27" s="12"/>
      <c r="BM27" s="14">
        <v>40</v>
      </c>
      <c r="BN27" s="14">
        <f>2/7*30</f>
        <v>8.5714285714285712</v>
      </c>
      <c r="BO27" s="12"/>
      <c r="BP27" s="12"/>
      <c r="BQ27" s="14">
        <v>40</v>
      </c>
      <c r="BR27" s="14">
        <f>2/7*30</f>
        <v>8.5714285714285712</v>
      </c>
      <c r="BS27" s="12"/>
      <c r="BT27" s="12"/>
      <c r="BU27" s="12">
        <f t="shared" si="11"/>
        <v>0</v>
      </c>
      <c r="BV27" s="7">
        <v>50</v>
      </c>
      <c r="BW27" s="7">
        <v>10</v>
      </c>
      <c r="BX27" s="7"/>
      <c r="BY27" s="7"/>
      <c r="BZ27" s="7">
        <v>40</v>
      </c>
      <c r="CA27" s="7">
        <f>2/7*30</f>
        <v>8.5714285714285712</v>
      </c>
      <c r="CB27" s="7"/>
      <c r="CC27" s="7"/>
      <c r="CD27" s="7">
        <v>40</v>
      </c>
      <c r="CE27" s="7">
        <f>2/7*30</f>
        <v>8.5714285714285712</v>
      </c>
      <c r="CF27" s="7"/>
      <c r="CG27" s="7"/>
      <c r="CH27" s="7">
        <f t="shared" si="1"/>
        <v>0</v>
      </c>
      <c r="CI27" s="14"/>
      <c r="CJ27" s="14"/>
      <c r="CK27" s="14"/>
      <c r="CL27" s="14"/>
      <c r="CM27" s="14">
        <v>50</v>
      </c>
      <c r="CN27" s="14">
        <f>2/7*30</f>
        <v>8.5714285714285712</v>
      </c>
      <c r="CO27" s="14"/>
      <c r="CP27" s="14"/>
      <c r="CQ27" s="14"/>
      <c r="CR27" s="14"/>
      <c r="CS27" s="14"/>
      <c r="CT27" s="14"/>
      <c r="CU27" s="12">
        <f t="shared" si="2"/>
        <v>428.57142857142856</v>
      </c>
      <c r="CV27" s="7"/>
      <c r="CW27" s="7"/>
      <c r="CX27" s="7"/>
      <c r="CY27" s="7"/>
      <c r="CZ27" s="7">
        <v>60</v>
      </c>
      <c r="DA27" s="7">
        <f>2/7*30</f>
        <v>8.5714285714285712</v>
      </c>
      <c r="DB27" s="7"/>
      <c r="DC27" s="7"/>
      <c r="DD27" s="7"/>
      <c r="DE27" s="7"/>
      <c r="DF27" s="7">
        <f t="shared" si="12"/>
        <v>514.28571428571422</v>
      </c>
      <c r="DG27" s="14"/>
      <c r="DH27" s="14"/>
      <c r="DI27" s="14"/>
      <c r="DJ27" s="14"/>
      <c r="DK27" s="14">
        <v>50</v>
      </c>
      <c r="DL27" s="14">
        <f>2/7*30</f>
        <v>8.5714285714285712</v>
      </c>
      <c r="DM27" s="14"/>
      <c r="DN27" s="14"/>
      <c r="DO27" s="14"/>
      <c r="DP27" s="14"/>
      <c r="DQ27" s="12">
        <f t="shared" si="13"/>
        <v>428.57142857142856</v>
      </c>
      <c r="DR27" s="7"/>
      <c r="DS27" s="7"/>
      <c r="DT27" s="7"/>
      <c r="DU27" s="7"/>
      <c r="DV27" s="7">
        <v>50</v>
      </c>
      <c r="DW27" s="7">
        <f>2/7*30</f>
        <v>8.5714285714285712</v>
      </c>
      <c r="DX27" s="7"/>
      <c r="DY27" s="7"/>
      <c r="DZ27" s="7"/>
      <c r="EA27" s="7"/>
      <c r="EB27" s="7"/>
      <c r="EC27" s="7"/>
      <c r="ED27" s="7">
        <f t="shared" si="3"/>
        <v>428.57142857142856</v>
      </c>
      <c r="EE27" s="9">
        <f t="shared" si="4"/>
        <v>1800</v>
      </c>
    </row>
    <row r="28" spans="1:135" x14ac:dyDescent="0.3">
      <c r="A28" s="19" t="str">
        <f t="shared" si="0"/>
        <v>TUBÉRCULOS Y PLÁTANOS</v>
      </c>
      <c r="B28" s="20">
        <f t="shared" si="5"/>
        <v>12570</v>
      </c>
      <c r="C28" s="21" t="s">
        <v>109</v>
      </c>
      <c r="E28" s="2" t="s">
        <v>12</v>
      </c>
      <c r="F28" s="7"/>
      <c r="G28" s="7"/>
      <c r="H28" s="7"/>
      <c r="I28" s="7"/>
      <c r="J28" s="8">
        <f>+(19+25)/2</f>
        <v>22</v>
      </c>
      <c r="K28" s="8">
        <v>30</v>
      </c>
      <c r="L28" s="7"/>
      <c r="M28" s="7"/>
      <c r="N28" s="8">
        <f>+(19+25)/2</f>
        <v>22</v>
      </c>
      <c r="O28" s="8">
        <v>30</v>
      </c>
      <c r="P28" s="7">
        <f t="shared" si="6"/>
        <v>0</v>
      </c>
      <c r="Q28" s="1"/>
      <c r="R28" s="1"/>
      <c r="S28" s="1"/>
      <c r="T28" s="1"/>
      <c r="U28" s="6">
        <f>+(12+20)/2+(18+25)/(2*30)*20</f>
        <v>30.333333333333336</v>
      </c>
      <c r="V28" s="6">
        <v>30</v>
      </c>
      <c r="W28" s="1"/>
      <c r="X28" s="1"/>
      <c r="Y28" s="1">
        <f>+(12+20)/2+ (18+25)/(2*30)*20</f>
        <v>30.333333333333336</v>
      </c>
      <c r="Z28" s="1">
        <v>30</v>
      </c>
      <c r="AA28" s="1">
        <f t="shared" si="7"/>
        <v>0</v>
      </c>
      <c r="AB28" s="8"/>
      <c r="AC28" s="8"/>
      <c r="AD28" s="8"/>
      <c r="AE28" s="8"/>
      <c r="AF28" s="8">
        <f>+(12+17)/2+(24+46)/(2*30)*(5/7)</f>
        <v>15.333333333333334</v>
      </c>
      <c r="AG28" s="8">
        <v>30</v>
      </c>
      <c r="AH28" s="8"/>
      <c r="AI28" s="8"/>
      <c r="AJ28" s="8">
        <f>+(40+77)/2</f>
        <v>58.5</v>
      </c>
      <c r="AK28" s="8">
        <f>5/7*30</f>
        <v>21.428571428571431</v>
      </c>
      <c r="AL28" s="7">
        <f t="shared" si="8"/>
        <v>0</v>
      </c>
      <c r="AM28" s="12"/>
      <c r="AN28" s="12"/>
      <c r="AO28" s="12"/>
      <c r="AP28" s="12"/>
      <c r="AQ28" s="15">
        <f>+(12+17)/2+(46+60)/(2*30)*(5/7)</f>
        <v>15.761904761904763</v>
      </c>
      <c r="AR28" s="15">
        <v>30</v>
      </c>
      <c r="AS28" s="12"/>
      <c r="AT28" s="12"/>
      <c r="AU28" s="12">
        <f>+(62+83)/2</f>
        <v>72.5</v>
      </c>
      <c r="AV28" s="12">
        <f>5/7*30</f>
        <v>21.428571428571431</v>
      </c>
      <c r="AW28" s="12">
        <f t="shared" si="9"/>
        <v>0</v>
      </c>
      <c r="AX28" s="7"/>
      <c r="AY28" s="7"/>
      <c r="AZ28" s="7"/>
      <c r="BA28" s="7"/>
      <c r="BB28" s="7">
        <f>+(17+25)/2+(46+65)/2*5/7</f>
        <v>60.642857142857146</v>
      </c>
      <c r="BC28" s="7">
        <v>30</v>
      </c>
      <c r="BD28" s="7"/>
      <c r="BE28" s="7"/>
      <c r="BF28" s="7">
        <f>+(71+100)/2</f>
        <v>85.5</v>
      </c>
      <c r="BG28" s="7">
        <f>5/7*30</f>
        <v>21.428571428571431</v>
      </c>
      <c r="BH28" s="7">
        <f t="shared" si="10"/>
        <v>0</v>
      </c>
      <c r="BI28" s="12"/>
      <c r="BJ28" s="12"/>
      <c r="BK28" s="12"/>
      <c r="BL28" s="12"/>
      <c r="BM28" s="14">
        <f>+(17+25)/2+(46+65)/2*5/7</f>
        <v>60.642857142857146</v>
      </c>
      <c r="BN28" s="14">
        <v>30</v>
      </c>
      <c r="BO28" s="12"/>
      <c r="BP28" s="12"/>
      <c r="BQ28" s="14">
        <f>+(71+100)/2</f>
        <v>85.5</v>
      </c>
      <c r="BR28" s="14">
        <f>5/7*30</f>
        <v>21.428571428571431</v>
      </c>
      <c r="BS28" s="12"/>
      <c r="BT28" s="12"/>
      <c r="BU28" s="12">
        <f t="shared" si="11"/>
        <v>0</v>
      </c>
      <c r="BV28" s="7"/>
      <c r="BW28" s="7"/>
      <c r="BX28" s="7"/>
      <c r="BY28" s="7"/>
      <c r="BZ28" s="7">
        <f>+(17+25)/2+(58+82)/2*5/7</f>
        <v>71</v>
      </c>
      <c r="CA28" s="7">
        <v>30</v>
      </c>
      <c r="CB28" s="7"/>
      <c r="CC28" s="7"/>
      <c r="CD28" s="7">
        <f>+(82+117)/2</f>
        <v>99.5</v>
      </c>
      <c r="CE28" s="7">
        <f>5/7*30</f>
        <v>21.428571428571431</v>
      </c>
      <c r="CF28" s="7"/>
      <c r="CG28" s="7"/>
      <c r="CH28" s="7">
        <f t="shared" si="1"/>
        <v>0</v>
      </c>
      <c r="CI28" s="14"/>
      <c r="CJ28" s="14"/>
      <c r="CK28" s="14"/>
      <c r="CL28" s="14"/>
      <c r="CM28" s="14">
        <f>+(17+25)/2+(70+98)/2*5/7</f>
        <v>81</v>
      </c>
      <c r="CN28" s="14">
        <v>30</v>
      </c>
      <c r="CO28" s="14"/>
      <c r="CP28" s="14"/>
      <c r="CQ28" s="14"/>
      <c r="CR28" s="14"/>
      <c r="CS28" s="14"/>
      <c r="CT28" s="14"/>
      <c r="CU28" s="12">
        <f t="shared" si="2"/>
        <v>2430</v>
      </c>
      <c r="CV28" s="7"/>
      <c r="CW28" s="7"/>
      <c r="CX28" s="7"/>
      <c r="CY28" s="7"/>
      <c r="CZ28" s="7">
        <f>+(57+80)/2+(70+98)/2*5/7</f>
        <v>128.5</v>
      </c>
      <c r="DA28" s="7">
        <v>30</v>
      </c>
      <c r="DB28" s="7"/>
      <c r="DC28" s="7"/>
      <c r="DD28" s="7"/>
      <c r="DE28" s="7"/>
      <c r="DF28" s="7">
        <f t="shared" si="12"/>
        <v>3855</v>
      </c>
      <c r="DG28" s="14"/>
      <c r="DH28" s="14"/>
      <c r="DI28" s="14"/>
      <c r="DJ28" s="14"/>
      <c r="DK28" s="14">
        <f>+(57+80)/2+(58+82)/2*5/7</f>
        <v>118.5</v>
      </c>
      <c r="DL28" s="14">
        <v>30</v>
      </c>
      <c r="DM28" s="14"/>
      <c r="DN28" s="14"/>
      <c r="DO28" s="14"/>
      <c r="DP28" s="14"/>
      <c r="DQ28" s="12">
        <f t="shared" si="13"/>
        <v>3555</v>
      </c>
      <c r="DR28" s="7"/>
      <c r="DS28" s="7"/>
      <c r="DT28" s="7"/>
      <c r="DU28" s="7"/>
      <c r="DV28" s="7">
        <f>+(17+25)/2+(81+115)/2*5/7</f>
        <v>91</v>
      </c>
      <c r="DW28" s="7">
        <v>30</v>
      </c>
      <c r="DX28" s="7"/>
      <c r="DY28" s="7"/>
      <c r="DZ28" s="7"/>
      <c r="EA28" s="7"/>
      <c r="EB28" s="7"/>
      <c r="EC28" s="7"/>
      <c r="ED28" s="7">
        <f t="shared" si="3"/>
        <v>2730</v>
      </c>
      <c r="EE28" s="9">
        <f t="shared" si="4"/>
        <v>12570</v>
      </c>
    </row>
    <row r="29" spans="1:135" x14ac:dyDescent="0.3">
      <c r="A29" s="19" t="str">
        <f t="shared" si="0"/>
        <v>FRUTA ENTERA O EN JUGO</v>
      </c>
      <c r="B29" s="20">
        <f t="shared" si="5"/>
        <v>26073</v>
      </c>
      <c r="C29" s="21" t="s">
        <v>109</v>
      </c>
      <c r="E29" s="1" t="s">
        <v>13</v>
      </c>
      <c r="F29" s="7"/>
      <c r="G29" s="7"/>
      <c r="H29" s="7"/>
      <c r="I29" s="7"/>
      <c r="J29" s="8"/>
      <c r="K29" s="8"/>
      <c r="L29" s="7"/>
      <c r="M29" s="7"/>
      <c r="N29" s="7"/>
      <c r="O29" s="7"/>
      <c r="P29" s="7">
        <f t="shared" si="6"/>
        <v>0</v>
      </c>
      <c r="Q29" s="1"/>
      <c r="R29" s="1"/>
      <c r="S29" s="1"/>
      <c r="T29" s="1"/>
      <c r="U29" s="6"/>
      <c r="V29" s="6"/>
      <c r="W29" s="1"/>
      <c r="X29" s="1"/>
      <c r="Y29" s="1"/>
      <c r="Z29" s="1"/>
      <c r="AA29" s="1">
        <f t="shared" si="7"/>
        <v>0</v>
      </c>
      <c r="AB29" s="8">
        <f>+(73+155)/2</f>
        <v>114</v>
      </c>
      <c r="AC29" s="8">
        <v>30</v>
      </c>
      <c r="AD29" s="8">
        <f>+(73+155)/2</f>
        <v>114</v>
      </c>
      <c r="AE29" s="8">
        <f>3/7*30</f>
        <v>12.857142857142856</v>
      </c>
      <c r="AF29" s="8">
        <f>+(29+62)/2</f>
        <v>45.5</v>
      </c>
      <c r="AG29" s="8">
        <v>30</v>
      </c>
      <c r="AH29" s="8"/>
      <c r="AI29" s="8"/>
      <c r="AJ29" s="8">
        <f>+(29+62)/2</f>
        <v>45.5</v>
      </c>
      <c r="AK29" s="8">
        <v>30</v>
      </c>
      <c r="AL29" s="7">
        <f t="shared" si="8"/>
        <v>0</v>
      </c>
      <c r="AM29" s="12">
        <f>+(84+177)/2</f>
        <v>130.5</v>
      </c>
      <c r="AN29" s="12">
        <v>30</v>
      </c>
      <c r="AO29" s="12">
        <f>+(73+155)/2</f>
        <v>114</v>
      </c>
      <c r="AP29" s="12">
        <v>30</v>
      </c>
      <c r="AQ29" s="15">
        <f>+(36+75)/2</f>
        <v>55.5</v>
      </c>
      <c r="AR29" s="14">
        <v>30</v>
      </c>
      <c r="AS29" s="12"/>
      <c r="AT29" s="12"/>
      <c r="AU29" s="12">
        <f>+(36+75)/2</f>
        <v>55.5</v>
      </c>
      <c r="AV29" s="12">
        <v>30</v>
      </c>
      <c r="AW29" s="12">
        <f t="shared" si="9"/>
        <v>0</v>
      </c>
      <c r="AX29" s="7">
        <f>+(105+222)/2</f>
        <v>163.5</v>
      </c>
      <c r="AY29" s="7">
        <v>30</v>
      </c>
      <c r="AZ29" s="7">
        <f>+(84+177)/2</f>
        <v>130.5</v>
      </c>
      <c r="BA29" s="7">
        <v>30</v>
      </c>
      <c r="BB29" s="7">
        <f>+(38+82)/2</f>
        <v>60</v>
      </c>
      <c r="BC29" s="7">
        <v>30</v>
      </c>
      <c r="BD29" s="7"/>
      <c r="BE29" s="7"/>
      <c r="BF29" s="7"/>
      <c r="BG29" s="7"/>
      <c r="BH29" s="7">
        <f t="shared" si="10"/>
        <v>0</v>
      </c>
      <c r="BI29" s="12">
        <f>+(105+222)/2</f>
        <v>163.5</v>
      </c>
      <c r="BJ29" s="12">
        <v>30</v>
      </c>
      <c r="BK29" s="12">
        <f>+(84+177)/2</f>
        <v>130.5</v>
      </c>
      <c r="BL29" s="12">
        <v>30</v>
      </c>
      <c r="BM29" s="14">
        <f>+(43+91)/2</f>
        <v>67</v>
      </c>
      <c r="BN29" s="14">
        <v>30</v>
      </c>
      <c r="BO29" s="12"/>
      <c r="BP29" s="12"/>
      <c r="BQ29" s="14">
        <f>+(43+91)/2</f>
        <v>67</v>
      </c>
      <c r="BR29" s="14">
        <v>30</v>
      </c>
      <c r="BS29" s="12">
        <f>+(43+91)/2</f>
        <v>67</v>
      </c>
      <c r="BT29" s="12">
        <f>4/7*30</f>
        <v>17.142857142857142</v>
      </c>
      <c r="BU29" s="12">
        <f t="shared" si="11"/>
        <v>0</v>
      </c>
      <c r="BV29" s="7">
        <f>+(105+222)/2</f>
        <v>163.5</v>
      </c>
      <c r="BW29" s="7">
        <v>30</v>
      </c>
      <c r="BX29" s="7">
        <f>+(84+177)/2</f>
        <v>130.5</v>
      </c>
      <c r="BY29" s="7">
        <v>30</v>
      </c>
      <c r="BZ29" s="7">
        <f>+(47+100)/2</f>
        <v>73.5</v>
      </c>
      <c r="CA29" s="7">
        <v>30</v>
      </c>
      <c r="CB29" s="7"/>
      <c r="CC29" s="7"/>
      <c r="CD29" s="7">
        <f>+(47+100)/2</f>
        <v>73.5</v>
      </c>
      <c r="CE29" s="7">
        <v>30</v>
      </c>
      <c r="CF29" s="7">
        <f>+(47+100)/2</f>
        <v>73.5</v>
      </c>
      <c r="CG29" s="7">
        <f>4/7*30</f>
        <v>17.142857142857142</v>
      </c>
      <c r="CH29" s="7">
        <f t="shared" si="1"/>
        <v>0</v>
      </c>
      <c r="CI29" s="14"/>
      <c r="CJ29" s="14"/>
      <c r="CK29" s="14">
        <f>+(105+222)/2</f>
        <v>163.5</v>
      </c>
      <c r="CL29" s="14">
        <v>30</v>
      </c>
      <c r="CM29" s="14">
        <f>+(47+100)/2</f>
        <v>73.5</v>
      </c>
      <c r="CN29" s="14">
        <v>30</v>
      </c>
      <c r="CO29" s="14"/>
      <c r="CP29" s="14"/>
      <c r="CQ29" s="14"/>
      <c r="CR29" s="14"/>
      <c r="CS29" s="14"/>
      <c r="CT29" s="14"/>
      <c r="CU29" s="12">
        <f t="shared" si="2"/>
        <v>7110</v>
      </c>
      <c r="CV29" s="7"/>
      <c r="CW29" s="7"/>
      <c r="CX29" s="7">
        <f>+(100+123+145+100+120+87.5)/6</f>
        <v>112.58333333333333</v>
      </c>
      <c r="CY29" s="7">
        <v>30</v>
      </c>
      <c r="CZ29" s="7">
        <f>+(80+100)/2</f>
        <v>90</v>
      </c>
      <c r="DA29" s="7">
        <v>30</v>
      </c>
      <c r="DB29" s="7"/>
      <c r="DC29" s="7"/>
      <c r="DD29" s="7"/>
      <c r="DE29" s="7"/>
      <c r="DF29" s="7">
        <f t="shared" si="12"/>
        <v>6077.5</v>
      </c>
      <c r="DG29" s="14"/>
      <c r="DH29" s="14"/>
      <c r="DI29" s="14">
        <f>+(100+92+109+80+120+75)/6</f>
        <v>96</v>
      </c>
      <c r="DJ29" s="14">
        <v>30</v>
      </c>
      <c r="DK29" s="14">
        <f>+(80+100)/2</f>
        <v>90</v>
      </c>
      <c r="DL29" s="14">
        <v>30</v>
      </c>
      <c r="DM29" s="14"/>
      <c r="DN29" s="14"/>
      <c r="DO29" s="14"/>
      <c r="DP29" s="14"/>
      <c r="DQ29" s="12">
        <f t="shared" si="13"/>
        <v>5580</v>
      </c>
      <c r="DR29" s="7"/>
      <c r="DS29" s="7"/>
      <c r="DT29" s="7">
        <f>+(105+222)/2</f>
        <v>163.5</v>
      </c>
      <c r="DU29" s="7">
        <v>30</v>
      </c>
      <c r="DV29" s="7">
        <f>+(51+109)/2</f>
        <v>80</v>
      </c>
      <c r="DW29" s="7">
        <v>30</v>
      </c>
      <c r="DX29" s="7"/>
      <c r="DY29" s="7"/>
      <c r="DZ29" s="7"/>
      <c r="EA29" s="7"/>
      <c r="EB29" s="7"/>
      <c r="EC29" s="7"/>
      <c r="ED29" s="7">
        <f t="shared" si="3"/>
        <v>7305</v>
      </c>
      <c r="EE29" s="9">
        <f t="shared" si="4"/>
        <v>26072.5</v>
      </c>
    </row>
    <row r="30" spans="1:135" hidden="1" x14ac:dyDescent="0.3">
      <c r="A30" s="19" t="str">
        <f t="shared" si="0"/>
        <v>FRUTA EN COMPOTA</v>
      </c>
      <c r="B30" s="20">
        <f t="shared" si="5"/>
        <v>0</v>
      </c>
      <c r="C30" s="21" t="s">
        <v>109</v>
      </c>
      <c r="E30" s="2" t="s">
        <v>14</v>
      </c>
      <c r="F30" s="7">
        <f>(59+120)/2</f>
        <v>89.5</v>
      </c>
      <c r="G30" s="7">
        <v>30</v>
      </c>
      <c r="H30" s="7">
        <f>+(42+89)/2</f>
        <v>65.5</v>
      </c>
      <c r="I30" s="7">
        <v>30</v>
      </c>
      <c r="J30" s="8">
        <f>+(59+120)/2</f>
        <v>89.5</v>
      </c>
      <c r="K30" s="8">
        <v>30</v>
      </c>
      <c r="L30" s="7">
        <f>+(42+89)/2</f>
        <v>65.5</v>
      </c>
      <c r="M30" s="7">
        <v>30</v>
      </c>
      <c r="N30" s="8">
        <f>+(59+120)/2</f>
        <v>89.5</v>
      </c>
      <c r="O30" s="8">
        <v>30</v>
      </c>
      <c r="P30" s="7">
        <f t="shared" si="6"/>
        <v>0</v>
      </c>
      <c r="Q30" s="1">
        <f>+(59+120)/2</f>
        <v>89.5</v>
      </c>
      <c r="R30" s="1">
        <v>30</v>
      </c>
      <c r="S30" s="1">
        <f>+(42+89)/2</f>
        <v>65.5</v>
      </c>
      <c r="T30" s="1">
        <v>30</v>
      </c>
      <c r="U30" s="6">
        <f>+(59+120)/2</f>
        <v>89.5</v>
      </c>
      <c r="V30" s="6">
        <v>30</v>
      </c>
      <c r="W30" s="1">
        <f>+(42+89)/2</f>
        <v>65.5</v>
      </c>
      <c r="X30" s="1">
        <v>30</v>
      </c>
      <c r="Y30" s="1">
        <f>+(59+120)/2</f>
        <v>89.5</v>
      </c>
      <c r="Z30" s="1">
        <v>30</v>
      </c>
      <c r="AA30" s="1">
        <f t="shared" si="7"/>
        <v>0</v>
      </c>
      <c r="AB30" s="8"/>
      <c r="AC30" s="8"/>
      <c r="AD30" s="8"/>
      <c r="AE30" s="8"/>
      <c r="AF30" s="8"/>
      <c r="AG30" s="8"/>
      <c r="AH30" s="8"/>
      <c r="AI30" s="8"/>
      <c r="AJ30" s="8"/>
      <c r="AK30" s="8"/>
      <c r="AL30" s="7">
        <f t="shared" si="8"/>
        <v>0</v>
      </c>
      <c r="AM30" s="12"/>
      <c r="AN30" s="12"/>
      <c r="AO30" s="12"/>
      <c r="AP30" s="12"/>
      <c r="AQ30" s="12"/>
      <c r="AR30" s="12"/>
      <c r="AS30" s="12"/>
      <c r="AT30" s="12"/>
      <c r="AU30" s="12"/>
      <c r="AV30" s="12"/>
      <c r="AW30" s="12">
        <f t="shared" si="9"/>
        <v>0</v>
      </c>
      <c r="AX30" s="7"/>
      <c r="AY30" s="7"/>
      <c r="AZ30" s="7"/>
      <c r="BA30" s="7"/>
      <c r="BB30" s="7"/>
      <c r="BC30" s="7"/>
      <c r="BD30" s="7"/>
      <c r="BE30" s="7"/>
      <c r="BF30" s="7"/>
      <c r="BG30" s="7"/>
      <c r="BH30" s="7">
        <f t="shared" si="10"/>
        <v>0</v>
      </c>
      <c r="BI30" s="12"/>
      <c r="BJ30" s="12"/>
      <c r="BK30" s="12"/>
      <c r="BL30" s="12"/>
      <c r="BM30" s="14"/>
      <c r="BN30" s="14"/>
      <c r="BO30" s="12"/>
      <c r="BP30" s="12"/>
      <c r="BQ30" s="14"/>
      <c r="BR30" s="14"/>
      <c r="BS30" s="12"/>
      <c r="BT30" s="12"/>
      <c r="BU30" s="12">
        <f t="shared" si="11"/>
        <v>0</v>
      </c>
      <c r="BV30" s="7"/>
      <c r="BW30" s="7"/>
      <c r="BX30" s="7"/>
      <c r="BY30" s="7"/>
      <c r="BZ30" s="7"/>
      <c r="CA30" s="7"/>
      <c r="CB30" s="7"/>
      <c r="CC30" s="7"/>
      <c r="CD30" s="7"/>
      <c r="CE30" s="7"/>
      <c r="CF30" s="7"/>
      <c r="CG30" s="7"/>
      <c r="CH30" s="7">
        <f t="shared" si="1"/>
        <v>0</v>
      </c>
      <c r="CI30" s="14"/>
      <c r="CJ30" s="14"/>
      <c r="CK30" s="14"/>
      <c r="CL30" s="14"/>
      <c r="CM30" s="14"/>
      <c r="CN30" s="14"/>
      <c r="CO30" s="14"/>
      <c r="CP30" s="14"/>
      <c r="CQ30" s="14"/>
      <c r="CR30" s="14"/>
      <c r="CS30" s="14"/>
      <c r="CT30" s="14"/>
      <c r="CU30" s="12">
        <f t="shared" si="2"/>
        <v>0</v>
      </c>
      <c r="CV30" s="7"/>
      <c r="CW30" s="7"/>
      <c r="CX30" s="7"/>
      <c r="CY30" s="7"/>
      <c r="CZ30" s="7"/>
      <c r="DA30" s="7"/>
      <c r="DB30" s="7"/>
      <c r="DC30" s="7"/>
      <c r="DD30" s="7"/>
      <c r="DE30" s="7"/>
      <c r="DF30" s="7">
        <f t="shared" si="12"/>
        <v>0</v>
      </c>
      <c r="DG30" s="14"/>
      <c r="DH30" s="14"/>
      <c r="DI30" s="14"/>
      <c r="DJ30" s="14"/>
      <c r="DK30" s="14"/>
      <c r="DL30" s="14"/>
      <c r="DM30" s="14"/>
      <c r="DN30" s="14"/>
      <c r="DO30" s="14"/>
      <c r="DP30" s="14"/>
      <c r="DQ30" s="12">
        <f t="shared" si="13"/>
        <v>0</v>
      </c>
      <c r="DR30" s="7"/>
      <c r="DS30" s="7"/>
      <c r="DT30" s="7"/>
      <c r="DU30" s="7"/>
      <c r="DV30" s="7"/>
      <c r="DW30" s="7"/>
      <c r="DX30" s="7"/>
      <c r="DY30" s="7"/>
      <c r="DZ30" s="7"/>
      <c r="EA30" s="7"/>
      <c r="EB30" s="7"/>
      <c r="EC30" s="7"/>
      <c r="ED30" s="7">
        <f t="shared" si="3"/>
        <v>0</v>
      </c>
      <c r="EE30" s="9">
        <f t="shared" si="4"/>
        <v>0</v>
      </c>
    </row>
    <row r="31" spans="1:135" hidden="1" x14ac:dyDescent="0.3">
      <c r="A31" s="19" t="str">
        <f t="shared" si="0"/>
        <v>COMPOTA INDUSTRIALIZADA</v>
      </c>
      <c r="B31" s="20">
        <f t="shared" si="5"/>
        <v>0</v>
      </c>
      <c r="C31" s="21" t="s">
        <v>109</v>
      </c>
      <c r="E31" s="1" t="s">
        <v>15</v>
      </c>
      <c r="F31" s="7"/>
      <c r="G31" s="7"/>
      <c r="H31" s="7"/>
      <c r="I31" s="7"/>
      <c r="J31" s="8"/>
      <c r="K31" s="8"/>
      <c r="L31" s="7"/>
      <c r="M31" s="7"/>
      <c r="N31" s="7"/>
      <c r="O31" s="7"/>
      <c r="P31" s="7">
        <f t="shared" si="6"/>
        <v>0</v>
      </c>
      <c r="Q31" s="1"/>
      <c r="R31" s="1"/>
      <c r="S31" s="1"/>
      <c r="T31" s="1"/>
      <c r="U31" s="6"/>
      <c r="V31" s="6"/>
      <c r="W31" s="1"/>
      <c r="X31" s="1"/>
      <c r="Y31" s="1"/>
      <c r="Z31" s="1"/>
      <c r="AA31" s="1">
        <f t="shared" si="7"/>
        <v>0</v>
      </c>
      <c r="AB31" s="8"/>
      <c r="AC31" s="8"/>
      <c r="AD31" s="8"/>
      <c r="AE31" s="8"/>
      <c r="AF31" s="8"/>
      <c r="AG31" s="8"/>
      <c r="AH31" s="8"/>
      <c r="AI31" s="8"/>
      <c r="AJ31" s="8"/>
      <c r="AK31" s="8"/>
      <c r="AL31" s="7">
        <f t="shared" si="8"/>
        <v>0</v>
      </c>
      <c r="AM31" s="12"/>
      <c r="AN31" s="12"/>
      <c r="AO31" s="12"/>
      <c r="AP31" s="12"/>
      <c r="AQ31" s="12"/>
      <c r="AR31" s="12"/>
      <c r="AS31" s="12"/>
      <c r="AT31" s="12"/>
      <c r="AU31" s="12"/>
      <c r="AV31" s="12"/>
      <c r="AW31" s="12">
        <f t="shared" si="9"/>
        <v>0</v>
      </c>
      <c r="AX31" s="7"/>
      <c r="AY31" s="7"/>
      <c r="AZ31" s="7"/>
      <c r="BA31" s="7"/>
      <c r="BB31" s="7"/>
      <c r="BC31" s="7"/>
      <c r="BD31" s="7"/>
      <c r="BE31" s="7"/>
      <c r="BF31" s="7"/>
      <c r="BG31" s="7"/>
      <c r="BH31" s="7">
        <f t="shared" si="10"/>
        <v>0</v>
      </c>
      <c r="BI31" s="12"/>
      <c r="BJ31" s="12"/>
      <c r="BK31" s="12"/>
      <c r="BL31" s="12"/>
      <c r="BM31" s="14"/>
      <c r="BN31" s="14"/>
      <c r="BO31" s="12"/>
      <c r="BP31" s="12"/>
      <c r="BQ31" s="14"/>
      <c r="BR31" s="14"/>
      <c r="BS31" s="12"/>
      <c r="BT31" s="12"/>
      <c r="BU31" s="12">
        <f t="shared" si="11"/>
        <v>0</v>
      </c>
      <c r="BV31" s="7"/>
      <c r="BW31" s="7"/>
      <c r="BX31" s="7"/>
      <c r="BY31" s="7"/>
      <c r="BZ31" s="7"/>
      <c r="CA31" s="7"/>
      <c r="CB31" s="7"/>
      <c r="CC31" s="7"/>
      <c r="CD31" s="7"/>
      <c r="CE31" s="7"/>
      <c r="CF31" s="7"/>
      <c r="CG31" s="7"/>
      <c r="CH31" s="7">
        <f t="shared" si="1"/>
        <v>0</v>
      </c>
      <c r="CI31" s="14"/>
      <c r="CJ31" s="14"/>
      <c r="CK31" s="14"/>
      <c r="CL31" s="14"/>
      <c r="CM31" s="14"/>
      <c r="CN31" s="14"/>
      <c r="CO31" s="14"/>
      <c r="CP31" s="14"/>
      <c r="CQ31" s="14"/>
      <c r="CR31" s="14"/>
      <c r="CS31" s="14"/>
      <c r="CT31" s="14"/>
      <c r="CU31" s="12">
        <f t="shared" si="2"/>
        <v>0</v>
      </c>
      <c r="CV31" s="7"/>
      <c r="CW31" s="7"/>
      <c r="CX31" s="7"/>
      <c r="CY31" s="7"/>
      <c r="CZ31" s="7"/>
      <c r="DA31" s="7"/>
      <c r="DB31" s="7"/>
      <c r="DC31" s="7"/>
      <c r="DD31" s="7"/>
      <c r="DE31" s="7"/>
      <c r="DF31" s="7">
        <f t="shared" si="12"/>
        <v>0</v>
      </c>
      <c r="DG31" s="14"/>
      <c r="DH31" s="14"/>
      <c r="DI31" s="14"/>
      <c r="DJ31" s="14"/>
      <c r="DK31" s="14"/>
      <c r="DL31" s="14"/>
      <c r="DM31" s="14"/>
      <c r="DN31" s="14"/>
      <c r="DO31" s="14"/>
      <c r="DP31" s="14"/>
      <c r="DQ31" s="12">
        <f t="shared" si="13"/>
        <v>0</v>
      </c>
      <c r="DR31" s="7"/>
      <c r="DS31" s="7"/>
      <c r="DT31" s="7"/>
      <c r="DU31" s="7"/>
      <c r="DV31" s="7"/>
      <c r="DW31" s="7"/>
      <c r="DX31" s="7"/>
      <c r="DY31" s="7"/>
      <c r="DZ31" s="7"/>
      <c r="EA31" s="7"/>
      <c r="EB31" s="7"/>
      <c r="EC31" s="7"/>
      <c r="ED31" s="7">
        <f t="shared" si="3"/>
        <v>0</v>
      </c>
      <c r="EE31" s="9">
        <f t="shared" si="4"/>
        <v>0</v>
      </c>
    </row>
    <row r="32" spans="1:135" x14ac:dyDescent="0.3">
      <c r="A32" s="19" t="str">
        <f t="shared" si="0"/>
        <v>VERDURAS Y HORTALIZAS</v>
      </c>
      <c r="B32" s="20">
        <f t="shared" si="5"/>
        <v>9575</v>
      </c>
      <c r="C32" s="21" t="s">
        <v>109</v>
      </c>
      <c r="E32" s="2" t="s">
        <v>16</v>
      </c>
      <c r="F32" s="7"/>
      <c r="G32" s="7"/>
      <c r="H32" s="7"/>
      <c r="I32" s="7"/>
      <c r="J32" s="8">
        <f>+(45+70)/2</f>
        <v>57.5</v>
      </c>
      <c r="K32" s="8">
        <v>30</v>
      </c>
      <c r="L32" s="7"/>
      <c r="M32" s="7"/>
      <c r="N32" s="7"/>
      <c r="O32" s="7"/>
      <c r="P32" s="7">
        <f t="shared" si="6"/>
        <v>0</v>
      </c>
      <c r="Q32" s="1"/>
      <c r="R32" s="1"/>
      <c r="S32" s="1"/>
      <c r="T32" s="1"/>
      <c r="U32" s="6">
        <f>+(45+70)/2</f>
        <v>57.5</v>
      </c>
      <c r="V32" s="6">
        <v>30</v>
      </c>
      <c r="W32" s="1"/>
      <c r="X32" s="1"/>
      <c r="Y32" s="1">
        <f>+(45+70)/2</f>
        <v>57.5</v>
      </c>
      <c r="Z32" s="1">
        <v>30</v>
      </c>
      <c r="AA32" s="1">
        <f t="shared" si="7"/>
        <v>0</v>
      </c>
      <c r="AB32" s="8"/>
      <c r="AC32" s="8"/>
      <c r="AD32" s="8"/>
      <c r="AE32" s="8"/>
      <c r="AF32" s="8">
        <f>+(9+15)/2+(31+46)/2</f>
        <v>50.5</v>
      </c>
      <c r="AG32" s="8">
        <v>30</v>
      </c>
      <c r="AH32" s="8"/>
      <c r="AI32" s="8"/>
      <c r="AJ32" s="8">
        <f>+(40+60)/2</f>
        <v>50</v>
      </c>
      <c r="AK32" s="8">
        <v>30</v>
      </c>
      <c r="AL32" s="7">
        <f t="shared" si="8"/>
        <v>0</v>
      </c>
      <c r="AM32" s="12"/>
      <c r="AN32" s="12"/>
      <c r="AO32" s="12"/>
      <c r="AP32" s="12"/>
      <c r="AQ32" s="12">
        <f>+(9+15)/2+ (36+54)/2</f>
        <v>57</v>
      </c>
      <c r="AR32" s="12">
        <v>30</v>
      </c>
      <c r="AS32" s="12"/>
      <c r="AT32" s="12"/>
      <c r="AU32" s="12">
        <f>+(46+68)/2</f>
        <v>57</v>
      </c>
      <c r="AV32" s="12">
        <v>30</v>
      </c>
      <c r="AW32" s="12">
        <f t="shared" si="9"/>
        <v>0</v>
      </c>
      <c r="AX32" s="7"/>
      <c r="AY32" s="7"/>
      <c r="AZ32" s="7"/>
      <c r="BA32" s="7"/>
      <c r="BB32" s="7">
        <f>+(14+20)/2+(43+65)/2</f>
        <v>71</v>
      </c>
      <c r="BC32" s="7">
        <v>30</v>
      </c>
      <c r="BD32" s="7"/>
      <c r="BE32" s="7"/>
      <c r="BF32" s="7">
        <f>+(57+85)/2</f>
        <v>71</v>
      </c>
      <c r="BG32" s="7">
        <v>30</v>
      </c>
      <c r="BH32" s="7">
        <f t="shared" si="10"/>
        <v>0</v>
      </c>
      <c r="BI32" s="12"/>
      <c r="BJ32" s="12"/>
      <c r="BK32" s="12"/>
      <c r="BL32" s="12"/>
      <c r="BM32" s="14">
        <f>+(14+20)/2+(43+65)/2</f>
        <v>71</v>
      </c>
      <c r="BN32" s="14">
        <v>30</v>
      </c>
      <c r="BO32" s="12"/>
      <c r="BP32" s="12"/>
      <c r="BQ32" s="14">
        <f>+(57+85)/2</f>
        <v>71</v>
      </c>
      <c r="BR32" s="14">
        <v>30</v>
      </c>
      <c r="BS32" s="12"/>
      <c r="BT32" s="12"/>
      <c r="BU32" s="12">
        <f t="shared" si="11"/>
        <v>0</v>
      </c>
      <c r="BV32" s="7"/>
      <c r="BW32" s="7"/>
      <c r="BX32" s="7"/>
      <c r="BY32" s="7"/>
      <c r="BZ32" s="7">
        <f>+(14+20)/2+(55+82)/2</f>
        <v>85.5</v>
      </c>
      <c r="CA32" s="7">
        <v>30</v>
      </c>
      <c r="CB32" s="7"/>
      <c r="CC32" s="7"/>
      <c r="CD32" s="7">
        <f>+(68+103)/2</f>
        <v>85.5</v>
      </c>
      <c r="CE32" s="7">
        <v>30</v>
      </c>
      <c r="CF32" s="7"/>
      <c r="CG32" s="7"/>
      <c r="CH32" s="7">
        <f t="shared" si="1"/>
        <v>0</v>
      </c>
      <c r="CI32" s="14"/>
      <c r="CJ32" s="14"/>
      <c r="CK32" s="14"/>
      <c r="CL32" s="14"/>
      <c r="CM32" s="14">
        <f>+(14+20)/2+(43+65)/2</f>
        <v>71</v>
      </c>
      <c r="CN32" s="14">
        <v>30</v>
      </c>
      <c r="CO32" s="14"/>
      <c r="CP32" s="14"/>
      <c r="CQ32" s="14"/>
      <c r="CR32" s="14"/>
      <c r="CS32" s="14"/>
      <c r="CT32" s="14"/>
      <c r="CU32" s="12">
        <f t="shared" si="2"/>
        <v>2130</v>
      </c>
      <c r="CV32" s="7"/>
      <c r="CW32" s="7"/>
      <c r="CX32" s="7"/>
      <c r="CY32" s="7"/>
      <c r="CZ32" s="7">
        <f>+(14+20)/2+((70+27+75+71+18+25+18+50+108)/9/((70+15+60+70+15+15+15+20+80)/9))*50</f>
        <v>81.166666666666671</v>
      </c>
      <c r="DA32" s="7">
        <v>30</v>
      </c>
      <c r="DB32" s="7"/>
      <c r="DC32" s="7"/>
      <c r="DD32" s="7"/>
      <c r="DE32" s="7"/>
      <c r="DF32" s="7">
        <f t="shared" si="12"/>
        <v>2435</v>
      </c>
      <c r="DG32" s="14"/>
      <c r="DH32" s="14"/>
      <c r="DI32" s="14"/>
      <c r="DJ32" s="14"/>
      <c r="DK32" s="14">
        <f>+(14+20)/2+((70+27+75+71+18+80+60+50+108)/9/((70+15+60+70+15+50+50+20+80)/9))*50</f>
        <v>82</v>
      </c>
      <c r="DL32" s="14">
        <v>30</v>
      </c>
      <c r="DM32" s="14"/>
      <c r="DN32" s="14"/>
      <c r="DO32" s="14"/>
      <c r="DP32" s="14"/>
      <c r="DQ32" s="12">
        <f t="shared" si="13"/>
        <v>2460</v>
      </c>
      <c r="DR32" s="7"/>
      <c r="DS32" s="7"/>
      <c r="DT32" s="7"/>
      <c r="DU32" s="7"/>
      <c r="DV32" s="7">
        <f>+(14+20)/2+(54+82)/2</f>
        <v>85</v>
      </c>
      <c r="DW32" s="7">
        <v>30</v>
      </c>
      <c r="DX32" s="7"/>
      <c r="DY32" s="7"/>
      <c r="DZ32" s="7"/>
      <c r="EA32" s="7"/>
      <c r="EB32" s="7"/>
      <c r="EC32" s="7"/>
      <c r="ED32" s="7">
        <f t="shared" si="3"/>
        <v>2550</v>
      </c>
      <c r="EE32" s="9">
        <f t="shared" si="4"/>
        <v>9575</v>
      </c>
    </row>
    <row r="33" spans="1:135" x14ac:dyDescent="0.3">
      <c r="A33" s="19" t="str">
        <f t="shared" si="0"/>
        <v>LEGUMINOSAS FRESCAS O SECAS</v>
      </c>
      <c r="B33" s="20">
        <f t="shared" si="5"/>
        <v>1055</v>
      </c>
      <c r="C33" s="21" t="s">
        <v>109</v>
      </c>
      <c r="E33" s="2" t="s">
        <v>17</v>
      </c>
      <c r="F33" s="7"/>
      <c r="G33" s="7"/>
      <c r="H33" s="7"/>
      <c r="I33" s="7"/>
      <c r="J33" s="8"/>
      <c r="K33" s="8"/>
      <c r="L33" s="7"/>
      <c r="M33" s="7"/>
      <c r="N33" s="7"/>
      <c r="O33" s="7"/>
      <c r="P33" s="7">
        <f t="shared" si="6"/>
        <v>0</v>
      </c>
      <c r="Q33" s="1"/>
      <c r="R33" s="1"/>
      <c r="S33" s="1"/>
      <c r="T33" s="1"/>
      <c r="U33" s="6"/>
      <c r="V33" s="6"/>
      <c r="W33" s="1"/>
      <c r="X33" s="1"/>
      <c r="Y33" s="1"/>
      <c r="Z33" s="1"/>
      <c r="AA33" s="1">
        <f t="shared" si="7"/>
        <v>0</v>
      </c>
      <c r="AB33" s="8"/>
      <c r="AC33" s="8"/>
      <c r="AD33" s="8"/>
      <c r="AE33" s="8"/>
      <c r="AF33" s="8">
        <f>2+10*2/(7*30)</f>
        <v>2.0952380952380953</v>
      </c>
      <c r="AG33" s="8">
        <v>30</v>
      </c>
      <c r="AH33" s="8"/>
      <c r="AI33" s="8"/>
      <c r="AJ33" s="8"/>
      <c r="AK33" s="8"/>
      <c r="AL33" s="7">
        <f t="shared" si="8"/>
        <v>0</v>
      </c>
      <c r="AM33" s="12"/>
      <c r="AN33" s="12"/>
      <c r="AO33" s="12"/>
      <c r="AP33" s="12"/>
      <c r="AQ33" s="12">
        <f>2+15*2/7</f>
        <v>6.2857142857142856</v>
      </c>
      <c r="AR33" s="12">
        <v>30</v>
      </c>
      <c r="AS33" s="12"/>
      <c r="AT33" s="12"/>
      <c r="AU33" s="12"/>
      <c r="AV33" s="12"/>
      <c r="AW33" s="12">
        <f t="shared" si="9"/>
        <v>0</v>
      </c>
      <c r="AX33" s="7"/>
      <c r="AY33" s="7"/>
      <c r="AZ33" s="7"/>
      <c r="BA33" s="7"/>
      <c r="BB33" s="7">
        <f>2+15*2/7</f>
        <v>6.2857142857142856</v>
      </c>
      <c r="BC33" s="7">
        <v>30</v>
      </c>
      <c r="BD33" s="7"/>
      <c r="BE33" s="7"/>
      <c r="BF33" s="7"/>
      <c r="BG33" s="7"/>
      <c r="BH33" s="7">
        <f t="shared" si="10"/>
        <v>0</v>
      </c>
      <c r="BI33" s="12"/>
      <c r="BJ33" s="12"/>
      <c r="BK33" s="12"/>
      <c r="BL33" s="12"/>
      <c r="BM33" s="14">
        <f>2+15*2/7</f>
        <v>6.2857142857142856</v>
      </c>
      <c r="BN33" s="14">
        <v>30</v>
      </c>
      <c r="BO33" s="12"/>
      <c r="BP33" s="12"/>
      <c r="BQ33" s="14"/>
      <c r="BR33" s="14"/>
      <c r="BS33" s="12"/>
      <c r="BT33" s="12"/>
      <c r="BU33" s="12">
        <f t="shared" si="11"/>
        <v>0</v>
      </c>
      <c r="BV33" s="7"/>
      <c r="BW33" s="7"/>
      <c r="BX33" s="7"/>
      <c r="BY33" s="7"/>
      <c r="BZ33" s="7">
        <f>2+15*2/7</f>
        <v>6.2857142857142856</v>
      </c>
      <c r="CA33" s="7">
        <v>30</v>
      </c>
      <c r="CB33" s="7"/>
      <c r="CC33" s="7"/>
      <c r="CD33" s="7"/>
      <c r="CE33" s="7"/>
      <c r="CF33" s="7"/>
      <c r="CG33" s="7"/>
      <c r="CH33" s="7">
        <f t="shared" si="1"/>
        <v>0</v>
      </c>
      <c r="CI33" s="14"/>
      <c r="CJ33" s="14"/>
      <c r="CK33" s="14"/>
      <c r="CL33" s="14"/>
      <c r="CM33" s="14">
        <f>2+15*2/7</f>
        <v>6.2857142857142856</v>
      </c>
      <c r="CN33" s="14">
        <v>30</v>
      </c>
      <c r="CO33" s="14"/>
      <c r="CP33" s="14"/>
      <c r="CQ33" s="14"/>
      <c r="CR33" s="14"/>
      <c r="CS33" s="14"/>
      <c r="CT33" s="14"/>
      <c r="CU33" s="12">
        <f t="shared" si="2"/>
        <v>188.57142857142856</v>
      </c>
      <c r="CV33" s="7"/>
      <c r="CW33" s="7"/>
      <c r="CX33" s="7"/>
      <c r="CY33" s="7"/>
      <c r="CZ33" s="7">
        <f>2+30*2/7</f>
        <v>10.571428571428571</v>
      </c>
      <c r="DA33" s="7">
        <v>30</v>
      </c>
      <c r="DB33" s="7"/>
      <c r="DC33" s="7"/>
      <c r="DD33" s="7"/>
      <c r="DE33" s="7"/>
      <c r="DF33" s="7">
        <f t="shared" si="12"/>
        <v>317.14285714285711</v>
      </c>
      <c r="DG33" s="14"/>
      <c r="DH33" s="14"/>
      <c r="DI33" s="14"/>
      <c r="DJ33" s="14"/>
      <c r="DK33" s="14">
        <f>2+30*2/7</f>
        <v>10.571428571428571</v>
      </c>
      <c r="DL33" s="14">
        <v>30</v>
      </c>
      <c r="DM33" s="14"/>
      <c r="DN33" s="14"/>
      <c r="DO33" s="14"/>
      <c r="DP33" s="14"/>
      <c r="DQ33" s="14">
        <f t="shared" si="13"/>
        <v>317.14285714285711</v>
      </c>
      <c r="DR33" s="7"/>
      <c r="DS33" s="7"/>
      <c r="DT33" s="7"/>
      <c r="DU33" s="7"/>
      <c r="DV33" s="7">
        <f>2+20*2/7</f>
        <v>7.7142857142857144</v>
      </c>
      <c r="DW33" s="7">
        <v>30</v>
      </c>
      <c r="DX33" s="7"/>
      <c r="DY33" s="7"/>
      <c r="DZ33" s="7"/>
      <c r="EA33" s="7"/>
      <c r="EB33" s="7"/>
      <c r="EC33" s="7"/>
      <c r="ED33" s="7">
        <f t="shared" si="3"/>
        <v>231.42857142857144</v>
      </c>
      <c r="EE33" s="9">
        <f t="shared" si="4"/>
        <v>1054.2857142857142</v>
      </c>
    </row>
    <row r="34" spans="1:135" hidden="1" x14ac:dyDescent="0.3">
      <c r="A34" s="19" t="str">
        <f t="shared" si="0"/>
        <v>FRIJOL EMPACADO</v>
      </c>
      <c r="B34" s="20">
        <f t="shared" si="5"/>
        <v>0</v>
      </c>
      <c r="C34" s="21" t="s">
        <v>109</v>
      </c>
      <c r="E34" s="2" t="s">
        <v>30</v>
      </c>
      <c r="F34" s="7"/>
      <c r="G34" s="7"/>
      <c r="H34" s="7"/>
      <c r="I34" s="7"/>
      <c r="J34" s="8"/>
      <c r="K34" s="8"/>
      <c r="L34" s="7"/>
      <c r="M34" s="7"/>
      <c r="N34" s="7"/>
      <c r="O34" s="7"/>
      <c r="P34" s="7">
        <f t="shared" si="6"/>
        <v>0</v>
      </c>
      <c r="Q34" s="1"/>
      <c r="R34" s="1"/>
      <c r="S34" s="1"/>
      <c r="T34" s="1"/>
      <c r="U34" s="6"/>
      <c r="V34" s="6"/>
      <c r="W34" s="1"/>
      <c r="X34" s="1"/>
      <c r="Y34" s="1"/>
      <c r="Z34" s="1"/>
      <c r="AA34" s="1">
        <f t="shared" si="7"/>
        <v>0</v>
      </c>
      <c r="AB34" s="8"/>
      <c r="AC34" s="8"/>
      <c r="AD34" s="8"/>
      <c r="AE34" s="8"/>
      <c r="AF34" s="8"/>
      <c r="AG34" s="8"/>
      <c r="AH34" s="8"/>
      <c r="AI34" s="8"/>
      <c r="AJ34" s="8"/>
      <c r="AK34" s="8"/>
      <c r="AL34" s="7">
        <f t="shared" si="8"/>
        <v>0</v>
      </c>
      <c r="AM34" s="12"/>
      <c r="AN34" s="12"/>
      <c r="AO34" s="12"/>
      <c r="AP34" s="12"/>
      <c r="AQ34" s="12"/>
      <c r="AR34" s="12"/>
      <c r="AS34" s="12"/>
      <c r="AT34" s="12"/>
      <c r="AU34" s="12"/>
      <c r="AV34" s="12"/>
      <c r="AW34" s="12">
        <f t="shared" si="9"/>
        <v>0</v>
      </c>
      <c r="AX34" s="7"/>
      <c r="AY34" s="7"/>
      <c r="AZ34" s="7"/>
      <c r="BA34" s="7"/>
      <c r="BB34" s="7"/>
      <c r="BC34" s="7"/>
      <c r="BD34" s="7"/>
      <c r="BE34" s="7"/>
      <c r="BF34" s="7"/>
      <c r="BG34" s="7"/>
      <c r="BH34" s="7">
        <f t="shared" si="10"/>
        <v>0</v>
      </c>
      <c r="BI34" s="12"/>
      <c r="BJ34" s="12"/>
      <c r="BK34" s="12"/>
      <c r="BL34" s="12"/>
      <c r="BM34" s="14"/>
      <c r="BN34" s="14"/>
      <c r="BO34" s="12"/>
      <c r="BP34" s="12"/>
      <c r="BQ34" s="14"/>
      <c r="BR34" s="14"/>
      <c r="BS34" s="12"/>
      <c r="BT34" s="12"/>
      <c r="BU34" s="12">
        <f t="shared" si="11"/>
        <v>0</v>
      </c>
      <c r="BV34" s="7"/>
      <c r="BW34" s="7"/>
      <c r="BX34" s="7"/>
      <c r="BY34" s="7"/>
      <c r="BZ34" s="7"/>
      <c r="CA34" s="7"/>
      <c r="CB34" s="7"/>
      <c r="CC34" s="7"/>
      <c r="CD34" s="7"/>
      <c r="CE34" s="7"/>
      <c r="CF34" s="7"/>
      <c r="CG34" s="7"/>
      <c r="CH34" s="7">
        <f t="shared" si="1"/>
        <v>0</v>
      </c>
      <c r="CI34" s="14"/>
      <c r="CJ34" s="14"/>
      <c r="CK34" s="14"/>
      <c r="CL34" s="14"/>
      <c r="CM34" s="14"/>
      <c r="CN34" s="14"/>
      <c r="CO34" s="14"/>
      <c r="CP34" s="14"/>
      <c r="CQ34" s="14"/>
      <c r="CR34" s="14"/>
      <c r="CS34" s="14"/>
      <c r="CT34" s="14"/>
      <c r="CU34" s="12">
        <f t="shared" si="2"/>
        <v>0</v>
      </c>
      <c r="CV34" s="7"/>
      <c r="CW34" s="7"/>
      <c r="CX34" s="7"/>
      <c r="CY34" s="7"/>
      <c r="CZ34" s="7"/>
      <c r="DA34" s="7"/>
      <c r="DB34" s="7"/>
      <c r="DC34" s="7"/>
      <c r="DD34" s="7"/>
      <c r="DE34" s="7"/>
      <c r="DF34" s="7">
        <f t="shared" si="12"/>
        <v>0</v>
      </c>
      <c r="DG34" s="14"/>
      <c r="DH34" s="14"/>
      <c r="DI34" s="14"/>
      <c r="DJ34" s="14"/>
      <c r="DK34" s="14"/>
      <c r="DL34" s="14"/>
      <c r="DM34" s="14"/>
      <c r="DN34" s="14"/>
      <c r="DO34" s="14"/>
      <c r="DP34" s="14"/>
      <c r="DQ34" s="14">
        <f t="shared" si="13"/>
        <v>0</v>
      </c>
      <c r="DR34" s="7"/>
      <c r="DS34" s="7"/>
      <c r="DT34" s="7"/>
      <c r="DU34" s="7"/>
      <c r="DV34" s="7"/>
      <c r="DW34" s="7"/>
      <c r="DX34" s="7"/>
      <c r="DY34" s="7"/>
      <c r="DZ34" s="7"/>
      <c r="EA34" s="7"/>
      <c r="EB34" s="7"/>
      <c r="EC34" s="7"/>
      <c r="ED34" s="7">
        <f t="shared" si="3"/>
        <v>0</v>
      </c>
      <c r="EE34" s="9">
        <f t="shared" si="4"/>
        <v>0</v>
      </c>
    </row>
    <row r="35" spans="1:135" hidden="1" x14ac:dyDescent="0.3">
      <c r="A35" s="19" t="str">
        <f t="shared" si="0"/>
        <v>LENTEJA EMPACADA</v>
      </c>
      <c r="B35" s="20">
        <f t="shared" si="5"/>
        <v>0</v>
      </c>
      <c r="C35" s="21" t="s">
        <v>109</v>
      </c>
      <c r="E35" s="1" t="s">
        <v>31</v>
      </c>
      <c r="F35" s="7"/>
      <c r="G35" s="7"/>
      <c r="H35" s="7"/>
      <c r="I35" s="7"/>
      <c r="J35" s="8"/>
      <c r="K35" s="8"/>
      <c r="L35" s="7"/>
      <c r="M35" s="7"/>
      <c r="N35" s="7"/>
      <c r="O35" s="7"/>
      <c r="P35" s="7">
        <f t="shared" si="6"/>
        <v>0</v>
      </c>
      <c r="Q35" s="1"/>
      <c r="R35" s="1"/>
      <c r="S35" s="1"/>
      <c r="T35" s="1"/>
      <c r="U35" s="6"/>
      <c r="V35" s="6"/>
      <c r="W35" s="1"/>
      <c r="X35" s="1"/>
      <c r="Y35" s="1"/>
      <c r="Z35" s="1"/>
      <c r="AA35" s="1">
        <f t="shared" si="7"/>
        <v>0</v>
      </c>
      <c r="AB35" s="8"/>
      <c r="AC35" s="8"/>
      <c r="AD35" s="8"/>
      <c r="AE35" s="8"/>
      <c r="AF35" s="8"/>
      <c r="AG35" s="8"/>
      <c r="AH35" s="8"/>
      <c r="AI35" s="8"/>
      <c r="AJ35" s="8"/>
      <c r="AK35" s="8"/>
      <c r="AL35" s="7">
        <f t="shared" si="8"/>
        <v>0</v>
      </c>
      <c r="AM35" s="12"/>
      <c r="AN35" s="12"/>
      <c r="AO35" s="12"/>
      <c r="AP35" s="12"/>
      <c r="AQ35" s="12"/>
      <c r="AR35" s="12"/>
      <c r="AS35" s="12"/>
      <c r="AT35" s="12"/>
      <c r="AU35" s="12"/>
      <c r="AV35" s="12"/>
      <c r="AW35" s="12">
        <f t="shared" si="9"/>
        <v>0</v>
      </c>
      <c r="AX35" s="7"/>
      <c r="AY35" s="7"/>
      <c r="AZ35" s="7"/>
      <c r="BA35" s="7"/>
      <c r="BB35" s="7"/>
      <c r="BC35" s="7"/>
      <c r="BD35" s="7"/>
      <c r="BE35" s="7"/>
      <c r="BF35" s="7"/>
      <c r="BG35" s="7"/>
      <c r="BH35" s="7">
        <f t="shared" si="10"/>
        <v>0</v>
      </c>
      <c r="BI35" s="12"/>
      <c r="BJ35" s="12"/>
      <c r="BK35" s="12"/>
      <c r="BL35" s="12"/>
      <c r="BM35" s="14"/>
      <c r="BN35" s="14"/>
      <c r="BO35" s="12"/>
      <c r="BP35" s="12"/>
      <c r="BQ35" s="14"/>
      <c r="BR35" s="14"/>
      <c r="BS35" s="12"/>
      <c r="BT35" s="12"/>
      <c r="BU35" s="12">
        <f t="shared" si="11"/>
        <v>0</v>
      </c>
      <c r="BV35" s="7"/>
      <c r="BW35" s="7"/>
      <c r="BX35" s="7"/>
      <c r="BY35" s="7"/>
      <c r="BZ35" s="7"/>
      <c r="CA35" s="7"/>
      <c r="CB35" s="7"/>
      <c r="CC35" s="7"/>
      <c r="CD35" s="7"/>
      <c r="CE35" s="7"/>
      <c r="CF35" s="7"/>
      <c r="CG35" s="7"/>
      <c r="CH35" s="7">
        <f t="shared" si="1"/>
        <v>0</v>
      </c>
      <c r="CI35" s="14"/>
      <c r="CJ35" s="14"/>
      <c r="CK35" s="14"/>
      <c r="CL35" s="14"/>
      <c r="CM35" s="14"/>
      <c r="CN35" s="14"/>
      <c r="CO35" s="14"/>
      <c r="CP35" s="14"/>
      <c r="CQ35" s="14"/>
      <c r="CR35" s="14"/>
      <c r="CS35" s="14"/>
      <c r="CT35" s="14"/>
      <c r="CU35" s="12">
        <f t="shared" si="2"/>
        <v>0</v>
      </c>
      <c r="CV35" s="7"/>
      <c r="CW35" s="7"/>
      <c r="CX35" s="7"/>
      <c r="CY35" s="7"/>
      <c r="CZ35" s="7"/>
      <c r="DA35" s="7"/>
      <c r="DB35" s="7"/>
      <c r="DC35" s="7"/>
      <c r="DD35" s="7"/>
      <c r="DE35" s="7"/>
      <c r="DF35" s="7">
        <f t="shared" si="12"/>
        <v>0</v>
      </c>
      <c r="DG35" s="14"/>
      <c r="DH35" s="14"/>
      <c r="DI35" s="14"/>
      <c r="DJ35" s="14"/>
      <c r="DK35" s="14"/>
      <c r="DL35" s="14"/>
      <c r="DM35" s="14"/>
      <c r="DN35" s="14"/>
      <c r="DO35" s="14"/>
      <c r="DP35" s="14"/>
      <c r="DQ35" s="14">
        <f t="shared" si="13"/>
        <v>0</v>
      </c>
      <c r="DR35" s="7"/>
      <c r="DS35" s="7"/>
      <c r="DT35" s="7"/>
      <c r="DU35" s="7"/>
      <c r="DV35" s="7"/>
      <c r="DW35" s="7"/>
      <c r="DX35" s="7"/>
      <c r="DY35" s="7"/>
      <c r="DZ35" s="7"/>
      <c r="EA35" s="7"/>
      <c r="EB35" s="7"/>
      <c r="EC35" s="7"/>
      <c r="ED35" s="7">
        <f t="shared" si="3"/>
        <v>0</v>
      </c>
      <c r="EE35" s="9">
        <f t="shared" si="4"/>
        <v>0</v>
      </c>
    </row>
    <row r="36" spans="1:135" x14ac:dyDescent="0.3">
      <c r="A36" s="19" t="str">
        <f t="shared" si="0"/>
        <v>CARNES ROJAS</v>
      </c>
      <c r="B36" s="20">
        <f t="shared" si="5"/>
        <v>4758</v>
      </c>
      <c r="C36" s="21" t="s">
        <v>109</v>
      </c>
      <c r="E36" s="2" t="s">
        <v>18</v>
      </c>
      <c r="F36" s="7"/>
      <c r="G36" s="7"/>
      <c r="H36" s="7"/>
      <c r="I36" s="7"/>
      <c r="J36" s="8">
        <v>30</v>
      </c>
      <c r="K36" s="8">
        <v>10</v>
      </c>
      <c r="L36" s="7"/>
      <c r="M36" s="7"/>
      <c r="N36" s="8">
        <v>30</v>
      </c>
      <c r="O36" s="8">
        <v>20</v>
      </c>
      <c r="P36" s="7">
        <f t="shared" si="6"/>
        <v>0</v>
      </c>
      <c r="Q36" s="1">
        <v>15</v>
      </c>
      <c r="R36" s="1">
        <v>12</v>
      </c>
      <c r="S36" s="1"/>
      <c r="T36" s="1"/>
      <c r="U36" s="6">
        <v>35</v>
      </c>
      <c r="V36" s="6">
        <v>12</v>
      </c>
      <c r="W36" s="1"/>
      <c r="X36" s="1"/>
      <c r="Y36" s="1">
        <v>30</v>
      </c>
      <c r="Z36" s="1">
        <v>10</v>
      </c>
      <c r="AA36" s="1">
        <f t="shared" si="7"/>
        <v>0</v>
      </c>
      <c r="AB36" s="8"/>
      <c r="AC36" s="8"/>
      <c r="AD36" s="8"/>
      <c r="AE36" s="8"/>
      <c r="AF36" s="8">
        <v>40</v>
      </c>
      <c r="AG36" s="8">
        <f>3/7*30</f>
        <v>12.857142857142856</v>
      </c>
      <c r="AH36" s="8"/>
      <c r="AI36" s="8"/>
      <c r="AJ36" s="8">
        <v>40</v>
      </c>
      <c r="AK36" s="8">
        <f>3/7*30</f>
        <v>12.857142857142856</v>
      </c>
      <c r="AL36" s="7">
        <f t="shared" si="8"/>
        <v>0</v>
      </c>
      <c r="AM36" s="12"/>
      <c r="AN36" s="12"/>
      <c r="AO36" s="12"/>
      <c r="AP36" s="12"/>
      <c r="AQ36" s="12">
        <v>55</v>
      </c>
      <c r="AR36" s="12">
        <f>3/7*30</f>
        <v>12.857142857142856</v>
      </c>
      <c r="AS36" s="12"/>
      <c r="AT36" s="12"/>
      <c r="AU36" s="12">
        <v>55</v>
      </c>
      <c r="AV36" s="12">
        <f>3/7*30</f>
        <v>12.857142857142856</v>
      </c>
      <c r="AW36" s="12">
        <f t="shared" si="9"/>
        <v>0</v>
      </c>
      <c r="AX36" s="7"/>
      <c r="AY36" s="7"/>
      <c r="AZ36" s="7"/>
      <c r="BA36" s="7"/>
      <c r="BB36" s="7">
        <v>70</v>
      </c>
      <c r="BC36" s="7">
        <f>3/7*30</f>
        <v>12.857142857142856</v>
      </c>
      <c r="BD36" s="7"/>
      <c r="BE36" s="7"/>
      <c r="BF36" s="7">
        <v>70</v>
      </c>
      <c r="BG36" s="7">
        <f>3/7*30</f>
        <v>12.857142857142856</v>
      </c>
      <c r="BH36" s="7">
        <f t="shared" si="10"/>
        <v>0</v>
      </c>
      <c r="BI36" s="12"/>
      <c r="BJ36" s="12"/>
      <c r="BK36" s="12"/>
      <c r="BL36" s="12"/>
      <c r="BM36" s="14">
        <v>90</v>
      </c>
      <c r="BN36" s="14">
        <f>3/7*30</f>
        <v>12.857142857142856</v>
      </c>
      <c r="BO36" s="12"/>
      <c r="BP36" s="12"/>
      <c r="BQ36" s="14">
        <v>90</v>
      </c>
      <c r="BR36" s="14">
        <f>3/7*30</f>
        <v>12.857142857142856</v>
      </c>
      <c r="BS36" s="12"/>
      <c r="BT36" s="12"/>
      <c r="BU36" s="12">
        <f t="shared" si="11"/>
        <v>0</v>
      </c>
      <c r="BV36" s="7"/>
      <c r="BW36" s="7"/>
      <c r="BX36" s="7"/>
      <c r="BY36" s="7"/>
      <c r="BZ36" s="7">
        <v>90</v>
      </c>
      <c r="CA36" s="7">
        <f>3/7*30</f>
        <v>12.857142857142856</v>
      </c>
      <c r="CB36" s="7"/>
      <c r="CC36" s="7"/>
      <c r="CD36" s="7">
        <v>90</v>
      </c>
      <c r="CE36" s="7">
        <f>3/7*30</f>
        <v>12.857142857142856</v>
      </c>
      <c r="CF36" s="7"/>
      <c r="CG36" s="7"/>
      <c r="CH36" s="7">
        <f t="shared" si="1"/>
        <v>0</v>
      </c>
      <c r="CI36" s="14"/>
      <c r="CJ36" s="14"/>
      <c r="CK36" s="14"/>
      <c r="CL36" s="14"/>
      <c r="CM36" s="14">
        <v>100</v>
      </c>
      <c r="CN36" s="14">
        <f>3/7*30</f>
        <v>12.857142857142856</v>
      </c>
      <c r="CO36" s="14"/>
      <c r="CP36" s="14"/>
      <c r="CQ36" s="14"/>
      <c r="CR36" s="14"/>
      <c r="CS36" s="14"/>
      <c r="CT36" s="14"/>
      <c r="CU36" s="12">
        <f t="shared" si="2"/>
        <v>1285.7142857142856</v>
      </c>
      <c r="CV36" s="7"/>
      <c r="CW36" s="7"/>
      <c r="CX36" s="7"/>
      <c r="CY36" s="7"/>
      <c r="CZ36" s="7">
        <v>90</v>
      </c>
      <c r="DA36" s="7">
        <f>3/7*30</f>
        <v>12.857142857142856</v>
      </c>
      <c r="DB36" s="7"/>
      <c r="DC36" s="7"/>
      <c r="DD36" s="7"/>
      <c r="DE36" s="7"/>
      <c r="DF36" s="7">
        <f t="shared" si="12"/>
        <v>1157.1428571428571</v>
      </c>
      <c r="DG36" s="14"/>
      <c r="DH36" s="14"/>
      <c r="DI36" s="14"/>
      <c r="DJ36" s="14"/>
      <c r="DK36" s="14">
        <v>70</v>
      </c>
      <c r="DL36" s="14">
        <f>3/7*30</f>
        <v>12.857142857142856</v>
      </c>
      <c r="DM36" s="14"/>
      <c r="DN36" s="14"/>
      <c r="DO36" s="14"/>
      <c r="DP36" s="14"/>
      <c r="DQ36" s="14">
        <f t="shared" si="13"/>
        <v>899.99999999999989</v>
      </c>
      <c r="DR36" s="7"/>
      <c r="DS36" s="7"/>
      <c r="DT36" s="7"/>
      <c r="DU36" s="7"/>
      <c r="DV36" s="7">
        <v>110</v>
      </c>
      <c r="DW36" s="7">
        <f>3/7*30</f>
        <v>12.857142857142856</v>
      </c>
      <c r="DX36" s="7"/>
      <c r="DY36" s="7"/>
      <c r="DZ36" s="7"/>
      <c r="EA36" s="7"/>
      <c r="EB36" s="7"/>
      <c r="EC36" s="7"/>
      <c r="ED36" s="7">
        <f t="shared" si="3"/>
        <v>1414.2857142857142</v>
      </c>
      <c r="EE36" s="9">
        <f t="shared" si="4"/>
        <v>4757.1428571428569</v>
      </c>
    </row>
    <row r="37" spans="1:135" x14ac:dyDescent="0.3">
      <c r="A37" s="19" t="str">
        <f t="shared" si="0"/>
        <v>POLLO</v>
      </c>
      <c r="B37" s="20">
        <f t="shared" si="5"/>
        <v>5668</v>
      </c>
      <c r="C37" s="21" t="s">
        <v>109</v>
      </c>
      <c r="E37" s="1" t="s">
        <v>19</v>
      </c>
      <c r="F37" s="7"/>
      <c r="G37" s="7"/>
      <c r="H37" s="7"/>
      <c r="I37" s="7"/>
      <c r="J37" s="8">
        <v>40</v>
      </c>
      <c r="K37" s="8">
        <v>20</v>
      </c>
      <c r="L37" s="7"/>
      <c r="M37" s="7"/>
      <c r="N37" s="8">
        <v>40</v>
      </c>
      <c r="O37" s="8">
        <v>10</v>
      </c>
      <c r="P37" s="7">
        <f t="shared" si="6"/>
        <v>0</v>
      </c>
      <c r="Q37" s="1">
        <v>17</v>
      </c>
      <c r="R37" s="1">
        <v>12</v>
      </c>
      <c r="S37" s="1"/>
      <c r="T37" s="1"/>
      <c r="U37" s="6">
        <v>47</v>
      </c>
      <c r="V37" s="6">
        <v>12</v>
      </c>
      <c r="W37" s="1"/>
      <c r="X37" s="1"/>
      <c r="Y37" s="1">
        <v>40</v>
      </c>
      <c r="Z37" s="1">
        <v>20</v>
      </c>
      <c r="AA37" s="1">
        <f t="shared" si="7"/>
        <v>0</v>
      </c>
      <c r="AB37" s="8"/>
      <c r="AC37" s="8"/>
      <c r="AD37" s="8"/>
      <c r="AE37" s="8"/>
      <c r="AF37" s="8">
        <f>+(54+57+60)/3</f>
        <v>57</v>
      </c>
      <c r="AG37" s="8">
        <f>2.5/7*30</f>
        <v>10.714285714285715</v>
      </c>
      <c r="AH37" s="8"/>
      <c r="AI37" s="8"/>
      <c r="AJ37" s="8">
        <f>+(54+57+60)/3</f>
        <v>57</v>
      </c>
      <c r="AK37" s="8">
        <f>2.5/7*30</f>
        <v>10.714285714285715</v>
      </c>
      <c r="AL37" s="7">
        <f t="shared" si="8"/>
        <v>0</v>
      </c>
      <c r="AM37" s="12"/>
      <c r="AN37" s="12"/>
      <c r="AO37" s="12"/>
      <c r="AP37" s="12"/>
      <c r="AQ37" s="12">
        <f>+(75+79+82)/3</f>
        <v>78.666666666666671</v>
      </c>
      <c r="AR37" s="12">
        <f>2.5/7*30</f>
        <v>10.714285714285715</v>
      </c>
      <c r="AS37" s="12"/>
      <c r="AT37" s="12"/>
      <c r="AU37" s="12">
        <f>+(75+79+82)/3</f>
        <v>78.666666666666671</v>
      </c>
      <c r="AV37" s="12">
        <f>2.5/7*30</f>
        <v>10.714285714285715</v>
      </c>
      <c r="AW37" s="12">
        <f t="shared" si="9"/>
        <v>0</v>
      </c>
      <c r="AX37" s="7"/>
      <c r="AY37" s="7"/>
      <c r="AZ37" s="7"/>
      <c r="BA37" s="7"/>
      <c r="BB37" s="7">
        <f>+(95+100+105)/3</f>
        <v>100</v>
      </c>
      <c r="BC37" s="7">
        <f>2.5/7*30</f>
        <v>10.714285714285715</v>
      </c>
      <c r="BD37" s="7"/>
      <c r="BE37" s="7"/>
      <c r="BF37" s="7">
        <f>+(95+100+105)/3</f>
        <v>100</v>
      </c>
      <c r="BG37" s="7">
        <f>3/7*30</f>
        <v>12.857142857142856</v>
      </c>
      <c r="BH37" s="7">
        <f t="shared" si="10"/>
        <v>0</v>
      </c>
      <c r="BI37" s="12"/>
      <c r="BJ37" s="12"/>
      <c r="BK37" s="12"/>
      <c r="BL37" s="12"/>
      <c r="BM37" s="14">
        <f>+(122+129+135)/3</f>
        <v>128.66666666666666</v>
      </c>
      <c r="BN37" s="14">
        <f>2.5/7*30</f>
        <v>10.714285714285715</v>
      </c>
      <c r="BO37" s="12"/>
      <c r="BP37" s="12"/>
      <c r="BQ37" s="14">
        <f>+(122+129+135)/3</f>
        <v>128.66666666666666</v>
      </c>
      <c r="BR37" s="14">
        <f>3/7*30</f>
        <v>12.857142857142856</v>
      </c>
      <c r="BS37" s="12"/>
      <c r="BT37" s="12"/>
      <c r="BU37" s="12">
        <f t="shared" si="11"/>
        <v>0</v>
      </c>
      <c r="BV37" s="7"/>
      <c r="BW37" s="7"/>
      <c r="BX37" s="7"/>
      <c r="BY37" s="7"/>
      <c r="BZ37" s="7">
        <f>+(122+129+135)/3</f>
        <v>128.66666666666666</v>
      </c>
      <c r="CA37" s="7">
        <f>2.5/7*30</f>
        <v>10.714285714285715</v>
      </c>
      <c r="CB37" s="7"/>
      <c r="CC37" s="7"/>
      <c r="CD37" s="7">
        <f>+(122+129+135)/3</f>
        <v>128.66666666666666</v>
      </c>
      <c r="CE37" s="7">
        <f>3/7*30</f>
        <v>12.857142857142856</v>
      </c>
      <c r="CF37" s="7"/>
      <c r="CG37" s="7"/>
      <c r="CH37" s="7">
        <f t="shared" si="1"/>
        <v>0</v>
      </c>
      <c r="CI37" s="14"/>
      <c r="CJ37" s="14"/>
      <c r="CK37" s="14"/>
      <c r="CL37" s="14"/>
      <c r="CM37" s="14">
        <f>+(136+143+150)/3</f>
        <v>143</v>
      </c>
      <c r="CN37" s="14">
        <f>2.5/7*30</f>
        <v>10.714285714285715</v>
      </c>
      <c r="CO37" s="14"/>
      <c r="CP37" s="14"/>
      <c r="CQ37" s="14"/>
      <c r="CR37" s="14"/>
      <c r="CS37" s="14"/>
      <c r="CT37" s="14"/>
      <c r="CU37" s="12">
        <f t="shared" si="2"/>
        <v>1532.1428571428573</v>
      </c>
      <c r="CV37" s="7"/>
      <c r="CW37" s="7"/>
      <c r="CX37" s="7"/>
      <c r="CY37" s="7"/>
      <c r="CZ37" s="7">
        <f>+(122+129+135)/3</f>
        <v>128.66666666666666</v>
      </c>
      <c r="DA37" s="7">
        <f>2.5/7*30</f>
        <v>10.714285714285715</v>
      </c>
      <c r="DB37" s="7"/>
      <c r="DC37" s="7"/>
      <c r="DD37" s="7"/>
      <c r="DE37" s="7"/>
      <c r="DF37" s="7">
        <f t="shared" si="12"/>
        <v>1378.5714285714287</v>
      </c>
      <c r="DG37" s="14"/>
      <c r="DH37" s="14"/>
      <c r="DI37" s="14"/>
      <c r="DJ37" s="14"/>
      <c r="DK37" s="14">
        <f>+(95+100+105)/3</f>
        <v>100</v>
      </c>
      <c r="DL37" s="14">
        <f>2.5/7*30</f>
        <v>10.714285714285715</v>
      </c>
      <c r="DM37" s="14"/>
      <c r="DN37" s="14"/>
      <c r="DO37" s="14"/>
      <c r="DP37" s="14"/>
      <c r="DQ37" s="14">
        <f t="shared" si="13"/>
        <v>1071.4285714285716</v>
      </c>
      <c r="DR37" s="7"/>
      <c r="DS37" s="7"/>
      <c r="DT37" s="7"/>
      <c r="DU37" s="7"/>
      <c r="DV37" s="7">
        <f>+(150+157+165)/3</f>
        <v>157.33333333333334</v>
      </c>
      <c r="DW37" s="7">
        <f>2.5/7*30</f>
        <v>10.714285714285715</v>
      </c>
      <c r="DX37" s="7"/>
      <c r="DY37" s="7"/>
      <c r="DZ37" s="7"/>
      <c r="EA37" s="7"/>
      <c r="EB37" s="7"/>
      <c r="EC37" s="7"/>
      <c r="ED37" s="7">
        <f t="shared" si="3"/>
        <v>1685.714285714286</v>
      </c>
      <c r="EE37" s="9">
        <f t="shared" si="4"/>
        <v>5667.8571428571431</v>
      </c>
    </row>
    <row r="38" spans="1:135" x14ac:dyDescent="0.3">
      <c r="A38" s="19" t="str">
        <f t="shared" si="0"/>
        <v xml:space="preserve">HUEVO </v>
      </c>
      <c r="B38" s="20">
        <f t="shared" si="5"/>
        <v>18</v>
      </c>
      <c r="C38" s="21" t="s">
        <v>111</v>
      </c>
      <c r="E38" s="2" t="s">
        <v>20</v>
      </c>
      <c r="F38" s="7"/>
      <c r="G38" s="7"/>
      <c r="H38" s="7"/>
      <c r="I38" s="7"/>
      <c r="J38" s="8"/>
      <c r="K38" s="8"/>
      <c r="L38" s="7"/>
      <c r="M38" s="7"/>
      <c r="N38" s="7"/>
      <c r="O38" s="7"/>
      <c r="P38" s="7">
        <f t="shared" si="6"/>
        <v>0</v>
      </c>
      <c r="Q38" s="1">
        <v>1</v>
      </c>
      <c r="R38" s="1">
        <v>6</v>
      </c>
      <c r="S38" s="1"/>
      <c r="T38" s="1"/>
      <c r="U38" s="6">
        <v>1</v>
      </c>
      <c r="V38" s="6">
        <v>6</v>
      </c>
      <c r="W38" s="1"/>
      <c r="X38" s="1"/>
      <c r="Y38" s="1"/>
      <c r="Z38" s="1"/>
      <c r="AA38" s="1">
        <f t="shared" si="7"/>
        <v>0</v>
      </c>
      <c r="AB38" s="8">
        <v>1</v>
      </c>
      <c r="AC38" s="8">
        <v>20</v>
      </c>
      <c r="AD38" s="8"/>
      <c r="AE38" s="8"/>
      <c r="AF38" s="8">
        <v>1</v>
      </c>
      <c r="AG38" s="8">
        <f>1/7*30</f>
        <v>4.2857142857142856</v>
      </c>
      <c r="AH38" s="8"/>
      <c r="AI38" s="8"/>
      <c r="AJ38" s="8">
        <v>1</v>
      </c>
      <c r="AK38" s="8">
        <f>1/7*30</f>
        <v>4.2857142857142856</v>
      </c>
      <c r="AL38" s="7">
        <f t="shared" si="8"/>
        <v>0</v>
      </c>
      <c r="AM38" s="12">
        <v>1</v>
      </c>
      <c r="AN38" s="12">
        <v>20</v>
      </c>
      <c r="AO38" s="12"/>
      <c r="AP38" s="12"/>
      <c r="AQ38" s="12">
        <v>1</v>
      </c>
      <c r="AR38" s="12">
        <f>1/7*30</f>
        <v>4.2857142857142856</v>
      </c>
      <c r="AS38" s="12"/>
      <c r="AT38" s="12"/>
      <c r="AU38" s="12">
        <v>1</v>
      </c>
      <c r="AV38" s="12">
        <f>1/7*30</f>
        <v>4.2857142857142856</v>
      </c>
      <c r="AW38" s="12">
        <f t="shared" si="9"/>
        <v>0</v>
      </c>
      <c r="AX38" s="7">
        <v>1</v>
      </c>
      <c r="AY38" s="7">
        <v>20</v>
      </c>
      <c r="AZ38" s="7"/>
      <c r="BA38" s="7"/>
      <c r="BB38" s="7">
        <v>1</v>
      </c>
      <c r="BC38" s="7">
        <f>1/7*30</f>
        <v>4.2857142857142856</v>
      </c>
      <c r="BD38" s="7"/>
      <c r="BE38" s="7"/>
      <c r="BF38" s="7">
        <v>1</v>
      </c>
      <c r="BG38" s="7">
        <f>1/7*30</f>
        <v>4.2857142857142856</v>
      </c>
      <c r="BH38" s="7">
        <f t="shared" si="10"/>
        <v>0</v>
      </c>
      <c r="BI38" s="12">
        <v>1</v>
      </c>
      <c r="BJ38" s="12">
        <v>20</v>
      </c>
      <c r="BK38" s="12"/>
      <c r="BL38" s="12"/>
      <c r="BM38" s="14">
        <v>1</v>
      </c>
      <c r="BN38" s="14">
        <f>1/7*30</f>
        <v>4.2857142857142856</v>
      </c>
      <c r="BO38" s="12"/>
      <c r="BP38" s="12"/>
      <c r="BQ38" s="14">
        <v>1</v>
      </c>
      <c r="BR38" s="14">
        <f>1/7*30</f>
        <v>4.2857142857142856</v>
      </c>
      <c r="BS38" s="12"/>
      <c r="BT38" s="12"/>
      <c r="BU38" s="12">
        <f t="shared" si="11"/>
        <v>0</v>
      </c>
      <c r="BV38" s="7">
        <v>1</v>
      </c>
      <c r="BW38" s="7">
        <v>20</v>
      </c>
      <c r="BX38" s="7"/>
      <c r="BY38" s="7"/>
      <c r="BZ38" s="7">
        <v>1</v>
      </c>
      <c r="CA38" s="7">
        <f>1/7*30</f>
        <v>4.2857142857142856</v>
      </c>
      <c r="CB38" s="7"/>
      <c r="CC38" s="7"/>
      <c r="CD38" s="7">
        <v>1</v>
      </c>
      <c r="CE38" s="7">
        <f>1/7*30</f>
        <v>4.2857142857142856</v>
      </c>
      <c r="CF38" s="7"/>
      <c r="CG38" s="7"/>
      <c r="CH38" s="7">
        <f t="shared" si="1"/>
        <v>0</v>
      </c>
      <c r="CI38" s="14"/>
      <c r="CJ38" s="14"/>
      <c r="CK38" s="14"/>
      <c r="CL38" s="14"/>
      <c r="CM38" s="14">
        <v>1</v>
      </c>
      <c r="CN38" s="14">
        <f>1/7*30</f>
        <v>4.2857142857142856</v>
      </c>
      <c r="CO38" s="14"/>
      <c r="CP38" s="14"/>
      <c r="CQ38" s="14"/>
      <c r="CR38" s="14"/>
      <c r="CS38" s="14"/>
      <c r="CT38" s="14"/>
      <c r="CU38" s="12">
        <f t="shared" si="2"/>
        <v>4.2857142857142856</v>
      </c>
      <c r="CV38" s="7"/>
      <c r="CW38" s="7"/>
      <c r="CX38" s="7"/>
      <c r="CY38" s="7"/>
      <c r="CZ38" s="7">
        <v>1</v>
      </c>
      <c r="DA38" s="7">
        <f>1/7*30</f>
        <v>4.2857142857142856</v>
      </c>
      <c r="DB38" s="7"/>
      <c r="DC38" s="7"/>
      <c r="DD38" s="7"/>
      <c r="DE38" s="7"/>
      <c r="DF38" s="7">
        <f t="shared" si="12"/>
        <v>4.2857142857142856</v>
      </c>
      <c r="DG38" s="14"/>
      <c r="DH38" s="14"/>
      <c r="DI38" s="14"/>
      <c r="DJ38" s="14"/>
      <c r="DK38" s="14">
        <v>1</v>
      </c>
      <c r="DL38" s="14">
        <f>1/7*30</f>
        <v>4.2857142857142856</v>
      </c>
      <c r="DM38" s="14"/>
      <c r="DN38" s="14"/>
      <c r="DO38" s="14"/>
      <c r="DP38" s="14"/>
      <c r="DQ38" s="14">
        <f t="shared" si="13"/>
        <v>4.2857142857142856</v>
      </c>
      <c r="DR38" s="7"/>
      <c r="DS38" s="7"/>
      <c r="DT38" s="7"/>
      <c r="DU38" s="7"/>
      <c r="DV38" s="7">
        <v>1</v>
      </c>
      <c r="DW38" s="7">
        <f>1/7*30</f>
        <v>4.2857142857142856</v>
      </c>
      <c r="DX38" s="7"/>
      <c r="DY38" s="7"/>
      <c r="DZ38" s="7"/>
      <c r="EA38" s="7"/>
      <c r="EB38" s="7"/>
      <c r="EC38" s="7"/>
      <c r="ED38" s="7">
        <f t="shared" si="3"/>
        <v>4.2857142857142856</v>
      </c>
      <c r="EE38" s="9">
        <f t="shared" si="4"/>
        <v>17.142857142857142</v>
      </c>
    </row>
    <row r="39" spans="1:135" x14ac:dyDescent="0.3">
      <c r="A39" s="19" t="str">
        <f t="shared" si="0"/>
        <v>ATUN EN ACEITE</v>
      </c>
      <c r="B39" s="20">
        <f t="shared" si="5"/>
        <v>793</v>
      </c>
      <c r="C39" s="21" t="s">
        <v>109</v>
      </c>
      <c r="E39" s="1" t="s">
        <v>21</v>
      </c>
      <c r="F39" s="7"/>
      <c r="G39" s="7"/>
      <c r="H39" s="7"/>
      <c r="I39" s="7"/>
      <c r="J39" s="8"/>
      <c r="K39" s="8"/>
      <c r="L39" s="7"/>
      <c r="M39" s="7"/>
      <c r="N39" s="7"/>
      <c r="O39" s="7"/>
      <c r="P39" s="7">
        <f t="shared" si="6"/>
        <v>0</v>
      </c>
      <c r="Q39" s="1"/>
      <c r="R39" s="1"/>
      <c r="S39" s="1"/>
      <c r="T39" s="1"/>
      <c r="U39" s="6"/>
      <c r="V39" s="6"/>
      <c r="W39" s="1"/>
      <c r="X39" s="1"/>
      <c r="Y39" s="1"/>
      <c r="Z39" s="1"/>
      <c r="AA39" s="1">
        <f t="shared" si="7"/>
        <v>0</v>
      </c>
      <c r="AB39" s="8"/>
      <c r="AC39" s="8"/>
      <c r="AD39" s="8"/>
      <c r="AE39" s="8"/>
      <c r="AF39" s="8">
        <v>50</v>
      </c>
      <c r="AG39" s="8">
        <f>0.5/7*30</f>
        <v>2.1428571428571428</v>
      </c>
      <c r="AH39" s="8"/>
      <c r="AI39" s="8"/>
      <c r="AJ39" s="8">
        <v>50</v>
      </c>
      <c r="AK39" s="8">
        <f>0.5/7*30</f>
        <v>2.1428571428571428</v>
      </c>
      <c r="AL39" s="7">
        <f t="shared" si="8"/>
        <v>0</v>
      </c>
      <c r="AM39" s="12"/>
      <c r="AN39" s="12"/>
      <c r="AO39" s="12"/>
      <c r="AP39" s="12"/>
      <c r="AQ39" s="12">
        <v>55</v>
      </c>
      <c r="AR39" s="12">
        <f>0.5/7*30</f>
        <v>2.1428571428571428</v>
      </c>
      <c r="AS39" s="12"/>
      <c r="AT39" s="12"/>
      <c r="AU39" s="12">
        <v>55</v>
      </c>
      <c r="AV39" s="12">
        <f>0.5/7*30</f>
        <v>2.1428571428571428</v>
      </c>
      <c r="AW39" s="12">
        <f t="shared" si="9"/>
        <v>0</v>
      </c>
      <c r="AX39" s="7"/>
      <c r="AY39" s="7"/>
      <c r="AZ39" s="7"/>
      <c r="BA39" s="7"/>
      <c r="BB39" s="7">
        <v>70</v>
      </c>
      <c r="BC39" s="7">
        <f>0.5/7*30</f>
        <v>2.1428571428571428</v>
      </c>
      <c r="BD39" s="7"/>
      <c r="BE39" s="7"/>
      <c r="BF39" s="7"/>
      <c r="BG39" s="7"/>
      <c r="BH39" s="7">
        <f t="shared" si="10"/>
        <v>0</v>
      </c>
      <c r="BI39" s="12"/>
      <c r="BJ39" s="12"/>
      <c r="BK39" s="12"/>
      <c r="BL39" s="12"/>
      <c r="BM39" s="14">
        <v>90</v>
      </c>
      <c r="BN39" s="14">
        <f>0.5/7*30</f>
        <v>2.1428571428571428</v>
      </c>
      <c r="BO39" s="12"/>
      <c r="BP39" s="12"/>
      <c r="BQ39" s="14"/>
      <c r="BR39" s="14"/>
      <c r="BS39" s="12"/>
      <c r="BT39" s="12"/>
      <c r="BU39" s="12">
        <f t="shared" si="11"/>
        <v>0</v>
      </c>
      <c r="BV39" s="7"/>
      <c r="BW39" s="7"/>
      <c r="BX39" s="7"/>
      <c r="BY39" s="7"/>
      <c r="BZ39" s="7">
        <v>90</v>
      </c>
      <c r="CA39" s="7">
        <f>0.5/7*30</f>
        <v>2.1428571428571428</v>
      </c>
      <c r="CB39" s="7"/>
      <c r="CC39" s="7"/>
      <c r="CD39" s="7"/>
      <c r="CE39" s="7"/>
      <c r="CF39" s="7"/>
      <c r="CG39" s="7"/>
      <c r="CH39" s="7">
        <f t="shared" si="1"/>
        <v>0</v>
      </c>
      <c r="CI39" s="14"/>
      <c r="CJ39" s="14"/>
      <c r="CK39" s="14"/>
      <c r="CL39" s="14"/>
      <c r="CM39" s="14">
        <v>100</v>
      </c>
      <c r="CN39" s="14">
        <f>0.5/7*30</f>
        <v>2.1428571428571428</v>
      </c>
      <c r="CO39" s="14"/>
      <c r="CP39" s="14"/>
      <c r="CQ39" s="14"/>
      <c r="CR39" s="14"/>
      <c r="CS39" s="14"/>
      <c r="CT39" s="14"/>
      <c r="CU39" s="12">
        <f t="shared" si="2"/>
        <v>214.28571428571428</v>
      </c>
      <c r="CV39" s="7"/>
      <c r="CW39" s="7"/>
      <c r="CX39" s="7"/>
      <c r="CY39" s="7"/>
      <c r="CZ39" s="7">
        <v>90</v>
      </c>
      <c r="DA39" s="7">
        <f>0.5/7*30</f>
        <v>2.1428571428571428</v>
      </c>
      <c r="DB39" s="7"/>
      <c r="DC39" s="7"/>
      <c r="DD39" s="7"/>
      <c r="DE39" s="7"/>
      <c r="DF39" s="7">
        <f t="shared" si="12"/>
        <v>192.85714285714286</v>
      </c>
      <c r="DG39" s="14"/>
      <c r="DH39" s="14"/>
      <c r="DI39" s="14"/>
      <c r="DJ39" s="14"/>
      <c r="DK39" s="14">
        <v>70</v>
      </c>
      <c r="DL39" s="14">
        <f>0.5/7*30</f>
        <v>2.1428571428571428</v>
      </c>
      <c r="DM39" s="14"/>
      <c r="DN39" s="14"/>
      <c r="DO39" s="14"/>
      <c r="DP39" s="14"/>
      <c r="DQ39" s="14">
        <f t="shared" si="13"/>
        <v>150</v>
      </c>
      <c r="DR39" s="7"/>
      <c r="DS39" s="7"/>
      <c r="DT39" s="7"/>
      <c r="DU39" s="7"/>
      <c r="DV39" s="7">
        <v>110</v>
      </c>
      <c r="DW39" s="7">
        <f>0.5/7*30</f>
        <v>2.1428571428571428</v>
      </c>
      <c r="DX39" s="7"/>
      <c r="DY39" s="7"/>
      <c r="DZ39" s="7"/>
      <c r="EA39" s="7"/>
      <c r="EB39" s="7"/>
      <c r="EC39" s="7"/>
      <c r="ED39" s="7">
        <f t="shared" si="3"/>
        <v>235.71428571428569</v>
      </c>
      <c r="EE39" s="9">
        <f t="shared" si="4"/>
        <v>792.85714285714289</v>
      </c>
    </row>
    <row r="40" spans="1:135" hidden="1" x14ac:dyDescent="0.3">
      <c r="A40" s="19" t="str">
        <f t="shared" si="0"/>
        <v>ATUN EN AGUA</v>
      </c>
      <c r="B40" s="20">
        <f t="shared" si="5"/>
        <v>0</v>
      </c>
      <c r="C40" s="21" t="s">
        <v>109</v>
      </c>
      <c r="E40" s="2" t="s">
        <v>22</v>
      </c>
      <c r="F40" s="7"/>
      <c r="G40" s="7"/>
      <c r="H40" s="7"/>
      <c r="I40" s="7"/>
      <c r="J40" s="8"/>
      <c r="K40" s="8"/>
      <c r="L40" s="7"/>
      <c r="M40" s="7"/>
      <c r="N40" s="7"/>
      <c r="O40" s="7"/>
      <c r="P40" s="7">
        <f t="shared" si="6"/>
        <v>0</v>
      </c>
      <c r="Q40" s="1"/>
      <c r="R40" s="1"/>
      <c r="S40" s="1"/>
      <c r="T40" s="1"/>
      <c r="U40" s="6"/>
      <c r="V40" s="6"/>
      <c r="W40" s="1"/>
      <c r="X40" s="1"/>
      <c r="Y40" s="1"/>
      <c r="Z40" s="1"/>
      <c r="AA40" s="1">
        <f t="shared" si="7"/>
        <v>0</v>
      </c>
      <c r="AB40" s="8"/>
      <c r="AC40" s="8"/>
      <c r="AD40" s="8"/>
      <c r="AE40" s="8"/>
      <c r="AF40" s="8"/>
      <c r="AG40" s="8"/>
      <c r="AH40" s="8"/>
      <c r="AI40" s="8"/>
      <c r="AJ40" s="8"/>
      <c r="AK40" s="8"/>
      <c r="AL40" s="7">
        <f t="shared" si="8"/>
        <v>0</v>
      </c>
      <c r="AM40" s="12"/>
      <c r="AN40" s="12"/>
      <c r="AO40" s="12"/>
      <c r="AP40" s="12"/>
      <c r="AQ40" s="12"/>
      <c r="AR40" s="12"/>
      <c r="AS40" s="12"/>
      <c r="AT40" s="12"/>
      <c r="AU40" s="12"/>
      <c r="AV40" s="12"/>
      <c r="AW40" s="12">
        <f t="shared" si="9"/>
        <v>0</v>
      </c>
      <c r="AX40" s="7"/>
      <c r="AY40" s="7"/>
      <c r="AZ40" s="7"/>
      <c r="BA40" s="7"/>
      <c r="BB40" s="7"/>
      <c r="BC40" s="7"/>
      <c r="BD40" s="7"/>
      <c r="BE40" s="7"/>
      <c r="BF40" s="7"/>
      <c r="BG40" s="7"/>
      <c r="BH40" s="7">
        <f t="shared" si="10"/>
        <v>0</v>
      </c>
      <c r="BI40" s="12"/>
      <c r="BJ40" s="12"/>
      <c r="BK40" s="12"/>
      <c r="BL40" s="12"/>
      <c r="BM40" s="14"/>
      <c r="BN40" s="14"/>
      <c r="BO40" s="12"/>
      <c r="BP40" s="12"/>
      <c r="BQ40" s="14"/>
      <c r="BR40" s="14"/>
      <c r="BS40" s="12"/>
      <c r="BT40" s="12"/>
      <c r="BU40" s="12">
        <f t="shared" si="11"/>
        <v>0</v>
      </c>
      <c r="BV40" s="7"/>
      <c r="BW40" s="7"/>
      <c r="BX40" s="7"/>
      <c r="BY40" s="7"/>
      <c r="BZ40" s="7"/>
      <c r="CA40" s="7"/>
      <c r="CB40" s="7"/>
      <c r="CC40" s="7"/>
      <c r="CD40" s="7"/>
      <c r="CE40" s="7"/>
      <c r="CF40" s="7"/>
      <c r="CG40" s="7"/>
      <c r="CH40" s="7">
        <f t="shared" si="1"/>
        <v>0</v>
      </c>
      <c r="CI40" s="14"/>
      <c r="CJ40" s="14"/>
      <c r="CK40" s="14"/>
      <c r="CL40" s="14"/>
      <c r="CM40" s="14"/>
      <c r="CN40" s="14"/>
      <c r="CO40" s="14"/>
      <c r="CP40" s="14"/>
      <c r="CQ40" s="14"/>
      <c r="CR40" s="14"/>
      <c r="CS40" s="14"/>
      <c r="CT40" s="14"/>
      <c r="CU40" s="12">
        <f t="shared" si="2"/>
        <v>0</v>
      </c>
      <c r="CV40" s="7"/>
      <c r="CW40" s="7"/>
      <c r="CX40" s="7"/>
      <c r="CY40" s="7"/>
      <c r="CZ40" s="7"/>
      <c r="DA40" s="7"/>
      <c r="DB40" s="7"/>
      <c r="DC40" s="7"/>
      <c r="DD40" s="7"/>
      <c r="DE40" s="7"/>
      <c r="DF40" s="7">
        <f t="shared" si="12"/>
        <v>0</v>
      </c>
      <c r="DG40" s="14"/>
      <c r="DH40" s="14"/>
      <c r="DI40" s="14"/>
      <c r="DJ40" s="14"/>
      <c r="DK40" s="14"/>
      <c r="DL40" s="14"/>
      <c r="DM40" s="14"/>
      <c r="DN40" s="14"/>
      <c r="DO40" s="14"/>
      <c r="DP40" s="14"/>
      <c r="DQ40" s="14">
        <f t="shared" si="13"/>
        <v>0</v>
      </c>
      <c r="DR40" s="7"/>
      <c r="DS40" s="7"/>
      <c r="DT40" s="7"/>
      <c r="DU40" s="7"/>
      <c r="DV40" s="7"/>
      <c r="DW40" s="7"/>
      <c r="DX40" s="7"/>
      <c r="DY40" s="7"/>
      <c r="DZ40" s="7"/>
      <c r="EA40" s="7"/>
      <c r="EB40" s="7"/>
      <c r="EC40" s="7"/>
      <c r="ED40" s="7">
        <f t="shared" si="3"/>
        <v>0</v>
      </c>
      <c r="EE40" s="9">
        <f t="shared" si="4"/>
        <v>0</v>
      </c>
    </row>
    <row r="41" spans="1:135" x14ac:dyDescent="0.3">
      <c r="A41" s="19" t="str">
        <f t="shared" si="0"/>
        <v>ACEITES Y GRASAS</v>
      </c>
      <c r="B41" s="20">
        <f t="shared" si="5"/>
        <v>1770</v>
      </c>
      <c r="C41" s="21" t="s">
        <v>110</v>
      </c>
      <c r="E41" s="1" t="s">
        <v>23</v>
      </c>
      <c r="F41" s="7">
        <v>2</v>
      </c>
      <c r="G41" s="7">
        <v>30</v>
      </c>
      <c r="H41" s="7"/>
      <c r="I41" s="7"/>
      <c r="J41" s="8">
        <v>4</v>
      </c>
      <c r="K41" s="8">
        <v>30</v>
      </c>
      <c r="L41" s="7"/>
      <c r="M41" s="7"/>
      <c r="N41" s="8">
        <v>4</v>
      </c>
      <c r="O41" s="8">
        <v>30</v>
      </c>
      <c r="P41" s="7">
        <f t="shared" si="6"/>
        <v>0</v>
      </c>
      <c r="Q41" s="1">
        <v>2</v>
      </c>
      <c r="R41" s="1">
        <v>30</v>
      </c>
      <c r="S41" s="1"/>
      <c r="T41" s="1"/>
      <c r="U41" s="6">
        <v>5</v>
      </c>
      <c r="V41" s="6">
        <v>30</v>
      </c>
      <c r="W41" s="1"/>
      <c r="X41" s="1"/>
      <c r="Y41" s="1">
        <v>5</v>
      </c>
      <c r="Z41" s="1">
        <v>30</v>
      </c>
      <c r="AA41" s="1">
        <f t="shared" si="7"/>
        <v>0</v>
      </c>
      <c r="AB41" s="8">
        <v>4</v>
      </c>
      <c r="AC41" s="8">
        <v>30</v>
      </c>
      <c r="AD41" s="8"/>
      <c r="AE41" s="8"/>
      <c r="AF41" s="8">
        <v>8</v>
      </c>
      <c r="AG41" s="8">
        <v>30</v>
      </c>
      <c r="AH41" s="8"/>
      <c r="AI41" s="8"/>
      <c r="AJ41" s="8">
        <v>8</v>
      </c>
      <c r="AK41" s="8">
        <v>30</v>
      </c>
      <c r="AL41" s="7">
        <f t="shared" si="8"/>
        <v>0</v>
      </c>
      <c r="AM41" s="12">
        <v>4</v>
      </c>
      <c r="AN41" s="12">
        <v>30</v>
      </c>
      <c r="AO41" s="12"/>
      <c r="AP41" s="12"/>
      <c r="AQ41" s="12">
        <v>12</v>
      </c>
      <c r="AR41" s="12">
        <v>30</v>
      </c>
      <c r="AS41" s="12"/>
      <c r="AT41" s="12"/>
      <c r="AU41" s="12">
        <v>11</v>
      </c>
      <c r="AV41" s="12">
        <v>30</v>
      </c>
      <c r="AW41" s="12">
        <f t="shared" si="9"/>
        <v>0</v>
      </c>
      <c r="AX41" s="7">
        <v>5</v>
      </c>
      <c r="AY41" s="7">
        <v>30</v>
      </c>
      <c r="AZ41" s="7"/>
      <c r="BA41" s="7"/>
      <c r="BB41" s="7">
        <v>12</v>
      </c>
      <c r="BC41" s="7">
        <v>30</v>
      </c>
      <c r="BD41" s="7"/>
      <c r="BE41" s="7"/>
      <c r="BF41" s="7">
        <v>12</v>
      </c>
      <c r="BG41" s="7">
        <v>30</v>
      </c>
      <c r="BH41" s="7">
        <f t="shared" si="10"/>
        <v>0</v>
      </c>
      <c r="BI41" s="12">
        <v>5</v>
      </c>
      <c r="BJ41" s="12">
        <v>30</v>
      </c>
      <c r="BK41" s="12"/>
      <c r="BL41" s="12"/>
      <c r="BM41" s="14">
        <v>14</v>
      </c>
      <c r="BN41" s="14">
        <v>30</v>
      </c>
      <c r="BO41" s="12"/>
      <c r="BP41" s="12"/>
      <c r="BQ41" s="14">
        <v>13</v>
      </c>
      <c r="BR41" s="14">
        <v>30</v>
      </c>
      <c r="BS41" s="12"/>
      <c r="BT41" s="12"/>
      <c r="BU41" s="12">
        <f t="shared" si="11"/>
        <v>0</v>
      </c>
      <c r="BV41" s="7">
        <v>5</v>
      </c>
      <c r="BW41" s="7">
        <v>30</v>
      </c>
      <c r="BX41" s="7"/>
      <c r="BY41" s="7"/>
      <c r="BZ41" s="7">
        <v>16</v>
      </c>
      <c r="CA41" s="7">
        <v>30</v>
      </c>
      <c r="CB41" s="7"/>
      <c r="CC41" s="7"/>
      <c r="CD41" s="7">
        <v>14</v>
      </c>
      <c r="CE41" s="7">
        <v>30</v>
      </c>
      <c r="CF41" s="7"/>
      <c r="CG41" s="7"/>
      <c r="CH41" s="7">
        <f t="shared" si="1"/>
        <v>0</v>
      </c>
      <c r="CI41" s="14"/>
      <c r="CJ41" s="14"/>
      <c r="CK41" s="14"/>
      <c r="CL41" s="14"/>
      <c r="CM41" s="14">
        <v>19</v>
      </c>
      <c r="CN41" s="14">
        <v>30</v>
      </c>
      <c r="CO41" s="14"/>
      <c r="CP41" s="14"/>
      <c r="CQ41" s="14"/>
      <c r="CR41" s="14"/>
      <c r="CS41" s="14"/>
      <c r="CT41" s="14"/>
      <c r="CU41" s="12">
        <f t="shared" si="2"/>
        <v>570</v>
      </c>
      <c r="CV41" s="7"/>
      <c r="CW41" s="7"/>
      <c r="CX41" s="7"/>
      <c r="CY41" s="7"/>
      <c r="CZ41" s="7">
        <v>12</v>
      </c>
      <c r="DA41" s="7">
        <v>30</v>
      </c>
      <c r="DB41" s="7"/>
      <c r="DC41" s="7"/>
      <c r="DD41" s="7"/>
      <c r="DE41" s="7"/>
      <c r="DF41" s="7">
        <f t="shared" si="12"/>
        <v>360</v>
      </c>
      <c r="DG41" s="14"/>
      <c r="DH41" s="14"/>
      <c r="DI41" s="14"/>
      <c r="DJ41" s="14"/>
      <c r="DK41" s="14">
        <v>10</v>
      </c>
      <c r="DL41" s="14">
        <v>30</v>
      </c>
      <c r="DM41" s="14"/>
      <c r="DN41" s="14"/>
      <c r="DO41" s="14"/>
      <c r="DP41" s="14"/>
      <c r="DQ41" s="14">
        <f t="shared" si="13"/>
        <v>300</v>
      </c>
      <c r="DR41" s="7"/>
      <c r="DS41" s="7"/>
      <c r="DT41" s="7"/>
      <c r="DU41" s="7"/>
      <c r="DV41" s="7">
        <v>18</v>
      </c>
      <c r="DW41" s="7">
        <v>30</v>
      </c>
      <c r="DX41" s="7"/>
      <c r="DY41" s="7"/>
      <c r="DZ41" s="7"/>
      <c r="EA41" s="7"/>
      <c r="EB41" s="7"/>
      <c r="EC41" s="7"/>
      <c r="ED41" s="7">
        <f t="shared" si="3"/>
        <v>540</v>
      </c>
      <c r="EE41" s="9">
        <f t="shared" si="4"/>
        <v>1770</v>
      </c>
    </row>
    <row r="42" spans="1:135" ht="15" thickBot="1" x14ac:dyDescent="0.35">
      <c r="A42" s="19" t="str">
        <f t="shared" si="0"/>
        <v xml:space="preserve">AZUCAR </v>
      </c>
      <c r="B42" s="27">
        <f t="shared" si="5"/>
        <v>2820</v>
      </c>
      <c r="C42" s="28" t="s">
        <v>109</v>
      </c>
      <c r="E42" s="2" t="s">
        <v>24</v>
      </c>
      <c r="F42" s="7"/>
      <c r="G42" s="7"/>
      <c r="H42" s="7"/>
      <c r="I42" s="7"/>
      <c r="J42" s="8"/>
      <c r="K42" s="8"/>
      <c r="L42" s="7"/>
      <c r="M42" s="7"/>
      <c r="N42" s="7"/>
      <c r="O42" s="7"/>
      <c r="P42" s="7">
        <f t="shared" si="6"/>
        <v>0</v>
      </c>
      <c r="Q42" s="1"/>
      <c r="R42" s="1"/>
      <c r="S42" s="1"/>
      <c r="T42" s="1"/>
      <c r="U42" s="6"/>
      <c r="V42" s="6"/>
      <c r="W42" s="1"/>
      <c r="X42" s="1"/>
      <c r="Y42" s="1"/>
      <c r="Z42" s="1"/>
      <c r="AA42" s="1">
        <f t="shared" si="7"/>
        <v>0</v>
      </c>
      <c r="AB42" s="8">
        <v>10</v>
      </c>
      <c r="AC42" s="8">
        <v>20</v>
      </c>
      <c r="AD42" s="8">
        <v>10</v>
      </c>
      <c r="AE42" s="8">
        <v>20</v>
      </c>
      <c r="AF42" s="8">
        <v>10</v>
      </c>
      <c r="AG42" s="8">
        <v>30</v>
      </c>
      <c r="AH42" s="8"/>
      <c r="AI42" s="8"/>
      <c r="AJ42" s="8">
        <v>10</v>
      </c>
      <c r="AK42" s="8">
        <v>20</v>
      </c>
      <c r="AL42" s="7">
        <f t="shared" si="8"/>
        <v>0</v>
      </c>
      <c r="AM42" s="12">
        <v>12</v>
      </c>
      <c r="AN42" s="12">
        <v>20</v>
      </c>
      <c r="AO42" s="12">
        <v>12</v>
      </c>
      <c r="AP42" s="12">
        <v>20</v>
      </c>
      <c r="AQ42" s="12">
        <v>12</v>
      </c>
      <c r="AR42" s="12">
        <v>30</v>
      </c>
      <c r="AS42" s="12"/>
      <c r="AT42" s="12"/>
      <c r="AU42" s="12">
        <v>12</v>
      </c>
      <c r="AV42" s="12">
        <v>20</v>
      </c>
      <c r="AW42" s="12">
        <f t="shared" si="9"/>
        <v>0</v>
      </c>
      <c r="AX42" s="7">
        <v>13</v>
      </c>
      <c r="AY42" s="7">
        <v>20</v>
      </c>
      <c r="AZ42" s="7">
        <v>13</v>
      </c>
      <c r="BA42" s="7">
        <v>30</v>
      </c>
      <c r="BB42" s="7">
        <v>13</v>
      </c>
      <c r="BC42" s="7">
        <v>30</v>
      </c>
      <c r="BD42" s="7"/>
      <c r="BE42" s="7"/>
      <c r="BF42" s="7">
        <v>13</v>
      </c>
      <c r="BG42" s="7">
        <v>20</v>
      </c>
      <c r="BH42" s="7">
        <f t="shared" si="10"/>
        <v>0</v>
      </c>
      <c r="BI42" s="12">
        <v>15</v>
      </c>
      <c r="BJ42" s="12">
        <v>20</v>
      </c>
      <c r="BK42" s="12">
        <v>15</v>
      </c>
      <c r="BL42" s="12">
        <v>30</v>
      </c>
      <c r="BM42" s="14">
        <v>15</v>
      </c>
      <c r="BN42" s="14">
        <v>30</v>
      </c>
      <c r="BO42" s="12"/>
      <c r="BP42" s="12"/>
      <c r="BQ42" s="14">
        <v>15</v>
      </c>
      <c r="BR42" s="14">
        <v>20</v>
      </c>
      <c r="BS42" s="12">
        <v>13</v>
      </c>
      <c r="BT42" s="12">
        <v>20</v>
      </c>
      <c r="BU42" s="12">
        <f t="shared" si="11"/>
        <v>0</v>
      </c>
      <c r="BV42" s="7">
        <v>16</v>
      </c>
      <c r="BW42" s="7">
        <v>20</v>
      </c>
      <c r="BX42" s="7">
        <v>16</v>
      </c>
      <c r="BY42" s="7">
        <v>30</v>
      </c>
      <c r="BZ42" s="7">
        <v>16</v>
      </c>
      <c r="CA42" s="7">
        <v>30</v>
      </c>
      <c r="CB42" s="7"/>
      <c r="CC42" s="7"/>
      <c r="CD42" s="7">
        <v>16</v>
      </c>
      <c r="CE42" s="7">
        <v>20</v>
      </c>
      <c r="CF42" s="7">
        <v>13</v>
      </c>
      <c r="CG42" s="7">
        <v>20</v>
      </c>
      <c r="CH42" s="7">
        <f t="shared" si="1"/>
        <v>0</v>
      </c>
      <c r="CI42" s="14"/>
      <c r="CJ42" s="14"/>
      <c r="CK42" s="14">
        <v>16</v>
      </c>
      <c r="CL42" s="14">
        <v>30</v>
      </c>
      <c r="CM42" s="14">
        <v>16</v>
      </c>
      <c r="CN42" s="14">
        <v>30</v>
      </c>
      <c r="CO42" s="14"/>
      <c r="CP42" s="14"/>
      <c r="CQ42" s="14"/>
      <c r="CR42" s="14"/>
      <c r="CS42" s="14"/>
      <c r="CT42" s="14"/>
      <c r="CU42" s="12">
        <f t="shared" si="2"/>
        <v>960</v>
      </c>
      <c r="CV42" s="7"/>
      <c r="CW42" s="7"/>
      <c r="CX42" s="7">
        <v>7</v>
      </c>
      <c r="CY42" s="7">
        <v>30</v>
      </c>
      <c r="CZ42" s="7">
        <v>7</v>
      </c>
      <c r="DA42" s="7">
        <v>30</v>
      </c>
      <c r="DB42" s="7"/>
      <c r="DC42" s="7"/>
      <c r="DD42" s="7"/>
      <c r="DE42" s="7"/>
      <c r="DF42" s="7">
        <f t="shared" si="12"/>
        <v>420</v>
      </c>
      <c r="DG42" s="14"/>
      <c r="DH42" s="14"/>
      <c r="DI42" s="14">
        <v>7</v>
      </c>
      <c r="DJ42" s="14">
        <v>30</v>
      </c>
      <c r="DK42" s="14">
        <v>7</v>
      </c>
      <c r="DL42" s="14">
        <v>30</v>
      </c>
      <c r="DM42" s="14"/>
      <c r="DN42" s="14"/>
      <c r="DO42" s="14"/>
      <c r="DP42" s="14"/>
      <c r="DQ42" s="14">
        <f t="shared" si="13"/>
        <v>420</v>
      </c>
      <c r="DR42" s="7"/>
      <c r="DS42" s="7"/>
      <c r="DT42" s="7">
        <v>17</v>
      </c>
      <c r="DU42" s="7">
        <v>30</v>
      </c>
      <c r="DV42" s="7">
        <v>17</v>
      </c>
      <c r="DW42" s="7">
        <v>30</v>
      </c>
      <c r="DX42" s="7"/>
      <c r="DY42" s="7"/>
      <c r="DZ42" s="7"/>
      <c r="EA42" s="7"/>
      <c r="EB42" s="7"/>
      <c r="EC42" s="7"/>
      <c r="ED42" s="7">
        <f t="shared" si="3"/>
        <v>1020</v>
      </c>
      <c r="EE42" s="9">
        <f t="shared" si="4"/>
        <v>2820</v>
      </c>
    </row>
    <row r="43" spans="1:135" hidden="1" x14ac:dyDescent="0.3">
      <c r="A43" s="19" t="str">
        <f t="shared" si="0"/>
        <v>PANELA</v>
      </c>
      <c r="B43" s="20">
        <f t="shared" si="5"/>
        <v>0</v>
      </c>
      <c r="C43" s="21" t="s">
        <v>109</v>
      </c>
      <c r="E43" s="1" t="s">
        <v>25</v>
      </c>
      <c r="F43" s="7"/>
      <c r="G43" s="7"/>
      <c r="H43" s="7"/>
      <c r="I43" s="7"/>
      <c r="J43" s="8"/>
      <c r="K43" s="8"/>
      <c r="L43" s="7"/>
      <c r="M43" s="7"/>
      <c r="N43" s="7"/>
      <c r="O43" s="7"/>
      <c r="P43" s="7">
        <f t="shared" si="6"/>
        <v>0</v>
      </c>
      <c r="Q43" s="1"/>
      <c r="R43" s="1"/>
      <c r="S43" s="1"/>
      <c r="T43" s="1"/>
      <c r="U43" s="6"/>
      <c r="V43" s="6"/>
      <c r="W43" s="1"/>
      <c r="X43" s="1"/>
      <c r="Y43" s="1"/>
      <c r="Z43" s="1"/>
      <c r="AA43" s="1">
        <f t="shared" si="7"/>
        <v>0</v>
      </c>
      <c r="AB43" s="8">
        <v>11</v>
      </c>
      <c r="AC43" s="8">
        <v>6</v>
      </c>
      <c r="AD43" s="8">
        <v>11</v>
      </c>
      <c r="AE43" s="8">
        <v>10</v>
      </c>
      <c r="AF43" s="8">
        <v>11</v>
      </c>
      <c r="AG43" s="8">
        <v>0</v>
      </c>
      <c r="AH43" s="8"/>
      <c r="AI43" s="8"/>
      <c r="AJ43" s="8">
        <v>11</v>
      </c>
      <c r="AK43" s="8">
        <v>10</v>
      </c>
      <c r="AL43" s="7">
        <f t="shared" si="8"/>
        <v>0</v>
      </c>
      <c r="AM43" s="12">
        <v>13</v>
      </c>
      <c r="AN43" s="12">
        <v>6</v>
      </c>
      <c r="AO43" s="12">
        <v>13</v>
      </c>
      <c r="AP43" s="12">
        <v>10</v>
      </c>
      <c r="AQ43" s="12">
        <v>13</v>
      </c>
      <c r="AR43" s="12">
        <v>0</v>
      </c>
      <c r="AS43" s="12"/>
      <c r="AT43" s="12"/>
      <c r="AU43" s="12">
        <v>13</v>
      </c>
      <c r="AV43" s="12">
        <v>10</v>
      </c>
      <c r="AW43" s="12">
        <f t="shared" si="9"/>
        <v>0</v>
      </c>
      <c r="AX43" s="7">
        <v>14</v>
      </c>
      <c r="AY43" s="7">
        <v>6</v>
      </c>
      <c r="AZ43" s="7"/>
      <c r="BA43" s="7"/>
      <c r="BB43" s="7">
        <v>14</v>
      </c>
      <c r="BC43" s="7">
        <v>0</v>
      </c>
      <c r="BD43" s="7"/>
      <c r="BE43" s="7"/>
      <c r="BF43" s="7">
        <v>14</v>
      </c>
      <c r="BG43" s="7">
        <v>10</v>
      </c>
      <c r="BH43" s="7">
        <f t="shared" si="10"/>
        <v>0</v>
      </c>
      <c r="BI43" s="12">
        <v>16</v>
      </c>
      <c r="BJ43" s="12">
        <v>6</v>
      </c>
      <c r="BK43" s="12">
        <v>16</v>
      </c>
      <c r="BL43" s="12">
        <v>0</v>
      </c>
      <c r="BM43" s="14">
        <v>16</v>
      </c>
      <c r="BN43" s="14">
        <v>0</v>
      </c>
      <c r="BO43" s="12"/>
      <c r="BP43" s="12"/>
      <c r="BQ43" s="14">
        <v>16</v>
      </c>
      <c r="BR43" s="14">
        <v>10</v>
      </c>
      <c r="BS43" s="12">
        <v>14</v>
      </c>
      <c r="BT43" s="12">
        <v>10</v>
      </c>
      <c r="BU43" s="12">
        <f t="shared" si="11"/>
        <v>0</v>
      </c>
      <c r="BV43" s="7">
        <v>17</v>
      </c>
      <c r="BW43" s="7">
        <v>6</v>
      </c>
      <c r="BX43" s="7">
        <v>17</v>
      </c>
      <c r="BY43" s="7">
        <v>0</v>
      </c>
      <c r="BZ43" s="7">
        <v>17</v>
      </c>
      <c r="CA43" s="7">
        <v>0</v>
      </c>
      <c r="CB43" s="7"/>
      <c r="CC43" s="7"/>
      <c r="CD43" s="7">
        <v>17</v>
      </c>
      <c r="CE43" s="7">
        <v>10</v>
      </c>
      <c r="CF43" s="7">
        <v>14</v>
      </c>
      <c r="CG43" s="7">
        <v>10</v>
      </c>
      <c r="CH43" s="7">
        <f t="shared" si="1"/>
        <v>0</v>
      </c>
      <c r="CI43" s="14"/>
      <c r="CJ43" s="14"/>
      <c r="CK43" s="14">
        <v>17</v>
      </c>
      <c r="CL43" s="14">
        <v>0</v>
      </c>
      <c r="CM43" s="14">
        <v>17</v>
      </c>
      <c r="CN43" s="14">
        <v>0</v>
      </c>
      <c r="CO43" s="14"/>
      <c r="CP43" s="14"/>
      <c r="CQ43" s="14"/>
      <c r="CR43" s="14"/>
      <c r="CS43" s="14"/>
      <c r="CT43" s="14"/>
      <c r="CU43" s="12">
        <f t="shared" si="2"/>
        <v>0</v>
      </c>
      <c r="CV43" s="7"/>
      <c r="CW43" s="7"/>
      <c r="CX43" s="7"/>
      <c r="CY43" s="7"/>
      <c r="CZ43" s="7"/>
      <c r="DA43" s="7"/>
      <c r="DB43" s="7"/>
      <c r="DC43" s="7"/>
      <c r="DD43" s="7"/>
      <c r="DE43" s="7"/>
      <c r="DF43" s="7">
        <f t="shared" si="12"/>
        <v>0</v>
      </c>
      <c r="DG43" s="14"/>
      <c r="DH43" s="14"/>
      <c r="DI43" s="14"/>
      <c r="DJ43" s="14"/>
      <c r="DK43" s="14"/>
      <c r="DL43" s="14"/>
      <c r="DM43" s="14"/>
      <c r="DN43" s="14"/>
      <c r="DO43" s="14"/>
      <c r="DP43" s="14"/>
      <c r="DQ43" s="14">
        <f t="shared" si="13"/>
        <v>0</v>
      </c>
      <c r="DR43" s="7"/>
      <c r="DS43" s="7"/>
      <c r="DT43" s="7">
        <v>19</v>
      </c>
      <c r="DU43" s="7">
        <v>0</v>
      </c>
      <c r="DV43" s="7">
        <v>19</v>
      </c>
      <c r="DW43" s="7">
        <v>0</v>
      </c>
      <c r="DX43" s="7"/>
      <c r="DY43" s="7"/>
      <c r="DZ43" s="7"/>
      <c r="EA43" s="7"/>
      <c r="EB43" s="7"/>
      <c r="EC43" s="7"/>
      <c r="ED43" s="7">
        <f t="shared" si="3"/>
        <v>0</v>
      </c>
      <c r="EE43" s="9">
        <f t="shared" si="4"/>
        <v>0</v>
      </c>
    </row>
    <row r="44" spans="1:135" hidden="1" x14ac:dyDescent="0.3">
      <c r="A44" s="19" t="str">
        <f t="shared" si="0"/>
        <v>CHOCOLATE</v>
      </c>
      <c r="B44" s="20">
        <f t="shared" si="5"/>
        <v>0</v>
      </c>
      <c r="C44" s="21" t="s">
        <v>109</v>
      </c>
      <c r="E44" s="2" t="s">
        <v>26</v>
      </c>
      <c r="F44" s="7"/>
      <c r="G44" s="7"/>
      <c r="H44" s="7"/>
      <c r="I44" s="7"/>
      <c r="J44" s="8"/>
      <c r="K44" s="8"/>
      <c r="L44" s="7"/>
      <c r="M44" s="7"/>
      <c r="N44" s="7"/>
      <c r="O44" s="7"/>
      <c r="P44" s="7">
        <f t="shared" si="6"/>
        <v>0</v>
      </c>
      <c r="Q44" s="1"/>
      <c r="R44" s="1"/>
      <c r="S44" s="1"/>
      <c r="T44" s="1"/>
      <c r="U44" s="6"/>
      <c r="V44" s="6"/>
      <c r="W44" s="1"/>
      <c r="X44" s="1"/>
      <c r="Y44" s="1"/>
      <c r="Z44" s="1"/>
      <c r="AA44" s="1">
        <f t="shared" si="7"/>
        <v>0</v>
      </c>
      <c r="AB44" s="8">
        <v>9</v>
      </c>
      <c r="AC44" s="8">
        <v>4</v>
      </c>
      <c r="AD44" s="8"/>
      <c r="AE44" s="8"/>
      <c r="AF44" s="8"/>
      <c r="AG44" s="8"/>
      <c r="AH44" s="8"/>
      <c r="AI44" s="8"/>
      <c r="AJ44" s="8"/>
      <c r="AK44" s="8"/>
      <c r="AL44" s="7">
        <f t="shared" si="8"/>
        <v>0</v>
      </c>
      <c r="AM44" s="12">
        <v>11</v>
      </c>
      <c r="AN44" s="12">
        <v>4</v>
      </c>
      <c r="AO44" s="12"/>
      <c r="AP44" s="12"/>
      <c r="AQ44" s="12"/>
      <c r="AR44" s="12"/>
      <c r="AS44" s="12"/>
      <c r="AT44" s="12"/>
      <c r="AU44" s="12"/>
      <c r="AV44" s="12"/>
      <c r="AW44" s="12">
        <f t="shared" si="9"/>
        <v>0</v>
      </c>
      <c r="AX44" s="7">
        <v>12</v>
      </c>
      <c r="AY44" s="7">
        <v>4</v>
      </c>
      <c r="AZ44" s="7"/>
      <c r="BA44" s="7"/>
      <c r="BB44" s="7"/>
      <c r="BC44" s="7"/>
      <c r="BD44" s="7">
        <v>20</v>
      </c>
      <c r="BE44" s="7">
        <v>5</v>
      </c>
      <c r="BF44" s="7"/>
      <c r="BG44" s="7"/>
      <c r="BH44" s="7">
        <f t="shared" si="10"/>
        <v>0</v>
      </c>
      <c r="BI44" s="12">
        <v>13</v>
      </c>
      <c r="BJ44" s="12">
        <v>4</v>
      </c>
      <c r="BK44" s="12"/>
      <c r="BL44" s="12"/>
      <c r="BM44" s="14"/>
      <c r="BN44" s="14"/>
      <c r="BO44" s="12"/>
      <c r="BP44" s="12"/>
      <c r="BQ44" s="14"/>
      <c r="BR44" s="14"/>
      <c r="BS44" s="12"/>
      <c r="BT44" s="12"/>
      <c r="BU44" s="12">
        <f t="shared" si="11"/>
        <v>0</v>
      </c>
      <c r="BV44" s="7">
        <v>14</v>
      </c>
      <c r="BW44" s="7">
        <v>4</v>
      </c>
      <c r="BX44" s="7"/>
      <c r="BY44" s="7"/>
      <c r="BZ44" s="7"/>
      <c r="CA44" s="7"/>
      <c r="CB44" s="7"/>
      <c r="CC44" s="7"/>
      <c r="CD44" s="7"/>
      <c r="CE44" s="7"/>
      <c r="CF44" s="7"/>
      <c r="CG44" s="7"/>
      <c r="CH44" s="7">
        <f t="shared" si="1"/>
        <v>0</v>
      </c>
      <c r="CI44" s="14"/>
      <c r="CJ44" s="14"/>
      <c r="CK44" s="14"/>
      <c r="CL44" s="14"/>
      <c r="CM44" s="14"/>
      <c r="CN44" s="14"/>
      <c r="CO44" s="14"/>
      <c r="CP44" s="14"/>
      <c r="CQ44" s="14"/>
      <c r="CR44" s="14"/>
      <c r="CS44" s="14"/>
      <c r="CT44" s="14"/>
      <c r="CU44" s="12">
        <f t="shared" si="2"/>
        <v>0</v>
      </c>
      <c r="CV44" s="7"/>
      <c r="CW44" s="7"/>
      <c r="CX44" s="7"/>
      <c r="CY44" s="7"/>
      <c r="CZ44" s="7"/>
      <c r="DA44" s="7"/>
      <c r="DB44" s="7"/>
      <c r="DC44" s="7"/>
      <c r="DD44" s="7"/>
      <c r="DE44" s="7"/>
      <c r="DF44" s="7">
        <f t="shared" si="12"/>
        <v>0</v>
      </c>
      <c r="DG44" s="14"/>
      <c r="DH44" s="14"/>
      <c r="DI44" s="14"/>
      <c r="DJ44" s="14"/>
      <c r="DK44" s="14"/>
      <c r="DL44" s="14"/>
      <c r="DM44" s="14"/>
      <c r="DN44" s="14"/>
      <c r="DO44" s="14"/>
      <c r="DP44" s="14"/>
      <c r="DQ44" s="14">
        <f t="shared" si="13"/>
        <v>0</v>
      </c>
      <c r="DR44" s="7"/>
      <c r="DS44" s="7"/>
      <c r="DT44" s="7"/>
      <c r="DU44" s="7"/>
      <c r="DV44" s="7"/>
      <c r="DW44" s="7"/>
      <c r="DX44" s="7"/>
      <c r="DY44" s="7"/>
      <c r="DZ44" s="7"/>
      <c r="EA44" s="7"/>
      <c r="EB44" s="7"/>
      <c r="EC44" s="7"/>
      <c r="ED44" s="7">
        <f t="shared" si="3"/>
        <v>0</v>
      </c>
      <c r="EE44" s="9">
        <f t="shared" si="4"/>
        <v>0</v>
      </c>
    </row>
    <row r="45" spans="1:135" hidden="1" x14ac:dyDescent="0.3">
      <c r="A45" s="19" t="str">
        <f t="shared" si="0"/>
        <v>PANELITA DE LECHE</v>
      </c>
      <c r="B45" s="20">
        <f t="shared" si="5"/>
        <v>0</v>
      </c>
      <c r="C45" s="21" t="s">
        <v>109</v>
      </c>
      <c r="E45" s="1" t="s">
        <v>27</v>
      </c>
      <c r="F45" s="7"/>
      <c r="G45" s="7"/>
      <c r="H45" s="7"/>
      <c r="I45" s="7"/>
      <c r="J45" s="8"/>
      <c r="K45" s="8"/>
      <c r="L45" s="7"/>
      <c r="M45" s="7"/>
      <c r="N45" s="7"/>
      <c r="O45" s="7"/>
      <c r="P45" s="7">
        <f t="shared" si="6"/>
        <v>0</v>
      </c>
      <c r="Q45" s="1"/>
      <c r="R45" s="1"/>
      <c r="S45" s="1"/>
      <c r="T45" s="1"/>
      <c r="U45" s="6"/>
      <c r="V45" s="6"/>
      <c r="W45" s="1"/>
      <c r="X45" s="1"/>
      <c r="Y45" s="1"/>
      <c r="Z45" s="1"/>
      <c r="AA45" s="1">
        <f t="shared" si="7"/>
        <v>0</v>
      </c>
      <c r="AB45" s="8"/>
      <c r="AC45" s="8"/>
      <c r="AD45" s="8"/>
      <c r="AE45" s="8"/>
      <c r="AF45" s="8"/>
      <c r="AG45" s="8"/>
      <c r="AH45" s="8">
        <v>15</v>
      </c>
      <c r="AI45" s="8">
        <v>5</v>
      </c>
      <c r="AJ45" s="8"/>
      <c r="AK45" s="8"/>
      <c r="AL45" s="7">
        <f t="shared" si="8"/>
        <v>0</v>
      </c>
      <c r="AM45" s="12"/>
      <c r="AN45" s="12"/>
      <c r="AO45" s="12"/>
      <c r="AP45" s="12"/>
      <c r="AQ45" s="12"/>
      <c r="AR45" s="12"/>
      <c r="AS45" s="12">
        <v>20</v>
      </c>
      <c r="AT45" s="12">
        <v>5</v>
      </c>
      <c r="AU45" s="12"/>
      <c r="AV45" s="12"/>
      <c r="AW45" s="12">
        <f t="shared" si="9"/>
        <v>0</v>
      </c>
      <c r="AX45" s="7"/>
      <c r="AY45" s="7"/>
      <c r="AZ45" s="7"/>
      <c r="BA45" s="7"/>
      <c r="BB45" s="7"/>
      <c r="BC45" s="7"/>
      <c r="BD45" s="7">
        <v>20</v>
      </c>
      <c r="BE45" s="7">
        <v>5</v>
      </c>
      <c r="BF45" s="7"/>
      <c r="BG45" s="7"/>
      <c r="BH45" s="7">
        <f t="shared" si="10"/>
        <v>0</v>
      </c>
      <c r="BI45" s="12"/>
      <c r="BJ45" s="12"/>
      <c r="BK45" s="12"/>
      <c r="BL45" s="12"/>
      <c r="BM45" s="14"/>
      <c r="BN45" s="14"/>
      <c r="BO45" s="12">
        <v>20</v>
      </c>
      <c r="BP45" s="12">
        <v>5</v>
      </c>
      <c r="BQ45" s="14"/>
      <c r="BR45" s="14"/>
      <c r="BS45" s="12"/>
      <c r="BT45" s="12"/>
      <c r="BU45" s="12">
        <f t="shared" si="11"/>
        <v>0</v>
      </c>
      <c r="BV45" s="7"/>
      <c r="BW45" s="7"/>
      <c r="BX45" s="7"/>
      <c r="BY45" s="7"/>
      <c r="BZ45" s="7"/>
      <c r="CA45" s="7"/>
      <c r="CB45" s="7">
        <v>20</v>
      </c>
      <c r="CC45" s="7">
        <v>5</v>
      </c>
      <c r="CD45" s="7"/>
      <c r="CE45" s="7"/>
      <c r="CF45" s="7"/>
      <c r="CG45" s="7"/>
      <c r="CH45" s="7">
        <f t="shared" si="1"/>
        <v>0</v>
      </c>
      <c r="CI45" s="14"/>
      <c r="CJ45" s="14"/>
      <c r="CK45" s="14"/>
      <c r="CL45" s="14"/>
      <c r="CM45" s="14"/>
      <c r="CN45" s="14"/>
      <c r="CO45" s="14"/>
      <c r="CP45" s="14"/>
      <c r="CQ45" s="14"/>
      <c r="CR45" s="14"/>
      <c r="CS45" s="14"/>
      <c r="CT45" s="14"/>
      <c r="CU45" s="12">
        <f t="shared" si="2"/>
        <v>0</v>
      </c>
      <c r="CV45" s="7"/>
      <c r="CW45" s="7"/>
      <c r="CX45" s="7"/>
      <c r="CY45" s="7"/>
      <c r="CZ45" s="7"/>
      <c r="DA45" s="7"/>
      <c r="DB45" s="7"/>
      <c r="DC45" s="7"/>
      <c r="DD45" s="7"/>
      <c r="DE45" s="7"/>
      <c r="DF45" s="7">
        <f t="shared" si="12"/>
        <v>0</v>
      </c>
      <c r="DG45" s="14"/>
      <c r="DH45" s="14"/>
      <c r="DI45" s="14"/>
      <c r="DJ45" s="14"/>
      <c r="DK45" s="14"/>
      <c r="DL45" s="14"/>
      <c r="DM45" s="14"/>
      <c r="DN45" s="14"/>
      <c r="DO45" s="14"/>
      <c r="DP45" s="14"/>
      <c r="DQ45" s="14">
        <f t="shared" si="13"/>
        <v>0</v>
      </c>
      <c r="DR45" s="7"/>
      <c r="DS45" s="7"/>
      <c r="DT45" s="7"/>
      <c r="DU45" s="7"/>
      <c r="DV45" s="7"/>
      <c r="DW45" s="7"/>
      <c r="DX45" s="7"/>
      <c r="DY45" s="7"/>
      <c r="DZ45" s="7"/>
      <c r="EA45" s="7"/>
      <c r="EB45" s="7"/>
      <c r="EC45" s="7"/>
      <c r="ED45" s="7">
        <f t="shared" si="3"/>
        <v>0</v>
      </c>
      <c r="EE45" s="9">
        <f t="shared" si="4"/>
        <v>0</v>
      </c>
    </row>
    <row r="46" spans="1:135" hidden="1" x14ac:dyDescent="0.3">
      <c r="A46" s="19" t="str">
        <f t="shared" si="0"/>
        <v>BOCADILLO</v>
      </c>
      <c r="B46" s="20">
        <f t="shared" si="5"/>
        <v>0</v>
      </c>
      <c r="C46" s="21" t="s">
        <v>109</v>
      </c>
      <c r="E46" s="2" t="s">
        <v>28</v>
      </c>
      <c r="F46" s="7"/>
      <c r="G46" s="7"/>
      <c r="H46" s="7"/>
      <c r="I46" s="7"/>
      <c r="J46" s="8"/>
      <c r="K46" s="8"/>
      <c r="L46" s="7"/>
      <c r="M46" s="7"/>
      <c r="N46" s="7"/>
      <c r="O46" s="7"/>
      <c r="P46" s="7">
        <f t="shared" si="6"/>
        <v>0</v>
      </c>
      <c r="Q46" s="1"/>
      <c r="R46" s="1"/>
      <c r="S46" s="1"/>
      <c r="T46" s="1"/>
      <c r="U46" s="6"/>
      <c r="V46" s="6"/>
      <c r="W46" s="1"/>
      <c r="X46" s="1"/>
      <c r="Y46" s="1"/>
      <c r="Z46" s="1"/>
      <c r="AA46" s="1">
        <f t="shared" si="7"/>
        <v>0</v>
      </c>
      <c r="AB46" s="8"/>
      <c r="AC46" s="8"/>
      <c r="AD46" s="8"/>
      <c r="AE46" s="8"/>
      <c r="AF46" s="8"/>
      <c r="AG46" s="8"/>
      <c r="AH46" s="8">
        <v>15</v>
      </c>
      <c r="AI46" s="8">
        <v>5</v>
      </c>
      <c r="AJ46" s="8"/>
      <c r="AK46" s="8"/>
      <c r="AL46" s="7">
        <f t="shared" si="8"/>
        <v>0</v>
      </c>
      <c r="AM46" s="12"/>
      <c r="AN46" s="12"/>
      <c r="AO46" s="12"/>
      <c r="AP46" s="12"/>
      <c r="AQ46" s="12"/>
      <c r="AR46" s="12"/>
      <c r="AS46" s="12">
        <v>20</v>
      </c>
      <c r="AT46" s="12">
        <v>5</v>
      </c>
      <c r="AU46" s="12"/>
      <c r="AV46" s="12"/>
      <c r="AW46" s="12">
        <f t="shared" si="9"/>
        <v>0</v>
      </c>
      <c r="AX46" s="7"/>
      <c r="AY46" s="7"/>
      <c r="AZ46" s="7"/>
      <c r="BA46" s="7"/>
      <c r="BB46" s="7"/>
      <c r="BC46" s="7"/>
      <c r="BD46" s="7">
        <v>18</v>
      </c>
      <c r="BE46" s="7">
        <v>20</v>
      </c>
      <c r="BF46" s="7"/>
      <c r="BG46" s="7"/>
      <c r="BH46" s="7">
        <f t="shared" si="10"/>
        <v>0</v>
      </c>
      <c r="BI46" s="12"/>
      <c r="BJ46" s="12"/>
      <c r="BK46" s="12"/>
      <c r="BL46" s="12"/>
      <c r="BM46" s="14"/>
      <c r="BN46" s="14"/>
      <c r="BO46" s="12">
        <v>20</v>
      </c>
      <c r="BP46" s="12">
        <v>5</v>
      </c>
      <c r="BQ46" s="14"/>
      <c r="BR46" s="14"/>
      <c r="BS46" s="12"/>
      <c r="BT46" s="12"/>
      <c r="BU46" s="12">
        <f t="shared" si="11"/>
        <v>0</v>
      </c>
      <c r="BV46" s="7"/>
      <c r="BW46" s="7"/>
      <c r="BX46" s="7"/>
      <c r="BY46" s="7"/>
      <c r="BZ46" s="7"/>
      <c r="CA46" s="7"/>
      <c r="CB46" s="7">
        <v>20</v>
      </c>
      <c r="CC46" s="7">
        <v>5</v>
      </c>
      <c r="CD46" s="7"/>
      <c r="CE46" s="7"/>
      <c r="CF46" s="7"/>
      <c r="CG46" s="7"/>
      <c r="CH46" s="7">
        <f t="shared" si="1"/>
        <v>0</v>
      </c>
      <c r="CI46" s="14"/>
      <c r="CJ46" s="14"/>
      <c r="CK46" s="14"/>
      <c r="CL46" s="14"/>
      <c r="CM46" s="14"/>
      <c r="CN46" s="14"/>
      <c r="CO46" s="14"/>
      <c r="CP46" s="14"/>
      <c r="CQ46" s="14"/>
      <c r="CR46" s="14"/>
      <c r="CS46" s="14"/>
      <c r="CT46" s="14"/>
      <c r="CU46" s="12">
        <f t="shared" si="2"/>
        <v>0</v>
      </c>
      <c r="CV46" s="7"/>
      <c r="CW46" s="7"/>
      <c r="CX46" s="7"/>
      <c r="CY46" s="7"/>
      <c r="CZ46" s="7"/>
      <c r="DA46" s="7"/>
      <c r="DB46" s="7"/>
      <c r="DC46" s="7"/>
      <c r="DD46" s="7"/>
      <c r="DE46" s="7"/>
      <c r="DF46" s="7">
        <f t="shared" si="12"/>
        <v>0</v>
      </c>
      <c r="DG46" s="14"/>
      <c r="DH46" s="14"/>
      <c r="DI46" s="14"/>
      <c r="DJ46" s="14"/>
      <c r="DK46" s="14"/>
      <c r="DL46" s="14"/>
      <c r="DM46" s="14"/>
      <c r="DN46" s="14"/>
      <c r="DO46" s="14"/>
      <c r="DP46" s="14"/>
      <c r="DQ46" s="14">
        <f t="shared" si="13"/>
        <v>0</v>
      </c>
      <c r="DR46" s="7"/>
      <c r="DS46" s="7"/>
      <c r="DT46" s="7"/>
      <c r="DU46" s="7"/>
      <c r="DV46" s="7"/>
      <c r="DW46" s="7"/>
      <c r="DX46" s="7"/>
      <c r="DY46" s="7"/>
      <c r="DZ46" s="7"/>
      <c r="EA46" s="7"/>
      <c r="EB46" s="7"/>
      <c r="EC46" s="7"/>
      <c r="ED46" s="7">
        <f t="shared" si="3"/>
        <v>0</v>
      </c>
      <c r="EE46" s="9">
        <f t="shared" si="4"/>
        <v>0</v>
      </c>
    </row>
    <row r="47" spans="1:135" ht="15" hidden="1" thickBot="1" x14ac:dyDescent="0.35">
      <c r="A47" s="19" t="str">
        <f t="shared" si="0"/>
        <v>GELATINA</v>
      </c>
      <c r="B47" s="26">
        <f t="shared" si="5"/>
        <v>0</v>
      </c>
      <c r="C47" s="22" t="s">
        <v>109</v>
      </c>
      <c r="E47" s="1" t="s">
        <v>29</v>
      </c>
      <c r="F47" s="7"/>
      <c r="G47" s="7"/>
      <c r="H47" s="7"/>
      <c r="I47" s="7"/>
      <c r="J47" s="8"/>
      <c r="K47" s="8"/>
      <c r="L47" s="7"/>
      <c r="M47" s="7"/>
      <c r="N47" s="7"/>
      <c r="O47" s="7"/>
      <c r="P47" s="7">
        <f t="shared" si="6"/>
        <v>0</v>
      </c>
      <c r="Q47" s="1"/>
      <c r="R47" s="1"/>
      <c r="S47" s="1"/>
      <c r="T47" s="1"/>
      <c r="U47" s="6"/>
      <c r="V47" s="6"/>
      <c r="W47" s="1"/>
      <c r="X47" s="1"/>
      <c r="Y47" s="1"/>
      <c r="Z47" s="1"/>
      <c r="AA47" s="1">
        <f t="shared" si="7"/>
        <v>0</v>
      </c>
      <c r="AB47" s="8"/>
      <c r="AC47" s="8"/>
      <c r="AD47" s="8"/>
      <c r="AE47" s="8"/>
      <c r="AF47" s="8"/>
      <c r="AG47" s="8"/>
      <c r="AH47" s="8">
        <v>9</v>
      </c>
      <c r="AI47" s="8">
        <v>20</v>
      </c>
      <c r="AJ47" s="8"/>
      <c r="AK47" s="8"/>
      <c r="AL47" s="7">
        <f t="shared" si="8"/>
        <v>0</v>
      </c>
      <c r="AM47" s="12"/>
      <c r="AN47" s="12"/>
      <c r="AO47" s="12"/>
      <c r="AP47" s="12"/>
      <c r="AQ47" s="12"/>
      <c r="AR47" s="12"/>
      <c r="AS47" s="12">
        <v>9</v>
      </c>
      <c r="AT47" s="12">
        <v>20</v>
      </c>
      <c r="AU47" s="12"/>
      <c r="AV47" s="12"/>
      <c r="AW47" s="12">
        <f t="shared" si="9"/>
        <v>0</v>
      </c>
      <c r="AX47" s="7"/>
      <c r="AY47" s="7"/>
      <c r="AZ47" s="7"/>
      <c r="BA47" s="7"/>
      <c r="BB47" s="7"/>
      <c r="BC47" s="7"/>
      <c r="BD47" s="7"/>
      <c r="BE47" s="7"/>
      <c r="BF47" s="7"/>
      <c r="BG47" s="7"/>
      <c r="BH47" s="7">
        <f t="shared" si="10"/>
        <v>0</v>
      </c>
      <c r="BI47" s="12"/>
      <c r="BJ47" s="12"/>
      <c r="BK47" s="12"/>
      <c r="BL47" s="12"/>
      <c r="BM47" s="14"/>
      <c r="BN47" s="14"/>
      <c r="BO47" s="12">
        <v>18</v>
      </c>
      <c r="BP47" s="12">
        <v>20</v>
      </c>
      <c r="BQ47" s="14"/>
      <c r="BR47" s="14"/>
      <c r="BS47" s="12"/>
      <c r="BT47" s="12"/>
      <c r="BU47" s="12">
        <f t="shared" si="11"/>
        <v>0</v>
      </c>
      <c r="BV47" s="7"/>
      <c r="BW47" s="7"/>
      <c r="BX47" s="7"/>
      <c r="BY47" s="7"/>
      <c r="BZ47" s="7"/>
      <c r="CA47" s="7"/>
      <c r="CB47" s="7">
        <v>18</v>
      </c>
      <c r="CC47" s="7">
        <v>20</v>
      </c>
      <c r="CD47" s="7"/>
      <c r="CE47" s="7"/>
      <c r="CF47" s="7"/>
      <c r="CG47" s="7"/>
      <c r="CH47" s="7">
        <f t="shared" si="1"/>
        <v>0</v>
      </c>
      <c r="CI47" s="14"/>
      <c r="CJ47" s="14"/>
      <c r="CK47" s="14"/>
      <c r="CL47" s="14"/>
      <c r="CM47" s="14"/>
      <c r="CN47" s="14"/>
      <c r="CO47" s="14"/>
      <c r="CP47" s="14"/>
      <c r="CQ47" s="14"/>
      <c r="CR47" s="14"/>
      <c r="CS47" s="14"/>
      <c r="CT47" s="14"/>
      <c r="CU47" s="12">
        <f t="shared" si="2"/>
        <v>0</v>
      </c>
      <c r="CV47" s="7"/>
      <c r="CW47" s="7"/>
      <c r="CX47" s="7"/>
      <c r="CY47" s="7"/>
      <c r="CZ47" s="7"/>
      <c r="DA47" s="7"/>
      <c r="DB47" s="7"/>
      <c r="DC47" s="7"/>
      <c r="DD47" s="7"/>
      <c r="DE47" s="7"/>
      <c r="DF47" s="7">
        <f t="shared" si="12"/>
        <v>0</v>
      </c>
      <c r="DG47" s="14"/>
      <c r="DH47" s="14"/>
      <c r="DI47" s="14"/>
      <c r="DJ47" s="14"/>
      <c r="DK47" s="14"/>
      <c r="DL47" s="14"/>
      <c r="DM47" s="14"/>
      <c r="DN47" s="14"/>
      <c r="DO47" s="14"/>
      <c r="DP47" s="14"/>
      <c r="DQ47" s="14">
        <f t="shared" si="13"/>
        <v>0</v>
      </c>
      <c r="DR47" s="7"/>
      <c r="DS47" s="7"/>
      <c r="DT47" s="7"/>
      <c r="DU47" s="7"/>
      <c r="DV47" s="7"/>
      <c r="DW47" s="7"/>
      <c r="DX47" s="7"/>
      <c r="DY47" s="7"/>
      <c r="DZ47" s="7"/>
      <c r="EA47" s="7"/>
      <c r="EB47" s="7"/>
      <c r="EC47" s="7"/>
      <c r="ED47" s="7">
        <f t="shared" si="3"/>
        <v>0</v>
      </c>
      <c r="EE47" s="9">
        <f t="shared" si="4"/>
        <v>0</v>
      </c>
    </row>
    <row r="50" spans="6:136" x14ac:dyDescent="0.3">
      <c r="F50" s="69" t="s">
        <v>49</v>
      </c>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c r="CC50" s="70"/>
      <c r="CD50" s="70"/>
      <c r="CE50" s="70"/>
      <c r="CF50" s="70"/>
      <c r="CG50" s="70"/>
      <c r="CH50" s="70"/>
      <c r="CI50" s="70"/>
      <c r="CJ50" s="70"/>
      <c r="CK50" s="70"/>
      <c r="CL50" s="70"/>
      <c r="CM50" s="70"/>
      <c r="CN50" s="70"/>
      <c r="CO50" s="70"/>
      <c r="CP50" s="70"/>
      <c r="CQ50" s="70"/>
      <c r="CR50" s="70"/>
      <c r="CS50" s="70"/>
      <c r="CT50" s="70"/>
      <c r="CU50" s="70"/>
      <c r="CV50" s="70"/>
      <c r="CW50" s="70"/>
      <c r="CX50" s="70"/>
      <c r="CY50" s="70"/>
      <c r="CZ50" s="70"/>
      <c r="DA50" s="70"/>
      <c r="DB50" s="70"/>
      <c r="DC50" s="70"/>
      <c r="DD50" s="70"/>
      <c r="DE50" s="70"/>
      <c r="DF50" s="70"/>
      <c r="DG50" s="70"/>
      <c r="DH50" s="70"/>
      <c r="DI50" s="70"/>
      <c r="DJ50" s="70"/>
      <c r="DK50" s="70"/>
      <c r="DL50" s="70"/>
      <c r="DM50" s="70"/>
      <c r="DN50" s="70"/>
      <c r="DO50" s="70"/>
      <c r="DP50" s="70"/>
      <c r="DQ50" s="70"/>
      <c r="DR50" s="70"/>
      <c r="DS50" s="71"/>
    </row>
    <row r="51" spans="6:136" ht="86.4" x14ac:dyDescent="0.3">
      <c r="F51" s="10" t="s">
        <v>50</v>
      </c>
      <c r="G51" s="10" t="s">
        <v>51</v>
      </c>
      <c r="H51" s="10" t="s">
        <v>84</v>
      </c>
      <c r="I51" s="10" t="s">
        <v>52</v>
      </c>
      <c r="J51" s="10" t="s">
        <v>53</v>
      </c>
      <c r="K51" s="10" t="s">
        <v>54</v>
      </c>
      <c r="L51" s="10" t="s">
        <v>55</v>
      </c>
      <c r="M51" s="10" t="s">
        <v>56</v>
      </c>
      <c r="N51" s="10" t="s">
        <v>57</v>
      </c>
      <c r="O51" s="10" t="s">
        <v>58</v>
      </c>
      <c r="P51" s="10" t="s">
        <v>59</v>
      </c>
      <c r="Q51" s="10" t="s">
        <v>60</v>
      </c>
      <c r="R51" s="10" t="s">
        <v>61</v>
      </c>
      <c r="S51" s="10" t="s">
        <v>62</v>
      </c>
      <c r="T51" s="10" t="s">
        <v>63</v>
      </c>
      <c r="U51" s="10" t="s">
        <v>64</v>
      </c>
      <c r="V51" s="10" t="s">
        <v>65</v>
      </c>
      <c r="W51" s="10" t="s">
        <v>66</v>
      </c>
      <c r="X51" s="10" t="s">
        <v>67</v>
      </c>
      <c r="Y51" s="10" t="s">
        <v>68</v>
      </c>
      <c r="Z51" s="10" t="s">
        <v>69</v>
      </c>
      <c r="AA51" s="10" t="s">
        <v>70</v>
      </c>
      <c r="AB51" s="10" t="s">
        <v>71</v>
      </c>
      <c r="AC51" s="10" t="s">
        <v>72</v>
      </c>
      <c r="AD51" s="10" t="s">
        <v>73</v>
      </c>
      <c r="AE51" s="10" t="s">
        <v>74</v>
      </c>
      <c r="AF51" s="10" t="s">
        <v>75</v>
      </c>
      <c r="AG51" s="10" t="s">
        <v>76</v>
      </c>
      <c r="AH51" s="10" t="s">
        <v>78</v>
      </c>
      <c r="AI51" s="10" t="s">
        <v>77</v>
      </c>
      <c r="AJ51" s="10" t="s">
        <v>79</v>
      </c>
      <c r="AK51" s="10" t="s">
        <v>80</v>
      </c>
      <c r="AL51" s="10" t="s">
        <v>81</v>
      </c>
      <c r="AM51" s="10" t="s">
        <v>82</v>
      </c>
      <c r="AN51" s="10" t="s">
        <v>83</v>
      </c>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1"/>
      <c r="BW51" s="11"/>
      <c r="BX51" s="11"/>
      <c r="BY51" s="11"/>
      <c r="BZ51" s="11"/>
      <c r="CA51" s="11"/>
      <c r="CB51" s="11"/>
      <c r="CC51" s="11"/>
      <c r="CD51" s="11"/>
      <c r="CE51" s="11"/>
      <c r="CF51" s="11"/>
      <c r="CG51" s="11"/>
      <c r="CH51" s="11"/>
      <c r="CI51" s="11"/>
      <c r="CJ51" s="11"/>
      <c r="CK51" s="11"/>
      <c r="CL51" s="11"/>
      <c r="CM51" s="11"/>
      <c r="CN51" s="11"/>
      <c r="CO51" s="11"/>
      <c r="CP51" s="11"/>
      <c r="CQ51" s="11"/>
      <c r="CR51" s="11"/>
      <c r="CS51" s="11"/>
      <c r="CT51" s="11"/>
      <c r="CU51" s="11"/>
      <c r="CV51" s="11"/>
      <c r="CW51" s="11"/>
      <c r="CX51" s="11"/>
      <c r="CY51" s="11"/>
      <c r="CZ51" s="11"/>
      <c r="DA51" s="11"/>
      <c r="DB51" s="11"/>
      <c r="DC51" s="11"/>
      <c r="DD51" s="11"/>
      <c r="DE51" s="11"/>
      <c r="DF51" s="11"/>
      <c r="DG51" s="11"/>
      <c r="DH51" s="11"/>
      <c r="DI51" s="11"/>
      <c r="DJ51" s="11"/>
      <c r="DK51" s="11"/>
      <c r="DL51" s="11"/>
      <c r="DM51" s="11"/>
      <c r="DN51" s="11"/>
      <c r="DO51" s="11"/>
      <c r="DP51" s="11"/>
      <c r="DQ51" s="11"/>
      <c r="DT51" s="11"/>
      <c r="DU51" s="11"/>
      <c r="DV51" s="11"/>
      <c r="DW51" s="11"/>
      <c r="DX51" s="11"/>
      <c r="DY51" s="11"/>
      <c r="DZ51" s="11"/>
      <c r="EA51" s="11"/>
      <c r="EB51" s="11"/>
      <c r="EC51" s="11"/>
      <c r="ED51" s="11"/>
      <c r="EE51" s="11"/>
      <c r="EF51" s="11"/>
    </row>
    <row r="52" spans="6:136" x14ac:dyDescent="0.3">
      <c r="F52" s="7">
        <f>+EE13</f>
        <v>558.85714285714289</v>
      </c>
      <c r="G52" s="7">
        <f>+EE14</f>
        <v>0</v>
      </c>
      <c r="H52" s="7">
        <f>+EE15</f>
        <v>0</v>
      </c>
      <c r="I52" s="7">
        <f>+EE16</f>
        <v>0</v>
      </c>
      <c r="J52" s="7">
        <f>+EE17</f>
        <v>0</v>
      </c>
      <c r="K52" s="7">
        <f>+EE18</f>
        <v>380.57142857142856</v>
      </c>
      <c r="L52" s="7">
        <f>+EE19</f>
        <v>1290</v>
      </c>
      <c r="M52" s="7">
        <f>+EE20</f>
        <v>0</v>
      </c>
      <c r="N52" s="7">
        <f>+EE21</f>
        <v>0</v>
      </c>
      <c r="O52" s="7">
        <f>+EE22</f>
        <v>3548.571428571428</v>
      </c>
      <c r="P52" s="7">
        <f>+EE23</f>
        <v>685.71428571428567</v>
      </c>
      <c r="Q52" s="7">
        <f>+EE24</f>
        <v>0</v>
      </c>
      <c r="R52" s="7">
        <f>+EE25</f>
        <v>4000</v>
      </c>
      <c r="S52" s="7">
        <f>+EE26</f>
        <v>840</v>
      </c>
      <c r="T52" s="7">
        <f>+EE27</f>
        <v>1800</v>
      </c>
      <c r="U52" s="7">
        <f>+EE28</f>
        <v>12570</v>
      </c>
      <c r="V52" s="7">
        <f>+EE29</f>
        <v>26072.5</v>
      </c>
      <c r="W52" s="7">
        <f>+EE30</f>
        <v>0</v>
      </c>
      <c r="X52" s="7">
        <f>+EE31</f>
        <v>0</v>
      </c>
      <c r="Y52" s="7">
        <f>+EE32</f>
        <v>9575</v>
      </c>
      <c r="Z52" s="7">
        <f>+EE33</f>
        <v>1054.2857142857142</v>
      </c>
      <c r="AA52" s="7">
        <f>+EE34</f>
        <v>0</v>
      </c>
      <c r="AB52" s="7">
        <f>+EE35</f>
        <v>0</v>
      </c>
      <c r="AC52" s="7">
        <f>+EE36</f>
        <v>4757.1428571428569</v>
      </c>
      <c r="AD52" s="7">
        <f>+EE37</f>
        <v>5667.8571428571431</v>
      </c>
      <c r="AE52" s="7">
        <f>+EE38</f>
        <v>17.142857142857142</v>
      </c>
      <c r="AF52" s="7">
        <f>+EE39</f>
        <v>792.85714285714289</v>
      </c>
      <c r="AG52" s="7">
        <f>+EE40</f>
        <v>0</v>
      </c>
      <c r="AH52" s="7">
        <f>+EE41</f>
        <v>1770</v>
      </c>
      <c r="AI52" s="7">
        <f>+EE42</f>
        <v>2820</v>
      </c>
      <c r="AJ52" s="7">
        <f>+EE43</f>
        <v>0</v>
      </c>
      <c r="AK52" s="7">
        <f>+EE44</f>
        <v>0</v>
      </c>
      <c r="AL52" s="7">
        <f>+EE45</f>
        <v>0</v>
      </c>
      <c r="AM52" s="7">
        <f>+EE46</f>
        <v>0</v>
      </c>
      <c r="AN52" s="7">
        <f>+EE47</f>
        <v>0</v>
      </c>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13"/>
      <c r="BW52" s="13"/>
      <c r="BX52" s="13"/>
      <c r="BY52" s="13"/>
      <c r="BZ52" s="13"/>
      <c r="CA52" s="13"/>
      <c r="CB52" s="13"/>
      <c r="CC52" s="13"/>
      <c r="CD52" s="13"/>
      <c r="CE52" s="13"/>
      <c r="CF52" s="13"/>
      <c r="CG52" s="13"/>
      <c r="CH52" s="13"/>
      <c r="CI52" s="13"/>
      <c r="CJ52" s="13"/>
      <c r="CK52" s="13"/>
      <c r="CL52" s="13"/>
      <c r="CM52" s="13"/>
      <c r="CN52" s="13"/>
      <c r="CO52" s="13"/>
      <c r="CP52" s="13"/>
      <c r="CQ52" s="13"/>
      <c r="CR52" s="13"/>
      <c r="CS52" s="13"/>
      <c r="CT52" s="13"/>
      <c r="CU52" s="13"/>
      <c r="CV52" s="13"/>
      <c r="CW52" s="13"/>
      <c r="CX52" s="13"/>
      <c r="CY52" s="13"/>
      <c r="CZ52" s="13"/>
      <c r="DA52" s="13"/>
      <c r="DB52" s="13"/>
      <c r="DC52" s="13"/>
      <c r="DD52" s="13"/>
      <c r="DE52" s="13"/>
      <c r="DF52" s="13"/>
      <c r="DG52" s="13"/>
      <c r="DH52" s="13"/>
      <c r="DI52" s="13"/>
      <c r="DJ52" s="13"/>
      <c r="DK52" s="13"/>
      <c r="DL52" s="13"/>
      <c r="DM52" s="13"/>
      <c r="DN52" s="13"/>
      <c r="DO52" s="13"/>
      <c r="DP52" s="13"/>
      <c r="DQ52" s="13"/>
    </row>
  </sheetData>
  <mergeCells count="106">
    <mergeCell ref="CI9:CU9"/>
    <mergeCell ref="AQ11:AR11"/>
    <mergeCell ref="DR9:ED9"/>
    <mergeCell ref="E7:EA8"/>
    <mergeCell ref="EB7:EC8"/>
    <mergeCell ref="ED7:ED8"/>
    <mergeCell ref="EE7:EE12"/>
    <mergeCell ref="F9:P9"/>
    <mergeCell ref="Q9:AA9"/>
    <mergeCell ref="AB9:AL9"/>
    <mergeCell ref="AM9:AW9"/>
    <mergeCell ref="AX9:BH9"/>
    <mergeCell ref="BI9:BU9"/>
    <mergeCell ref="F10:P10"/>
    <mergeCell ref="Q10:AA10"/>
    <mergeCell ref="AB10:AL10"/>
    <mergeCell ref="AM10:AW10"/>
    <mergeCell ref="AX10:BH10"/>
    <mergeCell ref="DR10:ED10"/>
    <mergeCell ref="BI10:BU10"/>
    <mergeCell ref="BV10:CH10"/>
    <mergeCell ref="CI10:CU10"/>
    <mergeCell ref="CV10:DF10"/>
    <mergeCell ref="DG10:DQ10"/>
    <mergeCell ref="BV9:CH9"/>
    <mergeCell ref="CH11:CH12"/>
    <mergeCell ref="CV9:DF9"/>
    <mergeCell ref="DG9:DQ9"/>
    <mergeCell ref="AA11:AA12"/>
    <mergeCell ref="F11:G11"/>
    <mergeCell ref="H11:I11"/>
    <mergeCell ref="J11:K11"/>
    <mergeCell ref="L11:M11"/>
    <mergeCell ref="N11:O11"/>
    <mergeCell ref="P11:P12"/>
    <mergeCell ref="Q11:R11"/>
    <mergeCell ref="S11:T11"/>
    <mergeCell ref="U11:V11"/>
    <mergeCell ref="W11:X11"/>
    <mergeCell ref="Y11:Z11"/>
    <mergeCell ref="AW11:AW12"/>
    <mergeCell ref="AB11:AC11"/>
    <mergeCell ref="AD11:AE11"/>
    <mergeCell ref="AF11:AG11"/>
    <mergeCell ref="AH11:AI11"/>
    <mergeCell ref="AJ11:AK11"/>
    <mergeCell ref="AL11:AL12"/>
    <mergeCell ref="AM11:AN11"/>
    <mergeCell ref="AO11:AP11"/>
    <mergeCell ref="BO11:BP11"/>
    <mergeCell ref="BQ11:BR11"/>
    <mergeCell ref="BU11:BU12"/>
    <mergeCell ref="BV11:BW11"/>
    <mergeCell ref="BX11:BY11"/>
    <mergeCell ref="BZ11:CA11"/>
    <mergeCell ref="CB11:CC11"/>
    <mergeCell ref="CD11:CE11"/>
    <mergeCell ref="AS11:AT11"/>
    <mergeCell ref="CF11:CG11"/>
    <mergeCell ref="DX11:DY11"/>
    <mergeCell ref="DZ11:EA11"/>
    <mergeCell ref="EB11:EC11"/>
    <mergeCell ref="ED11:ED12"/>
    <mergeCell ref="F50:DS50"/>
    <mergeCell ref="DM11:DN11"/>
    <mergeCell ref="DO11:DP11"/>
    <mergeCell ref="DQ11:DQ12"/>
    <mergeCell ref="DR11:DS11"/>
    <mergeCell ref="DT11:DU11"/>
    <mergeCell ref="DV11:DW11"/>
    <mergeCell ref="DB11:DC11"/>
    <mergeCell ref="DD11:DE11"/>
    <mergeCell ref="DF11:DF12"/>
    <mergeCell ref="DG11:DH11"/>
    <mergeCell ref="DI11:DJ11"/>
    <mergeCell ref="DK11:DL11"/>
    <mergeCell ref="CQ11:CR11"/>
    <mergeCell ref="CS11:CT11"/>
    <mergeCell ref="CU11:CU12"/>
    <mergeCell ref="CV11:CW11"/>
    <mergeCell ref="CX11:CY11"/>
    <mergeCell ref="CZ11:DA11"/>
    <mergeCell ref="CO11:CP11"/>
    <mergeCell ref="B6:C6"/>
    <mergeCell ref="A7:A12"/>
    <mergeCell ref="B7:B12"/>
    <mergeCell ref="C7:C12"/>
    <mergeCell ref="A1:C1"/>
    <mergeCell ref="A2:C2"/>
    <mergeCell ref="B3:C3"/>
    <mergeCell ref="B4:C4"/>
    <mergeCell ref="B5:C5"/>
    <mergeCell ref="CI11:CJ11"/>
    <mergeCell ref="AU11:AV11"/>
    <mergeCell ref="CK11:CL11"/>
    <mergeCell ref="CM11:CN11"/>
    <mergeCell ref="BS11:BT11"/>
    <mergeCell ref="AX11:AY11"/>
    <mergeCell ref="AZ11:BA11"/>
    <mergeCell ref="BB11:BC11"/>
    <mergeCell ref="BD11:BE11"/>
    <mergeCell ref="BF11:BG11"/>
    <mergeCell ref="BH11:BH12"/>
    <mergeCell ref="BI11:BJ11"/>
    <mergeCell ref="BK11:BL11"/>
    <mergeCell ref="BM11:BN11"/>
  </mergeCell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EF52"/>
  <sheetViews>
    <sheetView workbookViewId="0">
      <selection activeCell="B6" sqref="B6:C6"/>
    </sheetView>
  </sheetViews>
  <sheetFormatPr baseColWidth="10" defaultRowHeight="14.4" x14ac:dyDescent="0.3"/>
  <cols>
    <col min="1" max="1" width="62.44140625" customWidth="1"/>
    <col min="4" max="4" width="0" hidden="1" customWidth="1"/>
    <col min="5" max="5" width="45.6640625" hidden="1" customWidth="1"/>
    <col min="6" max="15" width="0" hidden="1" customWidth="1"/>
    <col min="16" max="16" width="19.109375" hidden="1" customWidth="1"/>
    <col min="17" max="26" width="0" hidden="1" customWidth="1"/>
    <col min="27" max="27" width="18.88671875" hidden="1" customWidth="1"/>
    <col min="28" max="37" width="0" hidden="1" customWidth="1"/>
    <col min="38" max="38" width="18.44140625" hidden="1" customWidth="1"/>
    <col min="39" max="48" width="11.6640625" hidden="1" customWidth="1"/>
    <col min="49" max="49" width="18.109375" hidden="1" customWidth="1"/>
    <col min="50" max="59" width="11.6640625" hidden="1" customWidth="1"/>
    <col min="60" max="60" width="19.109375" hidden="1" customWidth="1"/>
    <col min="61" max="72" width="11.6640625" hidden="1" customWidth="1"/>
    <col min="73" max="73" width="18.44140625" hidden="1" customWidth="1"/>
    <col min="74" max="85" width="11.6640625" hidden="1" customWidth="1"/>
    <col min="86" max="86" width="18.44140625" hidden="1" customWidth="1"/>
    <col min="87" max="98" width="11.6640625" hidden="1" customWidth="1"/>
    <col min="99" max="99" width="18.44140625" hidden="1" customWidth="1"/>
    <col min="100" max="109" width="11.6640625" hidden="1" customWidth="1"/>
    <col min="110" max="110" width="18.44140625" hidden="1" customWidth="1"/>
    <col min="111" max="120" width="11.6640625" hidden="1" customWidth="1"/>
    <col min="121" max="121" width="18.44140625" hidden="1" customWidth="1"/>
    <col min="122" max="123" width="11" hidden="1" customWidth="1"/>
    <col min="124" max="124" width="11.33203125" hidden="1" customWidth="1"/>
    <col min="125" max="125" width="11.88671875" hidden="1" customWidth="1"/>
    <col min="126" max="126" width="11.109375" hidden="1" customWidth="1"/>
    <col min="127" max="127" width="12" hidden="1" customWidth="1"/>
    <col min="128" max="128" width="11.5546875" hidden="1" customWidth="1"/>
    <col min="129" max="131" width="11.6640625" hidden="1" customWidth="1"/>
    <col min="132" max="132" width="12.44140625" hidden="1" customWidth="1"/>
    <col min="133" max="133" width="10.6640625" hidden="1" customWidth="1"/>
    <col min="134" max="134" width="19.44140625" hidden="1" customWidth="1"/>
    <col min="135" max="135" width="16.44140625" hidden="1" customWidth="1"/>
    <col min="136" max="136" width="0" hidden="1" customWidth="1"/>
  </cols>
  <sheetData>
    <row r="1" spans="1:135" ht="96.75" customHeight="1" thickBot="1" x14ac:dyDescent="0.4">
      <c r="A1" s="72" t="s">
        <v>134</v>
      </c>
      <c r="B1" s="73"/>
      <c r="C1" s="74"/>
    </row>
    <row r="2" spans="1:135" ht="212.25" customHeight="1" thickBot="1" x14ac:dyDescent="0.35">
      <c r="A2" s="85" t="s">
        <v>113</v>
      </c>
      <c r="B2" s="86"/>
      <c r="C2" s="87"/>
    </row>
    <row r="3" spans="1:135" x14ac:dyDescent="0.3">
      <c r="A3" s="23" t="s">
        <v>126</v>
      </c>
      <c r="B3" s="84">
        <v>1</v>
      </c>
      <c r="C3" s="76"/>
    </row>
    <row r="4" spans="1:135" x14ac:dyDescent="0.3">
      <c r="A4" s="24" t="s">
        <v>118</v>
      </c>
      <c r="B4" s="77">
        <v>1</v>
      </c>
      <c r="C4" s="33"/>
    </row>
    <row r="5" spans="1:135" x14ac:dyDescent="0.3">
      <c r="A5" s="24" t="s">
        <v>119</v>
      </c>
      <c r="B5" s="77">
        <v>1</v>
      </c>
      <c r="C5" s="33"/>
    </row>
    <row r="6" spans="1:135" ht="15" thickBot="1" x14ac:dyDescent="0.35">
      <c r="A6" s="25" t="s">
        <v>128</v>
      </c>
      <c r="B6" s="82">
        <v>1</v>
      </c>
      <c r="C6" s="35"/>
    </row>
    <row r="7" spans="1:135" ht="15" customHeight="1" x14ac:dyDescent="0.3">
      <c r="A7" s="83" t="s">
        <v>104</v>
      </c>
      <c r="B7" s="38" t="s">
        <v>112</v>
      </c>
      <c r="C7" s="41" t="s">
        <v>108</v>
      </c>
      <c r="E7" s="51" t="s">
        <v>102</v>
      </c>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c r="EA7" s="51"/>
      <c r="EB7" s="51" t="s">
        <v>93</v>
      </c>
      <c r="EC7" s="51"/>
      <c r="ED7" s="54">
        <v>1</v>
      </c>
      <c r="EE7" s="55" t="s">
        <v>34</v>
      </c>
    </row>
    <row r="8" spans="1:135" ht="15" customHeight="1" x14ac:dyDescent="0.3">
      <c r="A8" s="36"/>
      <c r="B8" s="39"/>
      <c r="C8" s="42"/>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c r="CS8" s="51"/>
      <c r="CT8" s="51"/>
      <c r="CU8" s="51"/>
      <c r="CV8" s="51"/>
      <c r="CW8" s="51"/>
      <c r="CX8" s="51"/>
      <c r="CY8" s="51"/>
      <c r="CZ8" s="51"/>
      <c r="DA8" s="51"/>
      <c r="DB8" s="51"/>
      <c r="DC8" s="51"/>
      <c r="DD8" s="51"/>
      <c r="DE8" s="51"/>
      <c r="DF8" s="51"/>
      <c r="DG8" s="51"/>
      <c r="DH8" s="51"/>
      <c r="DI8" s="51"/>
      <c r="DJ8" s="51"/>
      <c r="DK8" s="51"/>
      <c r="DL8" s="51"/>
      <c r="DM8" s="51"/>
      <c r="DN8" s="51"/>
      <c r="DO8" s="51"/>
      <c r="DP8" s="51"/>
      <c r="DQ8" s="51"/>
      <c r="DR8" s="51"/>
      <c r="DS8" s="51"/>
      <c r="DT8" s="51"/>
      <c r="DU8" s="51"/>
      <c r="DV8" s="51"/>
      <c r="DW8" s="51"/>
      <c r="DX8" s="51"/>
      <c r="DY8" s="51"/>
      <c r="DZ8" s="51"/>
      <c r="EA8" s="51"/>
      <c r="EB8" s="51"/>
      <c r="EC8" s="51"/>
      <c r="ED8" s="54"/>
      <c r="EE8" s="55"/>
    </row>
    <row r="9" spans="1:135" ht="15.6" x14ac:dyDescent="0.3">
      <c r="A9" s="36"/>
      <c r="B9" s="39"/>
      <c r="C9" s="42"/>
      <c r="E9" s="4" t="s">
        <v>42</v>
      </c>
      <c r="F9" s="57" t="s">
        <v>32</v>
      </c>
      <c r="G9" s="58"/>
      <c r="H9" s="58"/>
      <c r="I9" s="58"/>
      <c r="J9" s="58"/>
      <c r="K9" s="58"/>
      <c r="L9" s="58"/>
      <c r="M9" s="58"/>
      <c r="N9" s="58"/>
      <c r="O9" s="58"/>
      <c r="P9" s="59"/>
      <c r="Q9" s="60" t="s">
        <v>46</v>
      </c>
      <c r="R9" s="61"/>
      <c r="S9" s="61"/>
      <c r="T9" s="61"/>
      <c r="U9" s="61"/>
      <c r="V9" s="61"/>
      <c r="W9" s="61"/>
      <c r="X9" s="61"/>
      <c r="Y9" s="61"/>
      <c r="Z9" s="61"/>
      <c r="AA9" s="62"/>
      <c r="AB9" s="63" t="s">
        <v>47</v>
      </c>
      <c r="AC9" s="64"/>
      <c r="AD9" s="64"/>
      <c r="AE9" s="64"/>
      <c r="AF9" s="64"/>
      <c r="AG9" s="64"/>
      <c r="AH9" s="64"/>
      <c r="AI9" s="64"/>
      <c r="AJ9" s="64"/>
      <c r="AK9" s="64"/>
      <c r="AL9" s="64"/>
      <c r="AM9" s="63" t="s">
        <v>86</v>
      </c>
      <c r="AN9" s="64"/>
      <c r="AO9" s="64"/>
      <c r="AP9" s="64"/>
      <c r="AQ9" s="64"/>
      <c r="AR9" s="64"/>
      <c r="AS9" s="64"/>
      <c r="AT9" s="64"/>
      <c r="AU9" s="64"/>
      <c r="AV9" s="64"/>
      <c r="AW9" s="64"/>
      <c r="AX9" s="63" t="s">
        <v>99</v>
      </c>
      <c r="AY9" s="64"/>
      <c r="AZ9" s="64"/>
      <c r="BA9" s="64"/>
      <c r="BB9" s="64"/>
      <c r="BC9" s="64"/>
      <c r="BD9" s="64"/>
      <c r="BE9" s="64"/>
      <c r="BF9" s="64"/>
      <c r="BG9" s="64"/>
      <c r="BH9" s="64"/>
      <c r="BI9" s="63" t="s">
        <v>88</v>
      </c>
      <c r="BJ9" s="64"/>
      <c r="BK9" s="64"/>
      <c r="BL9" s="64"/>
      <c r="BM9" s="64"/>
      <c r="BN9" s="64"/>
      <c r="BO9" s="64"/>
      <c r="BP9" s="64"/>
      <c r="BQ9" s="64"/>
      <c r="BR9" s="64"/>
      <c r="BS9" s="64"/>
      <c r="BT9" s="64"/>
      <c r="BU9" s="64"/>
      <c r="BV9" s="63" t="s">
        <v>89</v>
      </c>
      <c r="BW9" s="64"/>
      <c r="BX9" s="64"/>
      <c r="BY9" s="64"/>
      <c r="BZ9" s="64"/>
      <c r="CA9" s="64"/>
      <c r="CB9" s="64"/>
      <c r="CC9" s="64"/>
      <c r="CD9" s="64"/>
      <c r="CE9" s="64"/>
      <c r="CF9" s="64"/>
      <c r="CG9" s="64"/>
      <c r="CH9" s="64"/>
      <c r="CI9" s="63" t="s">
        <v>91</v>
      </c>
      <c r="CJ9" s="64"/>
      <c r="CK9" s="64"/>
      <c r="CL9" s="64"/>
      <c r="CM9" s="64"/>
      <c r="CN9" s="64"/>
      <c r="CO9" s="64"/>
      <c r="CP9" s="64"/>
      <c r="CQ9" s="64"/>
      <c r="CR9" s="64"/>
      <c r="CS9" s="64"/>
      <c r="CT9" s="64"/>
      <c r="CU9" s="64"/>
      <c r="CV9" s="64" t="s">
        <v>94</v>
      </c>
      <c r="CW9" s="64"/>
      <c r="CX9" s="64"/>
      <c r="CY9" s="64"/>
      <c r="CZ9" s="64"/>
      <c r="DA9" s="64"/>
      <c r="DB9" s="64"/>
      <c r="DC9" s="64"/>
      <c r="DD9" s="64"/>
      <c r="DE9" s="64"/>
      <c r="DF9" s="66"/>
      <c r="DG9" s="63" t="s">
        <v>95</v>
      </c>
      <c r="DH9" s="64"/>
      <c r="DI9" s="64"/>
      <c r="DJ9" s="64"/>
      <c r="DK9" s="64"/>
      <c r="DL9" s="64"/>
      <c r="DM9" s="64"/>
      <c r="DN9" s="64"/>
      <c r="DO9" s="64"/>
      <c r="DP9" s="64"/>
      <c r="DQ9" s="66"/>
      <c r="DR9" s="63" t="s">
        <v>92</v>
      </c>
      <c r="DS9" s="64"/>
      <c r="DT9" s="64"/>
      <c r="DU9" s="64"/>
      <c r="DV9" s="64"/>
      <c r="DW9" s="64"/>
      <c r="DX9" s="64"/>
      <c r="DY9" s="64"/>
      <c r="DZ9" s="64"/>
      <c r="EA9" s="64"/>
      <c r="EB9" s="64"/>
      <c r="EC9" s="64"/>
      <c r="ED9" s="66"/>
      <c r="EE9" s="55"/>
    </row>
    <row r="10" spans="1:135" ht="32.25" customHeight="1" x14ac:dyDescent="0.3">
      <c r="A10" s="36"/>
      <c r="B10" s="39"/>
      <c r="C10" s="42"/>
      <c r="E10" s="5" t="s">
        <v>45</v>
      </c>
      <c r="F10" s="29">
        <v>0</v>
      </c>
      <c r="G10" s="30"/>
      <c r="H10" s="30"/>
      <c r="I10" s="30"/>
      <c r="J10" s="30"/>
      <c r="K10" s="30"/>
      <c r="L10" s="30"/>
      <c r="M10" s="30"/>
      <c r="N10" s="30"/>
      <c r="O10" s="30"/>
      <c r="P10" s="31"/>
      <c r="Q10" s="29">
        <v>0</v>
      </c>
      <c r="R10" s="30"/>
      <c r="S10" s="30"/>
      <c r="T10" s="30"/>
      <c r="U10" s="30"/>
      <c r="V10" s="30"/>
      <c r="W10" s="30"/>
      <c r="X10" s="30"/>
      <c r="Y10" s="30"/>
      <c r="Z10" s="30"/>
      <c r="AA10" s="31"/>
      <c r="AB10" s="29">
        <v>0</v>
      </c>
      <c r="AC10" s="30"/>
      <c r="AD10" s="30"/>
      <c r="AE10" s="30"/>
      <c r="AF10" s="30"/>
      <c r="AG10" s="30"/>
      <c r="AH10" s="30"/>
      <c r="AI10" s="30"/>
      <c r="AJ10" s="30"/>
      <c r="AK10" s="30"/>
      <c r="AL10" s="31"/>
      <c r="AM10" s="65">
        <v>0</v>
      </c>
      <c r="AN10" s="65"/>
      <c r="AO10" s="65"/>
      <c r="AP10" s="65"/>
      <c r="AQ10" s="65"/>
      <c r="AR10" s="65"/>
      <c r="AS10" s="65"/>
      <c r="AT10" s="65"/>
      <c r="AU10" s="65"/>
      <c r="AV10" s="65"/>
      <c r="AW10" s="65"/>
      <c r="AX10" s="65">
        <v>0</v>
      </c>
      <c r="AY10" s="65"/>
      <c r="AZ10" s="65"/>
      <c r="BA10" s="65"/>
      <c r="BB10" s="65"/>
      <c r="BC10" s="65"/>
      <c r="BD10" s="65"/>
      <c r="BE10" s="65"/>
      <c r="BF10" s="65"/>
      <c r="BG10" s="65"/>
      <c r="BH10" s="65"/>
      <c r="BI10" s="65">
        <v>0</v>
      </c>
      <c r="BJ10" s="65"/>
      <c r="BK10" s="65"/>
      <c r="BL10" s="65"/>
      <c r="BM10" s="65"/>
      <c r="BN10" s="65"/>
      <c r="BO10" s="65"/>
      <c r="BP10" s="65"/>
      <c r="BQ10" s="65"/>
      <c r="BR10" s="65"/>
      <c r="BS10" s="65"/>
      <c r="BT10" s="65"/>
      <c r="BU10" s="65"/>
      <c r="BV10" s="29">
        <v>0</v>
      </c>
      <c r="BW10" s="30"/>
      <c r="BX10" s="30"/>
      <c r="BY10" s="30"/>
      <c r="BZ10" s="30"/>
      <c r="CA10" s="30"/>
      <c r="CB10" s="30"/>
      <c r="CC10" s="30"/>
      <c r="CD10" s="30"/>
      <c r="CE10" s="30"/>
      <c r="CF10" s="30"/>
      <c r="CG10" s="30"/>
      <c r="CH10" s="31"/>
      <c r="CI10" s="29">
        <f>+B3</f>
        <v>1</v>
      </c>
      <c r="CJ10" s="30"/>
      <c r="CK10" s="30"/>
      <c r="CL10" s="30"/>
      <c r="CM10" s="30"/>
      <c r="CN10" s="30"/>
      <c r="CO10" s="30"/>
      <c r="CP10" s="30"/>
      <c r="CQ10" s="30"/>
      <c r="CR10" s="30"/>
      <c r="CS10" s="30"/>
      <c r="CT10" s="30"/>
      <c r="CU10" s="31"/>
      <c r="CV10" s="65">
        <f>+B4</f>
        <v>1</v>
      </c>
      <c r="CW10" s="65"/>
      <c r="CX10" s="65"/>
      <c r="CY10" s="65"/>
      <c r="CZ10" s="65"/>
      <c r="DA10" s="65"/>
      <c r="DB10" s="65"/>
      <c r="DC10" s="65"/>
      <c r="DD10" s="65"/>
      <c r="DE10" s="65"/>
      <c r="DF10" s="65"/>
      <c r="DG10" s="29">
        <f>+B5</f>
        <v>1</v>
      </c>
      <c r="DH10" s="30"/>
      <c r="DI10" s="30"/>
      <c r="DJ10" s="30"/>
      <c r="DK10" s="30"/>
      <c r="DL10" s="30"/>
      <c r="DM10" s="30"/>
      <c r="DN10" s="30"/>
      <c r="DO10" s="30"/>
      <c r="DP10" s="30"/>
      <c r="DQ10" s="31"/>
      <c r="DR10" s="29">
        <f>+B6</f>
        <v>1</v>
      </c>
      <c r="DS10" s="30"/>
      <c r="DT10" s="30"/>
      <c r="DU10" s="30"/>
      <c r="DV10" s="30"/>
      <c r="DW10" s="30"/>
      <c r="DX10" s="30"/>
      <c r="DY10" s="30"/>
      <c r="DZ10" s="30"/>
      <c r="EA10" s="30"/>
      <c r="EB10" s="30"/>
      <c r="EC10" s="30"/>
      <c r="ED10" s="31"/>
      <c r="EE10" s="55"/>
    </row>
    <row r="11" spans="1:135" ht="24.75" customHeight="1" x14ac:dyDescent="0.3">
      <c r="A11" s="36"/>
      <c r="B11" s="39"/>
      <c r="C11" s="42"/>
      <c r="E11" s="17" t="s">
        <v>37</v>
      </c>
      <c r="F11" s="50" t="s">
        <v>33</v>
      </c>
      <c r="G11" s="50"/>
      <c r="H11" s="50" t="s">
        <v>38</v>
      </c>
      <c r="I11" s="50"/>
      <c r="J11" s="50" t="s">
        <v>39</v>
      </c>
      <c r="K11" s="50"/>
      <c r="L11" s="50" t="s">
        <v>40</v>
      </c>
      <c r="M11" s="50"/>
      <c r="N11" s="50" t="s">
        <v>41</v>
      </c>
      <c r="O11" s="50"/>
      <c r="P11" s="52" t="s">
        <v>44</v>
      </c>
      <c r="Q11" s="50" t="s">
        <v>33</v>
      </c>
      <c r="R11" s="50"/>
      <c r="S11" s="50" t="s">
        <v>38</v>
      </c>
      <c r="T11" s="50"/>
      <c r="U11" s="50" t="s">
        <v>39</v>
      </c>
      <c r="V11" s="50"/>
      <c r="W11" s="50" t="s">
        <v>40</v>
      </c>
      <c r="X11" s="50"/>
      <c r="Y11" s="50" t="s">
        <v>41</v>
      </c>
      <c r="Z11" s="50"/>
      <c r="AA11" s="50" t="s">
        <v>44</v>
      </c>
      <c r="AB11" s="50" t="s">
        <v>33</v>
      </c>
      <c r="AC11" s="50"/>
      <c r="AD11" s="50" t="s">
        <v>38</v>
      </c>
      <c r="AE11" s="50"/>
      <c r="AF11" s="50" t="s">
        <v>39</v>
      </c>
      <c r="AG11" s="50"/>
      <c r="AH11" s="50" t="s">
        <v>40</v>
      </c>
      <c r="AI11" s="50"/>
      <c r="AJ11" s="50" t="s">
        <v>41</v>
      </c>
      <c r="AK11" s="50"/>
      <c r="AL11" s="52" t="s">
        <v>44</v>
      </c>
      <c r="AM11" s="50" t="s">
        <v>33</v>
      </c>
      <c r="AN11" s="50"/>
      <c r="AO11" s="50" t="s">
        <v>38</v>
      </c>
      <c r="AP11" s="50"/>
      <c r="AQ11" s="50" t="s">
        <v>39</v>
      </c>
      <c r="AR11" s="50"/>
      <c r="AS11" s="50" t="s">
        <v>40</v>
      </c>
      <c r="AT11" s="50"/>
      <c r="AU11" s="50" t="s">
        <v>41</v>
      </c>
      <c r="AV11" s="50"/>
      <c r="AW11" s="52" t="s">
        <v>44</v>
      </c>
      <c r="AX11" s="50" t="s">
        <v>33</v>
      </c>
      <c r="AY11" s="50"/>
      <c r="AZ11" s="50" t="s">
        <v>38</v>
      </c>
      <c r="BA11" s="50"/>
      <c r="BB11" s="50" t="s">
        <v>39</v>
      </c>
      <c r="BC11" s="50"/>
      <c r="BD11" s="50" t="s">
        <v>40</v>
      </c>
      <c r="BE11" s="50"/>
      <c r="BF11" s="50" t="s">
        <v>41</v>
      </c>
      <c r="BG11" s="50"/>
      <c r="BH11" s="52" t="s">
        <v>44</v>
      </c>
      <c r="BI11" s="50" t="s">
        <v>33</v>
      </c>
      <c r="BJ11" s="50"/>
      <c r="BK11" s="50" t="s">
        <v>38</v>
      </c>
      <c r="BL11" s="50"/>
      <c r="BM11" s="50" t="s">
        <v>39</v>
      </c>
      <c r="BN11" s="50"/>
      <c r="BO11" s="50" t="s">
        <v>40</v>
      </c>
      <c r="BP11" s="50"/>
      <c r="BQ11" s="50" t="s">
        <v>41</v>
      </c>
      <c r="BR11" s="50"/>
      <c r="BS11" s="67" t="s">
        <v>90</v>
      </c>
      <c r="BT11" s="68"/>
      <c r="BU11" s="52" t="s">
        <v>44</v>
      </c>
      <c r="BV11" s="50" t="s">
        <v>33</v>
      </c>
      <c r="BW11" s="50"/>
      <c r="BX11" s="50" t="s">
        <v>38</v>
      </c>
      <c r="BY11" s="50"/>
      <c r="BZ11" s="50" t="s">
        <v>39</v>
      </c>
      <c r="CA11" s="50"/>
      <c r="CB11" s="50" t="s">
        <v>40</v>
      </c>
      <c r="CC11" s="50"/>
      <c r="CD11" s="50" t="s">
        <v>41</v>
      </c>
      <c r="CE11" s="50"/>
      <c r="CF11" s="50" t="s">
        <v>90</v>
      </c>
      <c r="CG11" s="50"/>
      <c r="CH11" s="52" t="s">
        <v>44</v>
      </c>
      <c r="CI11" s="50" t="s">
        <v>33</v>
      </c>
      <c r="CJ11" s="50"/>
      <c r="CK11" s="50" t="s">
        <v>38</v>
      </c>
      <c r="CL11" s="50"/>
      <c r="CM11" s="50" t="s">
        <v>39</v>
      </c>
      <c r="CN11" s="50"/>
      <c r="CO11" s="50" t="s">
        <v>40</v>
      </c>
      <c r="CP11" s="50"/>
      <c r="CQ11" s="50" t="s">
        <v>41</v>
      </c>
      <c r="CR11" s="50"/>
      <c r="CS11" s="50" t="s">
        <v>90</v>
      </c>
      <c r="CT11" s="50"/>
      <c r="CU11" s="52" t="s">
        <v>44</v>
      </c>
      <c r="CV11" s="50" t="s">
        <v>33</v>
      </c>
      <c r="CW11" s="50"/>
      <c r="CX11" s="50" t="s">
        <v>38</v>
      </c>
      <c r="CY11" s="50"/>
      <c r="CZ11" s="50" t="s">
        <v>39</v>
      </c>
      <c r="DA11" s="50"/>
      <c r="DB11" s="50" t="s">
        <v>40</v>
      </c>
      <c r="DC11" s="50"/>
      <c r="DD11" s="50" t="s">
        <v>41</v>
      </c>
      <c r="DE11" s="50"/>
      <c r="DF11" s="52" t="s">
        <v>44</v>
      </c>
      <c r="DG11" s="50" t="s">
        <v>33</v>
      </c>
      <c r="DH11" s="50"/>
      <c r="DI11" s="50" t="s">
        <v>38</v>
      </c>
      <c r="DJ11" s="50"/>
      <c r="DK11" s="50" t="s">
        <v>39</v>
      </c>
      <c r="DL11" s="50"/>
      <c r="DM11" s="50" t="s">
        <v>40</v>
      </c>
      <c r="DN11" s="50"/>
      <c r="DO11" s="50" t="s">
        <v>41</v>
      </c>
      <c r="DP11" s="50"/>
      <c r="DQ11" s="52" t="s">
        <v>44</v>
      </c>
      <c r="DR11" s="60" t="s">
        <v>33</v>
      </c>
      <c r="DS11" s="62"/>
      <c r="DT11" s="60" t="s">
        <v>38</v>
      </c>
      <c r="DU11" s="62"/>
      <c r="DV11" s="60" t="s">
        <v>39</v>
      </c>
      <c r="DW11" s="62"/>
      <c r="DX11" s="60" t="s">
        <v>40</v>
      </c>
      <c r="DY11" s="62"/>
      <c r="DZ11" s="60" t="s">
        <v>41</v>
      </c>
      <c r="EA11" s="62"/>
      <c r="EB11" s="60" t="s">
        <v>90</v>
      </c>
      <c r="EC11" s="62"/>
      <c r="ED11" s="52" t="s">
        <v>44</v>
      </c>
      <c r="EE11" s="55"/>
    </row>
    <row r="12" spans="1:135" ht="16.2" thickBot="1" x14ac:dyDescent="0.35">
      <c r="A12" s="37"/>
      <c r="B12" s="40"/>
      <c r="C12" s="43"/>
      <c r="E12" s="17"/>
      <c r="F12" s="17" t="s">
        <v>35</v>
      </c>
      <c r="G12" s="17" t="s">
        <v>36</v>
      </c>
      <c r="H12" s="17" t="s">
        <v>35</v>
      </c>
      <c r="I12" s="17" t="s">
        <v>36</v>
      </c>
      <c r="J12" s="17" t="s">
        <v>35</v>
      </c>
      <c r="K12" s="17" t="s">
        <v>36</v>
      </c>
      <c r="L12" s="17" t="s">
        <v>35</v>
      </c>
      <c r="M12" s="17" t="s">
        <v>36</v>
      </c>
      <c r="N12" s="17" t="s">
        <v>35</v>
      </c>
      <c r="O12" s="17" t="s">
        <v>36</v>
      </c>
      <c r="P12" s="53"/>
      <c r="Q12" s="17" t="s">
        <v>35</v>
      </c>
      <c r="R12" s="17" t="s">
        <v>36</v>
      </c>
      <c r="S12" s="17" t="s">
        <v>35</v>
      </c>
      <c r="T12" s="17" t="s">
        <v>36</v>
      </c>
      <c r="U12" s="17" t="s">
        <v>35</v>
      </c>
      <c r="V12" s="17" t="s">
        <v>36</v>
      </c>
      <c r="W12" s="17" t="s">
        <v>35</v>
      </c>
      <c r="X12" s="17" t="s">
        <v>36</v>
      </c>
      <c r="Y12" s="17" t="s">
        <v>35</v>
      </c>
      <c r="Z12" s="17" t="s">
        <v>36</v>
      </c>
      <c r="AA12" s="50"/>
      <c r="AB12" s="17" t="s">
        <v>35</v>
      </c>
      <c r="AC12" s="17" t="s">
        <v>36</v>
      </c>
      <c r="AD12" s="17" t="s">
        <v>35</v>
      </c>
      <c r="AE12" s="17" t="s">
        <v>36</v>
      </c>
      <c r="AF12" s="17" t="s">
        <v>35</v>
      </c>
      <c r="AG12" s="17" t="s">
        <v>36</v>
      </c>
      <c r="AH12" s="17" t="s">
        <v>35</v>
      </c>
      <c r="AI12" s="17" t="s">
        <v>36</v>
      </c>
      <c r="AJ12" s="17" t="s">
        <v>35</v>
      </c>
      <c r="AK12" s="17" t="s">
        <v>36</v>
      </c>
      <c r="AL12" s="53"/>
      <c r="AM12" s="17" t="s">
        <v>35</v>
      </c>
      <c r="AN12" s="17" t="s">
        <v>36</v>
      </c>
      <c r="AO12" s="17" t="s">
        <v>35</v>
      </c>
      <c r="AP12" s="17" t="s">
        <v>36</v>
      </c>
      <c r="AQ12" s="17" t="s">
        <v>35</v>
      </c>
      <c r="AR12" s="17" t="s">
        <v>36</v>
      </c>
      <c r="AS12" s="17" t="s">
        <v>35</v>
      </c>
      <c r="AT12" s="17" t="s">
        <v>36</v>
      </c>
      <c r="AU12" s="17" t="s">
        <v>35</v>
      </c>
      <c r="AV12" s="17" t="s">
        <v>36</v>
      </c>
      <c r="AW12" s="53"/>
      <c r="AX12" s="17" t="s">
        <v>35</v>
      </c>
      <c r="AY12" s="17" t="s">
        <v>36</v>
      </c>
      <c r="AZ12" s="17" t="s">
        <v>35</v>
      </c>
      <c r="BA12" s="17" t="s">
        <v>36</v>
      </c>
      <c r="BB12" s="17" t="s">
        <v>35</v>
      </c>
      <c r="BC12" s="17" t="s">
        <v>36</v>
      </c>
      <c r="BD12" s="17" t="s">
        <v>35</v>
      </c>
      <c r="BE12" s="17" t="s">
        <v>36</v>
      </c>
      <c r="BF12" s="17" t="s">
        <v>35</v>
      </c>
      <c r="BG12" s="17" t="s">
        <v>36</v>
      </c>
      <c r="BH12" s="53"/>
      <c r="BI12" s="17" t="s">
        <v>35</v>
      </c>
      <c r="BJ12" s="17" t="s">
        <v>36</v>
      </c>
      <c r="BK12" s="17" t="s">
        <v>35</v>
      </c>
      <c r="BL12" s="17" t="s">
        <v>36</v>
      </c>
      <c r="BM12" s="17" t="s">
        <v>35</v>
      </c>
      <c r="BN12" s="17" t="s">
        <v>36</v>
      </c>
      <c r="BO12" s="17" t="s">
        <v>35</v>
      </c>
      <c r="BP12" s="17" t="s">
        <v>36</v>
      </c>
      <c r="BQ12" s="17" t="s">
        <v>35</v>
      </c>
      <c r="BR12" s="17" t="s">
        <v>36</v>
      </c>
      <c r="BS12" s="17" t="s">
        <v>35</v>
      </c>
      <c r="BT12" s="17" t="s">
        <v>36</v>
      </c>
      <c r="BU12" s="53"/>
      <c r="BV12" s="17" t="s">
        <v>35</v>
      </c>
      <c r="BW12" s="17" t="s">
        <v>36</v>
      </c>
      <c r="BX12" s="17" t="s">
        <v>35</v>
      </c>
      <c r="BY12" s="17" t="s">
        <v>36</v>
      </c>
      <c r="BZ12" s="17" t="s">
        <v>35</v>
      </c>
      <c r="CA12" s="17" t="s">
        <v>36</v>
      </c>
      <c r="CB12" s="17" t="s">
        <v>35</v>
      </c>
      <c r="CC12" s="17" t="s">
        <v>36</v>
      </c>
      <c r="CD12" s="17" t="s">
        <v>35</v>
      </c>
      <c r="CE12" s="17" t="s">
        <v>36</v>
      </c>
      <c r="CF12" s="17" t="s">
        <v>35</v>
      </c>
      <c r="CG12" s="17" t="s">
        <v>36</v>
      </c>
      <c r="CH12" s="53"/>
      <c r="CI12" s="17" t="s">
        <v>35</v>
      </c>
      <c r="CJ12" s="17" t="s">
        <v>36</v>
      </c>
      <c r="CK12" s="17" t="s">
        <v>35</v>
      </c>
      <c r="CL12" s="17" t="s">
        <v>36</v>
      </c>
      <c r="CM12" s="17" t="s">
        <v>35</v>
      </c>
      <c r="CN12" s="17" t="s">
        <v>36</v>
      </c>
      <c r="CO12" s="17" t="s">
        <v>35</v>
      </c>
      <c r="CP12" s="17" t="s">
        <v>36</v>
      </c>
      <c r="CQ12" s="17" t="s">
        <v>35</v>
      </c>
      <c r="CR12" s="17" t="s">
        <v>36</v>
      </c>
      <c r="CS12" s="17" t="s">
        <v>35</v>
      </c>
      <c r="CT12" s="17" t="s">
        <v>36</v>
      </c>
      <c r="CU12" s="53"/>
      <c r="CV12" s="17" t="s">
        <v>35</v>
      </c>
      <c r="CW12" s="17" t="s">
        <v>36</v>
      </c>
      <c r="CX12" s="17" t="s">
        <v>35</v>
      </c>
      <c r="CY12" s="17" t="s">
        <v>36</v>
      </c>
      <c r="CZ12" s="17" t="s">
        <v>35</v>
      </c>
      <c r="DA12" s="17" t="s">
        <v>36</v>
      </c>
      <c r="DB12" s="17" t="s">
        <v>35</v>
      </c>
      <c r="DC12" s="17" t="s">
        <v>36</v>
      </c>
      <c r="DD12" s="17" t="s">
        <v>35</v>
      </c>
      <c r="DE12" s="17" t="s">
        <v>36</v>
      </c>
      <c r="DF12" s="53"/>
      <c r="DG12" s="17" t="s">
        <v>35</v>
      </c>
      <c r="DH12" s="17" t="s">
        <v>36</v>
      </c>
      <c r="DI12" s="17" t="s">
        <v>35</v>
      </c>
      <c r="DJ12" s="17" t="s">
        <v>36</v>
      </c>
      <c r="DK12" s="17" t="s">
        <v>35</v>
      </c>
      <c r="DL12" s="17" t="s">
        <v>36</v>
      </c>
      <c r="DM12" s="17" t="s">
        <v>35</v>
      </c>
      <c r="DN12" s="17" t="s">
        <v>36</v>
      </c>
      <c r="DO12" s="17" t="s">
        <v>35</v>
      </c>
      <c r="DP12" s="17" t="s">
        <v>36</v>
      </c>
      <c r="DQ12" s="53"/>
      <c r="DR12" s="17" t="s">
        <v>35</v>
      </c>
      <c r="DS12" s="17" t="s">
        <v>36</v>
      </c>
      <c r="DT12" s="17" t="s">
        <v>35</v>
      </c>
      <c r="DU12" s="17" t="s">
        <v>36</v>
      </c>
      <c r="DV12" s="17" t="s">
        <v>35</v>
      </c>
      <c r="DW12" s="17" t="s">
        <v>36</v>
      </c>
      <c r="DX12" s="17" t="s">
        <v>35</v>
      </c>
      <c r="DY12" s="17" t="s">
        <v>36</v>
      </c>
      <c r="DZ12" s="17" t="s">
        <v>35</v>
      </c>
      <c r="EA12" s="17" t="s">
        <v>36</v>
      </c>
      <c r="EB12" s="17" t="s">
        <v>35</v>
      </c>
      <c r="EC12" s="17" t="s">
        <v>36</v>
      </c>
      <c r="ED12" s="53"/>
      <c r="EE12" s="56"/>
    </row>
    <row r="13" spans="1:135" x14ac:dyDescent="0.3">
      <c r="A13" s="19" t="str">
        <f t="shared" ref="A13:A47" si="0">+E13</f>
        <v>LECHE LIQUIDA O EN POLVO (se calcula polvo)</v>
      </c>
      <c r="B13" s="20">
        <f>ROUNDUP(+EE13,0)</f>
        <v>2261</v>
      </c>
      <c r="C13" s="21" t="s">
        <v>109</v>
      </c>
      <c r="E13" s="3" t="s">
        <v>48</v>
      </c>
      <c r="F13" s="7"/>
      <c r="G13" s="7"/>
      <c r="H13" s="7"/>
      <c r="I13" s="7"/>
      <c r="J13" s="7"/>
      <c r="K13" s="7"/>
      <c r="L13" s="7"/>
      <c r="M13" s="7"/>
      <c r="N13" s="7"/>
      <c r="O13" s="7"/>
      <c r="P13" s="7">
        <f>(+F13*G13+H13*I13+J13*K13+L13*M13+N13*O13)*F$10</f>
        <v>0</v>
      </c>
      <c r="Q13" s="1"/>
      <c r="R13" s="1"/>
      <c r="S13" s="1"/>
      <c r="T13" s="1"/>
      <c r="U13" s="1"/>
      <c r="V13" s="1"/>
      <c r="W13" s="1"/>
      <c r="X13" s="1"/>
      <c r="Y13" s="1"/>
      <c r="Z13" s="1"/>
      <c r="AA13" s="1">
        <f>(+Q13*R13+S13*T13+U13*V13+W13*X13+Y13*Z13)*Q$10</f>
        <v>0</v>
      </c>
      <c r="AB13" s="8">
        <v>9.6999999999999993</v>
      </c>
      <c r="AC13" s="8">
        <v>30</v>
      </c>
      <c r="AD13" s="8">
        <v>9.6999999999999993</v>
      </c>
      <c r="AE13" s="8">
        <f>4/7*30</f>
        <v>17.142857142857142</v>
      </c>
      <c r="AF13" s="8"/>
      <c r="AG13" s="8"/>
      <c r="AH13" s="8"/>
      <c r="AI13" s="8"/>
      <c r="AJ13" s="8"/>
      <c r="AK13" s="8"/>
      <c r="AL13" s="7">
        <f>(+AB13*AC13+AD13*AE13+AF13*AG13+AH13*AI13+AJ13*AK13)*AB$10</f>
        <v>0</v>
      </c>
      <c r="AM13" s="12">
        <v>11.7</v>
      </c>
      <c r="AN13" s="12">
        <v>30</v>
      </c>
      <c r="AO13" s="12">
        <v>11.7</v>
      </c>
      <c r="AP13" s="12">
        <v>30</v>
      </c>
      <c r="AQ13" s="12"/>
      <c r="AR13" s="12"/>
      <c r="AS13" s="12"/>
      <c r="AT13" s="12"/>
      <c r="AU13" s="12"/>
      <c r="AV13" s="12"/>
      <c r="AW13" s="12">
        <f>(+AM13*AN13+AO13*AP13+AQ13*AR13+AS13*AT13+AU13*AV13)*AM$10</f>
        <v>0</v>
      </c>
      <c r="AX13" s="7">
        <v>13</v>
      </c>
      <c r="AY13" s="7">
        <v>30</v>
      </c>
      <c r="AZ13" s="7">
        <v>13</v>
      </c>
      <c r="BA13" s="7">
        <f>4/7*30</f>
        <v>17.142857142857142</v>
      </c>
      <c r="BB13" s="7"/>
      <c r="BC13" s="7"/>
      <c r="BD13" s="7"/>
      <c r="BE13" s="7"/>
      <c r="BF13" s="7"/>
      <c r="BG13" s="7"/>
      <c r="BH13" s="7">
        <f>(+AX13*AY13+AZ13*BA13+BB13*BC13+BD13*BE13+BF13*BG13)*AX$10</f>
        <v>0</v>
      </c>
      <c r="BI13" s="12">
        <v>14.3</v>
      </c>
      <c r="BJ13" s="12">
        <v>30</v>
      </c>
      <c r="BK13" s="12">
        <v>14.3</v>
      </c>
      <c r="BL13" s="12">
        <f>4/7*30</f>
        <v>17.142857142857142</v>
      </c>
      <c r="BM13" s="14"/>
      <c r="BN13" s="14"/>
      <c r="BO13" s="12"/>
      <c r="BP13" s="12"/>
      <c r="BQ13" s="14"/>
      <c r="BR13" s="14"/>
      <c r="BS13" s="12">
        <v>14.3</v>
      </c>
      <c r="BT13" s="12">
        <v>20</v>
      </c>
      <c r="BU13" s="12">
        <f>(BI13*BJ13+BK13*BL13+BM13*BN13+BO13*BP13+BQ13*BR13+BS13*BT13)*BI$10</f>
        <v>0</v>
      </c>
      <c r="BV13" s="7">
        <v>15.6</v>
      </c>
      <c r="BW13" s="7">
        <v>30</v>
      </c>
      <c r="BX13" s="7">
        <v>15.6</v>
      </c>
      <c r="BY13" s="7">
        <f>4/7*30</f>
        <v>17.142857142857142</v>
      </c>
      <c r="BZ13" s="7"/>
      <c r="CA13" s="7"/>
      <c r="CB13" s="7"/>
      <c r="CC13" s="7"/>
      <c r="CD13" s="7"/>
      <c r="CE13" s="7"/>
      <c r="CF13" s="7">
        <v>15.6</v>
      </c>
      <c r="CG13" s="7">
        <v>20</v>
      </c>
      <c r="CH13" s="7">
        <f t="shared" ref="CH13:CH47" si="1">(BV13*BW13+BX13*BY13+BZ13*CA13+CB13*CC13+CD13*CE13+CF13*CG13)*BV$10</f>
        <v>0</v>
      </c>
      <c r="CI13" s="14">
        <v>15.6</v>
      </c>
      <c r="CJ13" s="14">
        <v>20</v>
      </c>
      <c r="CK13" s="14">
        <v>15.6</v>
      </c>
      <c r="CL13" s="14">
        <f>4/5*13.33</f>
        <v>10.664000000000001</v>
      </c>
      <c r="CM13" s="14"/>
      <c r="CN13" s="14"/>
      <c r="CO13" s="14"/>
      <c r="CP13" s="14"/>
      <c r="CQ13" s="14"/>
      <c r="CR13" s="14"/>
      <c r="CS13" s="14"/>
      <c r="CT13" s="14"/>
      <c r="CU13" s="12">
        <f t="shared" ref="CU13:CU47" si="2">(CI13*CJ13+CK13*CL13+CM13*CN13+CO13*CP13+CQ13*CR13+CS13*CT13)*CI$10</f>
        <v>478.35840000000002</v>
      </c>
      <c r="CV13" s="7">
        <v>23.4</v>
      </c>
      <c r="CW13" s="7">
        <v>13.33</v>
      </c>
      <c r="CX13" s="7"/>
      <c r="CY13" s="7"/>
      <c r="CZ13" s="7"/>
      <c r="DA13" s="7"/>
      <c r="DB13" s="7">
        <v>26</v>
      </c>
      <c r="DC13" s="7">
        <f>3/5*20</f>
        <v>12</v>
      </c>
      <c r="DD13" s="7"/>
      <c r="DE13" s="7"/>
      <c r="DF13" s="7">
        <f>(+CV13*CW13+CX13*CY13+CZ13*DA13+DB13*DC13+DD13*DE13)*CV$10</f>
        <v>623.92200000000003</v>
      </c>
      <c r="DG13" s="14">
        <v>23.4</v>
      </c>
      <c r="DH13" s="14">
        <v>13.33</v>
      </c>
      <c r="DI13" s="14"/>
      <c r="DJ13" s="14"/>
      <c r="DK13" s="14"/>
      <c r="DL13" s="14"/>
      <c r="DM13" s="14">
        <v>26</v>
      </c>
      <c r="DN13" s="14">
        <f>3/5*20</f>
        <v>12</v>
      </c>
      <c r="DO13" s="14"/>
      <c r="DP13" s="14"/>
      <c r="DQ13" s="12">
        <f>(+DG13*DH13+DI13*DJ13+DK13*DL13+DM13*DN13+DO13*DP13)*DG$10</f>
        <v>623.92200000000003</v>
      </c>
      <c r="DR13" s="7">
        <v>17</v>
      </c>
      <c r="DS13" s="7">
        <v>20</v>
      </c>
      <c r="DT13" s="7">
        <v>17</v>
      </c>
      <c r="DU13" s="7">
        <f>4/7*20</f>
        <v>11.428571428571427</v>
      </c>
      <c r="DV13" s="7"/>
      <c r="DW13" s="7"/>
      <c r="DX13" s="7"/>
      <c r="DY13" s="7"/>
      <c r="DZ13" s="7"/>
      <c r="EA13" s="7"/>
      <c r="EB13" s="7"/>
      <c r="EC13" s="7"/>
      <c r="ED13" s="7">
        <f t="shared" ref="ED13:ED47" si="3">(DR13*DS13+DT13*DU13+DV13*DW13+DX13*DY13+DZ13*EA13+EB13*EC13)*DR$10</f>
        <v>534.28571428571422</v>
      </c>
      <c r="EE13" s="9">
        <f t="shared" ref="EE13:EE47" si="4">(+ED13+DQ13+DF13+CU13+CH13+AL13+AW13+BH13+BU13+AA13+P13)*ED$7</f>
        <v>2260.4881142857143</v>
      </c>
    </row>
    <row r="14" spans="1:135" hidden="1" x14ac:dyDescent="0.3">
      <c r="A14" s="19" t="str">
        <f t="shared" si="0"/>
        <v>LECHE CONTINUACIÓN</v>
      </c>
      <c r="B14" s="20">
        <f t="shared" ref="B14:B47" si="5">ROUNDUP(+EE14,0)</f>
        <v>0</v>
      </c>
      <c r="C14" s="21" t="s">
        <v>109</v>
      </c>
      <c r="E14" s="1" t="s">
        <v>0</v>
      </c>
      <c r="F14" s="7">
        <v>17</v>
      </c>
      <c r="G14" s="7">
        <v>30</v>
      </c>
      <c r="H14" s="7">
        <v>13</v>
      </c>
      <c r="I14" s="7">
        <v>30</v>
      </c>
      <c r="J14" s="8">
        <v>13</v>
      </c>
      <c r="K14" s="8">
        <v>30</v>
      </c>
      <c r="L14" s="7">
        <v>13</v>
      </c>
      <c r="M14" s="7">
        <v>30</v>
      </c>
      <c r="N14" s="8">
        <v>13</v>
      </c>
      <c r="O14" s="8">
        <v>30</v>
      </c>
      <c r="P14" s="7">
        <f t="shared" ref="P14:P47" si="6">(+F14*G14+H14*I14+J14*K14+L14*M14+N14*O14)*F$10</f>
        <v>0</v>
      </c>
      <c r="Q14" s="1">
        <v>17</v>
      </c>
      <c r="R14" s="1">
        <v>30</v>
      </c>
      <c r="S14" s="1">
        <v>13</v>
      </c>
      <c r="T14" s="1">
        <v>30</v>
      </c>
      <c r="U14" s="6">
        <v>17</v>
      </c>
      <c r="V14" s="6">
        <v>30</v>
      </c>
      <c r="W14" s="1">
        <v>13</v>
      </c>
      <c r="X14" s="1">
        <v>30</v>
      </c>
      <c r="Y14" s="1">
        <v>13</v>
      </c>
      <c r="Z14" s="1">
        <v>30</v>
      </c>
      <c r="AA14" s="1">
        <f t="shared" ref="AA14:AA47" si="7">(+Q14*R14+S14*T14+U14*V14+W14*X14+Y14*Z14)*Q$10</f>
        <v>0</v>
      </c>
      <c r="AB14" s="8"/>
      <c r="AC14" s="8"/>
      <c r="AD14" s="8"/>
      <c r="AE14" s="8"/>
      <c r="AF14" s="8"/>
      <c r="AG14" s="8"/>
      <c r="AH14" s="8"/>
      <c r="AI14" s="8"/>
      <c r="AJ14" s="8"/>
      <c r="AK14" s="8"/>
      <c r="AL14" s="7">
        <f t="shared" ref="AL14:AL47" si="8">(+AB14*AC14+AD14*AE14+AF14*AG14+AH14*AI14+AJ14*AK14)*AB$10</f>
        <v>0</v>
      </c>
      <c r="AM14" s="12"/>
      <c r="AN14" s="12"/>
      <c r="AO14" s="12"/>
      <c r="AP14" s="12"/>
      <c r="AQ14" s="12"/>
      <c r="AR14" s="12"/>
      <c r="AS14" s="12"/>
      <c r="AT14" s="12"/>
      <c r="AU14" s="12"/>
      <c r="AV14" s="12"/>
      <c r="AW14" s="12">
        <f t="shared" ref="AW14:AW47" si="9">(+AM14*AN14+AO14*AP14+AQ14*AR14+AS14*AT14+AU14*AV14)*AM$10</f>
        <v>0</v>
      </c>
      <c r="AX14" s="7"/>
      <c r="AY14" s="7"/>
      <c r="AZ14" s="7"/>
      <c r="BA14" s="7"/>
      <c r="BB14" s="7"/>
      <c r="BC14" s="7"/>
      <c r="BD14" s="7"/>
      <c r="BE14" s="7"/>
      <c r="BF14" s="7"/>
      <c r="BG14" s="7"/>
      <c r="BH14" s="7">
        <f t="shared" ref="BH14:BH47" si="10">(+AX14*AY14+AZ14*BA14+BB14*BC14+BD14*BE14+BF14*BG14)*AX$10</f>
        <v>0</v>
      </c>
      <c r="BI14" s="12"/>
      <c r="BJ14" s="12"/>
      <c r="BK14" s="12"/>
      <c r="BL14" s="12"/>
      <c r="BM14" s="14"/>
      <c r="BN14" s="14"/>
      <c r="BO14" s="12"/>
      <c r="BP14" s="12"/>
      <c r="BQ14" s="14"/>
      <c r="BR14" s="14"/>
      <c r="BS14" s="12"/>
      <c r="BT14" s="12"/>
      <c r="BU14" s="12">
        <f t="shared" ref="BU14:BU47" si="11">(BI14*BJ14+BK14*BL14+BM14*BN14+BO14*BP14+BQ14*BR14+BS14*BT14)*BI$10</f>
        <v>0</v>
      </c>
      <c r="BV14" s="7"/>
      <c r="BW14" s="7"/>
      <c r="BX14" s="7"/>
      <c r="BY14" s="7"/>
      <c r="BZ14" s="7"/>
      <c r="CA14" s="7"/>
      <c r="CB14" s="7"/>
      <c r="CC14" s="7"/>
      <c r="CD14" s="7"/>
      <c r="CE14" s="7"/>
      <c r="CF14" s="7"/>
      <c r="CG14" s="7"/>
      <c r="CH14" s="7">
        <f t="shared" si="1"/>
        <v>0</v>
      </c>
      <c r="CI14" s="14"/>
      <c r="CJ14" s="14"/>
      <c r="CK14" s="14"/>
      <c r="CL14" s="14"/>
      <c r="CM14" s="14"/>
      <c r="CN14" s="14"/>
      <c r="CO14" s="14"/>
      <c r="CP14" s="14"/>
      <c r="CQ14" s="14"/>
      <c r="CR14" s="14"/>
      <c r="CS14" s="14"/>
      <c r="CT14" s="14"/>
      <c r="CU14" s="12">
        <f t="shared" si="2"/>
        <v>0</v>
      </c>
      <c r="CV14" s="7"/>
      <c r="CW14" s="7"/>
      <c r="CX14" s="7"/>
      <c r="CY14" s="7"/>
      <c r="CZ14" s="7"/>
      <c r="DA14" s="7"/>
      <c r="DB14" s="7"/>
      <c r="DC14" s="7"/>
      <c r="DD14" s="7"/>
      <c r="DE14" s="7"/>
      <c r="DF14" s="7">
        <f t="shared" ref="DF14:DF47" si="12">(+CV14*CW14+CX14*CY14+CZ14*DA14+DB14*DC14+DD14*DE14)*CV$10</f>
        <v>0</v>
      </c>
      <c r="DG14" s="14"/>
      <c r="DH14" s="14"/>
      <c r="DI14" s="14"/>
      <c r="DJ14" s="14"/>
      <c r="DK14" s="14"/>
      <c r="DL14" s="14"/>
      <c r="DM14" s="14"/>
      <c r="DN14" s="14"/>
      <c r="DO14" s="14"/>
      <c r="DP14" s="14"/>
      <c r="DQ14" s="12">
        <f t="shared" ref="DQ14:DQ47" si="13">(+DG14*DH14+DI14*DJ14+DK14*DL14+DM14*DN14+DO14*DP14)*DG$10</f>
        <v>0</v>
      </c>
      <c r="DR14" s="7"/>
      <c r="DS14" s="7"/>
      <c r="DT14" s="7"/>
      <c r="DU14" s="7"/>
      <c r="DV14" s="7"/>
      <c r="DW14" s="7"/>
      <c r="DX14" s="7"/>
      <c r="DY14" s="7"/>
      <c r="DZ14" s="7"/>
      <c r="EA14" s="7"/>
      <c r="EB14" s="7"/>
      <c r="EC14" s="7"/>
      <c r="ED14" s="7">
        <f t="shared" si="3"/>
        <v>0</v>
      </c>
      <c r="EE14" s="9">
        <f t="shared" si="4"/>
        <v>0</v>
      </c>
    </row>
    <row r="15" spans="1:135" ht="15.75" customHeight="1" x14ac:dyDescent="0.3">
      <c r="A15" s="19" t="str">
        <f t="shared" si="0"/>
        <v>KUMIS, Yogourt y Avena</v>
      </c>
      <c r="B15" s="20">
        <f t="shared" si="5"/>
        <v>10400</v>
      </c>
      <c r="C15" s="21" t="s">
        <v>110</v>
      </c>
      <c r="E15" s="2" t="s">
        <v>85</v>
      </c>
      <c r="F15" s="7"/>
      <c r="G15" s="7"/>
      <c r="H15" s="7"/>
      <c r="I15" s="7"/>
      <c r="J15" s="8"/>
      <c r="K15" s="8"/>
      <c r="L15" s="7"/>
      <c r="M15" s="7"/>
      <c r="N15" s="7"/>
      <c r="O15" s="7"/>
      <c r="P15" s="7">
        <f t="shared" si="6"/>
        <v>0</v>
      </c>
      <c r="Q15" s="1"/>
      <c r="R15" s="1"/>
      <c r="S15" s="1"/>
      <c r="T15" s="1"/>
      <c r="U15" s="6"/>
      <c r="V15" s="6"/>
      <c r="W15" s="1"/>
      <c r="X15" s="1"/>
      <c r="Y15" s="1"/>
      <c r="Z15" s="1"/>
      <c r="AA15" s="1">
        <f t="shared" si="7"/>
        <v>0</v>
      </c>
      <c r="AB15" s="8"/>
      <c r="AC15" s="8"/>
      <c r="AD15" s="8"/>
      <c r="AE15" s="8"/>
      <c r="AF15" s="8"/>
      <c r="AG15" s="8"/>
      <c r="AH15" s="8">
        <v>100</v>
      </c>
      <c r="AI15" s="8">
        <v>20</v>
      </c>
      <c r="AJ15" s="8"/>
      <c r="AK15" s="8"/>
      <c r="AL15" s="7">
        <f t="shared" si="8"/>
        <v>0</v>
      </c>
      <c r="AM15" s="12"/>
      <c r="AN15" s="12"/>
      <c r="AO15" s="12"/>
      <c r="AP15" s="12"/>
      <c r="AQ15" s="12"/>
      <c r="AR15" s="12"/>
      <c r="AS15" s="12">
        <v>100</v>
      </c>
      <c r="AT15" s="12">
        <v>20</v>
      </c>
      <c r="AU15" s="12"/>
      <c r="AV15" s="12"/>
      <c r="AW15" s="12">
        <f t="shared" si="9"/>
        <v>0</v>
      </c>
      <c r="AX15" s="7"/>
      <c r="AY15" s="7"/>
      <c r="AZ15" s="7"/>
      <c r="BA15" s="7"/>
      <c r="BB15" s="7"/>
      <c r="BC15" s="7"/>
      <c r="BD15" s="7">
        <v>150</v>
      </c>
      <c r="BE15" s="7">
        <v>20</v>
      </c>
      <c r="BF15" s="7"/>
      <c r="BG15" s="7"/>
      <c r="BH15" s="7">
        <f t="shared" si="10"/>
        <v>0</v>
      </c>
      <c r="BI15" s="12"/>
      <c r="BJ15" s="12"/>
      <c r="BK15" s="12"/>
      <c r="BL15" s="12"/>
      <c r="BM15" s="14"/>
      <c r="BN15" s="14"/>
      <c r="BO15" s="12">
        <v>150</v>
      </c>
      <c r="BP15" s="12">
        <v>13.33</v>
      </c>
      <c r="BQ15" s="14"/>
      <c r="BR15" s="14"/>
      <c r="BS15" s="12">
        <v>150</v>
      </c>
      <c r="BT15" s="12">
        <v>10</v>
      </c>
      <c r="BU15" s="12">
        <f t="shared" si="11"/>
        <v>0</v>
      </c>
      <c r="BV15" s="7"/>
      <c r="BW15" s="7"/>
      <c r="BX15" s="7"/>
      <c r="BY15" s="7"/>
      <c r="BZ15" s="7"/>
      <c r="CA15" s="7"/>
      <c r="CB15" s="7">
        <v>200</v>
      </c>
      <c r="CC15" s="7">
        <v>20</v>
      </c>
      <c r="CD15" s="7"/>
      <c r="CE15" s="7"/>
      <c r="CF15" s="7">
        <v>200</v>
      </c>
      <c r="CG15" s="7">
        <v>10</v>
      </c>
      <c r="CH15" s="7">
        <f t="shared" si="1"/>
        <v>0</v>
      </c>
      <c r="CI15" s="14"/>
      <c r="CJ15" s="14"/>
      <c r="CK15" s="14"/>
      <c r="CL15" s="14"/>
      <c r="CM15" s="14"/>
      <c r="CN15" s="14"/>
      <c r="CO15" s="14">
        <v>200</v>
      </c>
      <c r="CP15" s="14">
        <v>20</v>
      </c>
      <c r="CQ15" s="14"/>
      <c r="CR15" s="14"/>
      <c r="CS15" s="14"/>
      <c r="CT15" s="14"/>
      <c r="CU15" s="12">
        <f t="shared" si="2"/>
        <v>4000</v>
      </c>
      <c r="CV15" s="7"/>
      <c r="CW15" s="7"/>
      <c r="CX15" s="7"/>
      <c r="CY15" s="7"/>
      <c r="CZ15" s="7"/>
      <c r="DA15" s="7"/>
      <c r="DB15" s="7">
        <v>200</v>
      </c>
      <c r="DC15" s="7">
        <f>2/5*20</f>
        <v>8</v>
      </c>
      <c r="DD15" s="7"/>
      <c r="DE15" s="7"/>
      <c r="DF15" s="7">
        <f t="shared" si="12"/>
        <v>1600</v>
      </c>
      <c r="DG15" s="14"/>
      <c r="DH15" s="14"/>
      <c r="DI15" s="14"/>
      <c r="DJ15" s="14"/>
      <c r="DK15" s="14"/>
      <c r="DL15" s="14"/>
      <c r="DM15" s="14">
        <v>200</v>
      </c>
      <c r="DN15" s="14">
        <f>2/5*20</f>
        <v>8</v>
      </c>
      <c r="DO15" s="14"/>
      <c r="DP15" s="14"/>
      <c r="DQ15" s="12">
        <f t="shared" si="13"/>
        <v>1600</v>
      </c>
      <c r="DR15" s="7"/>
      <c r="DS15" s="7"/>
      <c r="DT15" s="7"/>
      <c r="DU15" s="7"/>
      <c r="DV15" s="7"/>
      <c r="DW15" s="7"/>
      <c r="DX15" s="7">
        <v>240</v>
      </c>
      <c r="DY15" s="7">
        <v>13.33</v>
      </c>
      <c r="DZ15" s="7"/>
      <c r="EA15" s="7"/>
      <c r="EB15" s="7"/>
      <c r="EC15" s="7"/>
      <c r="ED15" s="7">
        <f t="shared" si="3"/>
        <v>3199.2</v>
      </c>
      <c r="EE15" s="9">
        <f t="shared" si="4"/>
        <v>10399.200000000001</v>
      </c>
    </row>
    <row r="16" spans="1:135" x14ac:dyDescent="0.3">
      <c r="A16" s="19" t="str">
        <f t="shared" si="0"/>
        <v>QUESO CAMPESINO</v>
      </c>
      <c r="B16" s="20">
        <f t="shared" si="5"/>
        <v>2802</v>
      </c>
      <c r="C16" s="21" t="s">
        <v>109</v>
      </c>
      <c r="E16" s="1" t="s">
        <v>1</v>
      </c>
      <c r="F16" s="7"/>
      <c r="G16" s="7"/>
      <c r="H16" s="7"/>
      <c r="I16" s="7"/>
      <c r="J16" s="8"/>
      <c r="K16" s="8"/>
      <c r="L16" s="7"/>
      <c r="M16" s="7"/>
      <c r="N16" s="7"/>
      <c r="O16" s="7"/>
      <c r="P16" s="7">
        <f t="shared" si="6"/>
        <v>0</v>
      </c>
      <c r="Q16" s="1"/>
      <c r="R16" s="1"/>
      <c r="S16" s="1"/>
      <c r="T16" s="1"/>
      <c r="U16" s="6"/>
      <c r="V16" s="6"/>
      <c r="W16" s="1"/>
      <c r="X16" s="1"/>
      <c r="Y16" s="1"/>
      <c r="Z16" s="1"/>
      <c r="AA16" s="1">
        <f t="shared" si="7"/>
        <v>0</v>
      </c>
      <c r="AB16" s="8">
        <v>30</v>
      </c>
      <c r="AC16" s="8">
        <v>10</v>
      </c>
      <c r="AD16" s="8"/>
      <c r="AE16" s="8"/>
      <c r="AF16" s="8"/>
      <c r="AG16" s="8"/>
      <c r="AH16" s="8">
        <v>30</v>
      </c>
      <c r="AI16" s="8">
        <v>10</v>
      </c>
      <c r="AJ16" s="8"/>
      <c r="AK16" s="8"/>
      <c r="AL16" s="7">
        <f t="shared" si="8"/>
        <v>0</v>
      </c>
      <c r="AM16" s="12">
        <v>30</v>
      </c>
      <c r="AN16" s="12">
        <v>10</v>
      </c>
      <c r="AO16" s="12"/>
      <c r="AP16" s="12"/>
      <c r="AQ16" s="12"/>
      <c r="AR16" s="12"/>
      <c r="AS16" s="12">
        <v>30</v>
      </c>
      <c r="AT16" s="12">
        <v>10</v>
      </c>
      <c r="AU16" s="12"/>
      <c r="AV16" s="12"/>
      <c r="AW16" s="12">
        <f t="shared" si="9"/>
        <v>0</v>
      </c>
      <c r="AX16" s="7">
        <v>50</v>
      </c>
      <c r="AY16" s="7">
        <v>10</v>
      </c>
      <c r="AZ16" s="7"/>
      <c r="BA16" s="7"/>
      <c r="BB16" s="7"/>
      <c r="BC16" s="7"/>
      <c r="BD16" s="7">
        <v>50</v>
      </c>
      <c r="BE16" s="7">
        <v>10</v>
      </c>
      <c r="BF16" s="7"/>
      <c r="BG16" s="7"/>
      <c r="BH16" s="7">
        <f t="shared" si="10"/>
        <v>0</v>
      </c>
      <c r="BI16" s="12">
        <v>50</v>
      </c>
      <c r="BJ16" s="12">
        <v>10</v>
      </c>
      <c r="BK16" s="12"/>
      <c r="BL16" s="12"/>
      <c r="BM16" s="14"/>
      <c r="BN16" s="14"/>
      <c r="BO16" s="12">
        <v>50</v>
      </c>
      <c r="BP16" s="12">
        <v>6.67</v>
      </c>
      <c r="BQ16" s="14"/>
      <c r="BR16" s="14"/>
      <c r="BS16" s="12"/>
      <c r="BT16" s="12"/>
      <c r="BU16" s="12">
        <f t="shared" si="11"/>
        <v>0</v>
      </c>
      <c r="BV16" s="7">
        <v>60</v>
      </c>
      <c r="BW16" s="7">
        <v>10</v>
      </c>
      <c r="BX16" s="7"/>
      <c r="BY16" s="7"/>
      <c r="BZ16" s="7"/>
      <c r="CA16" s="7"/>
      <c r="CB16" s="7">
        <v>50</v>
      </c>
      <c r="CC16" s="7">
        <v>10</v>
      </c>
      <c r="CD16" s="7"/>
      <c r="CE16" s="7"/>
      <c r="CF16" s="7"/>
      <c r="CG16" s="7"/>
      <c r="CH16" s="7">
        <f t="shared" si="1"/>
        <v>0</v>
      </c>
      <c r="CI16" s="14">
        <v>60</v>
      </c>
      <c r="CJ16" s="14">
        <v>6.67</v>
      </c>
      <c r="CK16" s="14"/>
      <c r="CL16" s="14"/>
      <c r="CM16" s="14"/>
      <c r="CN16" s="14"/>
      <c r="CO16" s="14">
        <v>60</v>
      </c>
      <c r="CP16" s="14">
        <v>10</v>
      </c>
      <c r="CQ16" s="14"/>
      <c r="CR16" s="14"/>
      <c r="CS16" s="14"/>
      <c r="CT16" s="14"/>
      <c r="CU16" s="12">
        <f t="shared" si="2"/>
        <v>1000.2</v>
      </c>
      <c r="CV16" s="7">
        <v>70</v>
      </c>
      <c r="CW16" s="7">
        <v>6.67</v>
      </c>
      <c r="CX16" s="7"/>
      <c r="CY16" s="7"/>
      <c r="CZ16" s="7"/>
      <c r="DA16" s="7"/>
      <c r="DB16" s="7"/>
      <c r="DC16" s="7"/>
      <c r="DD16" s="7"/>
      <c r="DE16" s="7"/>
      <c r="DF16" s="7">
        <f t="shared" si="12"/>
        <v>466.9</v>
      </c>
      <c r="DG16" s="14">
        <v>70</v>
      </c>
      <c r="DH16" s="14">
        <v>6.67</v>
      </c>
      <c r="DI16" s="14"/>
      <c r="DJ16" s="14"/>
      <c r="DK16" s="14"/>
      <c r="DL16" s="14"/>
      <c r="DM16" s="14"/>
      <c r="DN16" s="14"/>
      <c r="DO16" s="14"/>
      <c r="DP16" s="14"/>
      <c r="DQ16" s="12">
        <f t="shared" si="13"/>
        <v>466.9</v>
      </c>
      <c r="DR16" s="7">
        <v>70</v>
      </c>
      <c r="DS16" s="7">
        <v>6.67</v>
      </c>
      <c r="DT16" s="7"/>
      <c r="DU16" s="7"/>
      <c r="DV16" s="7"/>
      <c r="DW16" s="7"/>
      <c r="DX16" s="7">
        <v>60</v>
      </c>
      <c r="DY16" s="7">
        <v>6.67</v>
      </c>
      <c r="DZ16" s="7"/>
      <c r="EA16" s="7"/>
      <c r="EB16" s="7"/>
      <c r="EC16" s="7"/>
      <c r="ED16" s="7">
        <f t="shared" si="3"/>
        <v>867.09999999999991</v>
      </c>
      <c r="EE16" s="9">
        <f t="shared" si="4"/>
        <v>2801.1000000000004</v>
      </c>
    </row>
    <row r="17" spans="1:135" hidden="1" x14ac:dyDescent="0.3">
      <c r="A17" s="19" t="str">
        <f t="shared" si="0"/>
        <v xml:space="preserve">AVENA EN HOJUELAS </v>
      </c>
      <c r="B17" s="20">
        <f t="shared" si="5"/>
        <v>0</v>
      </c>
      <c r="C17" s="21" t="s">
        <v>109</v>
      </c>
      <c r="E17" s="1" t="s">
        <v>2</v>
      </c>
      <c r="F17" s="7"/>
      <c r="G17" s="7"/>
      <c r="H17" s="7"/>
      <c r="I17" s="7"/>
      <c r="J17" s="8"/>
      <c r="K17" s="8"/>
      <c r="L17" s="7"/>
      <c r="M17" s="7"/>
      <c r="N17" s="7"/>
      <c r="O17" s="7"/>
      <c r="P17" s="7">
        <f t="shared" si="6"/>
        <v>0</v>
      </c>
      <c r="Q17" s="1"/>
      <c r="R17" s="1"/>
      <c r="S17" s="1"/>
      <c r="T17" s="1"/>
      <c r="U17" s="6"/>
      <c r="V17" s="6"/>
      <c r="W17" s="1"/>
      <c r="X17" s="1"/>
      <c r="Y17" s="1"/>
      <c r="Z17" s="1"/>
      <c r="AA17" s="1">
        <f t="shared" si="7"/>
        <v>0</v>
      </c>
      <c r="AB17" s="8"/>
      <c r="AC17" s="8"/>
      <c r="AD17" s="8"/>
      <c r="AE17" s="8"/>
      <c r="AF17" s="8"/>
      <c r="AG17" s="8"/>
      <c r="AH17" s="8"/>
      <c r="AI17" s="8"/>
      <c r="AJ17" s="8"/>
      <c r="AK17" s="8"/>
      <c r="AL17" s="7">
        <f t="shared" si="8"/>
        <v>0</v>
      </c>
      <c r="AM17" s="12"/>
      <c r="AN17" s="12"/>
      <c r="AO17" s="12"/>
      <c r="AP17" s="12"/>
      <c r="AQ17" s="12"/>
      <c r="AR17" s="12"/>
      <c r="AS17" s="12"/>
      <c r="AT17" s="12"/>
      <c r="AU17" s="12"/>
      <c r="AV17" s="12"/>
      <c r="AW17" s="12">
        <f t="shared" si="9"/>
        <v>0</v>
      </c>
      <c r="AX17" s="7"/>
      <c r="AY17" s="7"/>
      <c r="AZ17" s="7"/>
      <c r="BA17" s="7"/>
      <c r="BB17" s="7"/>
      <c r="BC17" s="7"/>
      <c r="BD17" s="7"/>
      <c r="BE17" s="7"/>
      <c r="BF17" s="7"/>
      <c r="BG17" s="7"/>
      <c r="BH17" s="7">
        <f t="shared" si="10"/>
        <v>0</v>
      </c>
      <c r="BI17" s="12"/>
      <c r="BJ17" s="12"/>
      <c r="BK17" s="12"/>
      <c r="BL17" s="12"/>
      <c r="BM17" s="14"/>
      <c r="BN17" s="14"/>
      <c r="BO17" s="12"/>
      <c r="BP17" s="12"/>
      <c r="BQ17" s="14"/>
      <c r="BR17" s="14"/>
      <c r="BS17" s="12"/>
      <c r="BT17" s="12"/>
      <c r="BU17" s="12">
        <f t="shared" si="11"/>
        <v>0</v>
      </c>
      <c r="BV17" s="7"/>
      <c r="BW17" s="7"/>
      <c r="BX17" s="7"/>
      <c r="BY17" s="7"/>
      <c r="BZ17" s="7"/>
      <c r="CA17" s="7"/>
      <c r="CB17" s="7"/>
      <c r="CC17" s="7"/>
      <c r="CD17" s="7"/>
      <c r="CE17" s="7"/>
      <c r="CF17" s="7"/>
      <c r="CG17" s="7"/>
      <c r="CH17" s="7">
        <f t="shared" si="1"/>
        <v>0</v>
      </c>
      <c r="CI17" s="14"/>
      <c r="CJ17" s="14"/>
      <c r="CK17" s="14"/>
      <c r="CL17" s="14"/>
      <c r="CM17" s="14"/>
      <c r="CN17" s="14"/>
      <c r="CO17" s="14"/>
      <c r="CP17" s="14"/>
      <c r="CQ17" s="14"/>
      <c r="CR17" s="14"/>
      <c r="CS17" s="14"/>
      <c r="CT17" s="14"/>
      <c r="CU17" s="12">
        <f t="shared" si="2"/>
        <v>0</v>
      </c>
      <c r="CV17" s="7"/>
      <c r="CW17" s="7"/>
      <c r="CX17" s="7"/>
      <c r="CY17" s="7"/>
      <c r="CZ17" s="7"/>
      <c r="DA17" s="7"/>
      <c r="DB17" s="7"/>
      <c r="DC17" s="7"/>
      <c r="DD17" s="7"/>
      <c r="DE17" s="7"/>
      <c r="DF17" s="7">
        <f t="shared" si="12"/>
        <v>0</v>
      </c>
      <c r="DG17" s="14"/>
      <c r="DH17" s="14"/>
      <c r="DI17" s="14"/>
      <c r="DJ17" s="14"/>
      <c r="DK17" s="14"/>
      <c r="DL17" s="14"/>
      <c r="DM17" s="14"/>
      <c r="DN17" s="14"/>
      <c r="DO17" s="14"/>
      <c r="DP17" s="14"/>
      <c r="DQ17" s="12">
        <f t="shared" si="13"/>
        <v>0</v>
      </c>
      <c r="DR17" s="7"/>
      <c r="DS17" s="7"/>
      <c r="DT17" s="7"/>
      <c r="DU17" s="7"/>
      <c r="DV17" s="7"/>
      <c r="DW17" s="7"/>
      <c r="DX17" s="7"/>
      <c r="DY17" s="7"/>
      <c r="DZ17" s="7"/>
      <c r="EA17" s="7"/>
      <c r="EB17" s="7"/>
      <c r="EC17" s="7"/>
      <c r="ED17" s="7">
        <f t="shared" si="3"/>
        <v>0</v>
      </c>
      <c r="EE17" s="9">
        <f t="shared" si="4"/>
        <v>0</v>
      </c>
    </row>
    <row r="18" spans="1:135" ht="16.5" customHeight="1" x14ac:dyDescent="0.3">
      <c r="A18" s="19" t="str">
        <f t="shared" si="0"/>
        <v>CEREALES PARA COLADAS, PAPILLAS Y COMPOTAS</v>
      </c>
      <c r="B18" s="20">
        <f t="shared" si="5"/>
        <v>500</v>
      </c>
      <c r="C18" s="21" t="s">
        <v>109</v>
      </c>
      <c r="E18" s="2" t="s">
        <v>43</v>
      </c>
      <c r="F18" s="7"/>
      <c r="G18" s="7"/>
      <c r="H18" s="7">
        <v>5</v>
      </c>
      <c r="I18" s="7">
        <v>30</v>
      </c>
      <c r="J18" s="8"/>
      <c r="K18" s="8"/>
      <c r="L18" s="7"/>
      <c r="M18" s="7"/>
      <c r="N18" s="7"/>
      <c r="O18" s="7"/>
      <c r="P18" s="7">
        <f t="shared" si="6"/>
        <v>0</v>
      </c>
      <c r="Q18" s="1"/>
      <c r="R18" s="1"/>
      <c r="S18" s="1">
        <v>7</v>
      </c>
      <c r="T18" s="1">
        <v>30</v>
      </c>
      <c r="U18" s="6"/>
      <c r="V18" s="6"/>
      <c r="W18" s="1"/>
      <c r="X18" s="1"/>
      <c r="Y18" s="1"/>
      <c r="Z18" s="1"/>
      <c r="AA18" s="1">
        <f t="shared" si="7"/>
        <v>0</v>
      </c>
      <c r="AB18" s="8">
        <v>10</v>
      </c>
      <c r="AC18" s="8">
        <f>3/7*30</f>
        <v>12.857142857142856</v>
      </c>
      <c r="AD18" s="8">
        <v>10</v>
      </c>
      <c r="AE18" s="8">
        <f>3/7*30</f>
        <v>12.857142857142856</v>
      </c>
      <c r="AF18" s="8"/>
      <c r="AG18" s="8"/>
      <c r="AH18" s="8"/>
      <c r="AI18" s="8"/>
      <c r="AJ18" s="8"/>
      <c r="AK18" s="8"/>
      <c r="AL18" s="7">
        <f t="shared" si="8"/>
        <v>0</v>
      </c>
      <c r="AM18" s="12">
        <v>12</v>
      </c>
      <c r="AN18" s="12">
        <f>3/7*30</f>
        <v>12.857142857142856</v>
      </c>
      <c r="AO18" s="12">
        <v>11</v>
      </c>
      <c r="AP18" s="12">
        <f>3/7*30</f>
        <v>12.857142857142856</v>
      </c>
      <c r="AQ18" s="12"/>
      <c r="AR18" s="12"/>
      <c r="AS18" s="12"/>
      <c r="AT18" s="12"/>
      <c r="AU18" s="12"/>
      <c r="AV18" s="12"/>
      <c r="AW18" s="12">
        <f t="shared" si="9"/>
        <v>0</v>
      </c>
      <c r="AX18" s="7">
        <v>12</v>
      </c>
      <c r="AY18" s="7">
        <f>3/7*30</f>
        <v>12.857142857142856</v>
      </c>
      <c r="AZ18" s="7">
        <v>11</v>
      </c>
      <c r="BA18" s="7">
        <f>3/7*30</f>
        <v>12.857142857142856</v>
      </c>
      <c r="BB18" s="7"/>
      <c r="BC18" s="7"/>
      <c r="BD18" s="7"/>
      <c r="BE18" s="7"/>
      <c r="BF18" s="7"/>
      <c r="BG18" s="7"/>
      <c r="BH18" s="7">
        <f t="shared" si="10"/>
        <v>0</v>
      </c>
      <c r="BI18" s="12">
        <v>13.2</v>
      </c>
      <c r="BJ18" s="12">
        <f>3/7*30</f>
        <v>12.857142857142856</v>
      </c>
      <c r="BK18" s="12">
        <v>13.2</v>
      </c>
      <c r="BL18" s="12">
        <f>3/7*30</f>
        <v>12.857142857142856</v>
      </c>
      <c r="BM18" s="14"/>
      <c r="BN18" s="14"/>
      <c r="BO18" s="12"/>
      <c r="BP18" s="12"/>
      <c r="BQ18" s="14"/>
      <c r="BR18" s="14"/>
      <c r="BS18" s="12"/>
      <c r="BT18" s="12"/>
      <c r="BU18" s="12">
        <f t="shared" si="11"/>
        <v>0</v>
      </c>
      <c r="BV18" s="7">
        <v>14</v>
      </c>
      <c r="BW18" s="7">
        <f>3/7*30</f>
        <v>12.857142857142856</v>
      </c>
      <c r="BX18" s="7">
        <v>14</v>
      </c>
      <c r="BY18" s="7">
        <f>3/7*30</f>
        <v>12.857142857142856</v>
      </c>
      <c r="BZ18" s="7"/>
      <c r="CA18" s="7"/>
      <c r="CB18" s="7"/>
      <c r="CC18" s="7"/>
      <c r="CD18" s="7"/>
      <c r="CE18" s="7"/>
      <c r="CF18" s="7"/>
      <c r="CG18" s="7"/>
      <c r="CH18" s="7">
        <f t="shared" si="1"/>
        <v>0</v>
      </c>
      <c r="CI18" s="14">
        <v>14</v>
      </c>
      <c r="CJ18" s="14">
        <f>3/7*20</f>
        <v>8.5714285714285712</v>
      </c>
      <c r="CK18" s="14">
        <v>14</v>
      </c>
      <c r="CL18" s="14">
        <f>3/5*13.33</f>
        <v>7.9979999999999993</v>
      </c>
      <c r="CM18" s="14"/>
      <c r="CN18" s="14"/>
      <c r="CO18" s="14"/>
      <c r="CP18" s="14"/>
      <c r="CQ18" s="14"/>
      <c r="CR18" s="14"/>
      <c r="CS18" s="14"/>
      <c r="CT18" s="14"/>
      <c r="CU18" s="12">
        <f t="shared" si="2"/>
        <v>231.97199999999998</v>
      </c>
      <c r="CV18" s="7"/>
      <c r="CW18" s="7"/>
      <c r="CX18" s="7"/>
      <c r="CY18" s="7"/>
      <c r="CZ18" s="7"/>
      <c r="DA18" s="7"/>
      <c r="DB18" s="7"/>
      <c r="DC18" s="7"/>
      <c r="DD18" s="7"/>
      <c r="DE18" s="7"/>
      <c r="DF18" s="7">
        <f t="shared" si="12"/>
        <v>0</v>
      </c>
      <c r="DG18" s="14"/>
      <c r="DH18" s="14"/>
      <c r="DI18" s="14"/>
      <c r="DJ18" s="14"/>
      <c r="DK18" s="14"/>
      <c r="DL18" s="14"/>
      <c r="DM18" s="14"/>
      <c r="DN18" s="14"/>
      <c r="DO18" s="14"/>
      <c r="DP18" s="14"/>
      <c r="DQ18" s="12">
        <f t="shared" si="13"/>
        <v>0</v>
      </c>
      <c r="DR18" s="7">
        <v>15.6</v>
      </c>
      <c r="DS18" s="7">
        <f>3/7*20</f>
        <v>8.5714285714285712</v>
      </c>
      <c r="DT18" s="7">
        <v>15.6</v>
      </c>
      <c r="DU18" s="7">
        <f>3/7*20</f>
        <v>8.5714285714285712</v>
      </c>
      <c r="DV18" s="7"/>
      <c r="DW18" s="7"/>
      <c r="DX18" s="7"/>
      <c r="DY18" s="7"/>
      <c r="DZ18" s="7"/>
      <c r="EA18" s="7"/>
      <c r="EB18" s="7"/>
      <c r="EC18" s="7"/>
      <c r="ED18" s="7">
        <f t="shared" si="3"/>
        <v>267.42857142857139</v>
      </c>
      <c r="EE18" s="9">
        <f t="shared" si="4"/>
        <v>499.40057142857137</v>
      </c>
    </row>
    <row r="19" spans="1:135" x14ac:dyDescent="0.3">
      <c r="A19" s="19" t="str">
        <f t="shared" si="0"/>
        <v>CEREALES PARA SOPA</v>
      </c>
      <c r="B19" s="20">
        <f t="shared" si="5"/>
        <v>860</v>
      </c>
      <c r="C19" s="21" t="s">
        <v>109</v>
      </c>
      <c r="E19" s="1" t="s">
        <v>3</v>
      </c>
      <c r="F19" s="7"/>
      <c r="G19" s="7"/>
      <c r="H19" s="7"/>
      <c r="I19" s="7"/>
      <c r="J19" s="8">
        <v>6</v>
      </c>
      <c r="K19" s="8">
        <v>30</v>
      </c>
      <c r="L19" s="7"/>
      <c r="M19" s="7"/>
      <c r="N19" s="8">
        <v>6</v>
      </c>
      <c r="O19" s="8">
        <v>30</v>
      </c>
      <c r="P19" s="7">
        <f t="shared" si="6"/>
        <v>0</v>
      </c>
      <c r="Q19" s="1"/>
      <c r="R19" s="1"/>
      <c r="S19" s="1"/>
      <c r="T19" s="1"/>
      <c r="U19" s="6">
        <v>4</v>
      </c>
      <c r="V19" s="6">
        <v>30</v>
      </c>
      <c r="W19" s="1"/>
      <c r="X19" s="1"/>
      <c r="Y19" s="1">
        <v>4</v>
      </c>
      <c r="Z19" s="1">
        <v>30</v>
      </c>
      <c r="AA19" s="1">
        <f t="shared" si="7"/>
        <v>0</v>
      </c>
      <c r="AB19" s="8"/>
      <c r="AC19" s="8"/>
      <c r="AD19" s="8"/>
      <c r="AE19" s="8"/>
      <c r="AF19" s="8"/>
      <c r="AG19" s="8"/>
      <c r="AH19" s="8"/>
      <c r="AI19" s="8"/>
      <c r="AJ19" s="8"/>
      <c r="AK19" s="8"/>
      <c r="AL19" s="7">
        <f t="shared" si="8"/>
        <v>0</v>
      </c>
      <c r="AM19" s="12"/>
      <c r="AN19" s="12"/>
      <c r="AO19" s="12"/>
      <c r="AP19" s="12"/>
      <c r="AQ19" s="12">
        <v>6</v>
      </c>
      <c r="AR19" s="12">
        <v>30</v>
      </c>
      <c r="AS19" s="12"/>
      <c r="AT19" s="12"/>
      <c r="AU19" s="12"/>
      <c r="AV19" s="12"/>
      <c r="AW19" s="12">
        <f t="shared" si="9"/>
        <v>0</v>
      </c>
      <c r="AX19" s="7"/>
      <c r="AY19" s="7"/>
      <c r="AZ19" s="7"/>
      <c r="BA19" s="7"/>
      <c r="BB19" s="7">
        <v>9</v>
      </c>
      <c r="BC19" s="7">
        <v>30</v>
      </c>
      <c r="BD19" s="7"/>
      <c r="BE19" s="7"/>
      <c r="BF19" s="7"/>
      <c r="BG19" s="7"/>
      <c r="BH19" s="7">
        <f t="shared" si="10"/>
        <v>0</v>
      </c>
      <c r="BI19" s="12"/>
      <c r="BJ19" s="12"/>
      <c r="BK19" s="12"/>
      <c r="BL19" s="12"/>
      <c r="BM19" s="14">
        <v>9</v>
      </c>
      <c r="BN19" s="14">
        <v>30</v>
      </c>
      <c r="BO19" s="12"/>
      <c r="BP19" s="12"/>
      <c r="BQ19" s="14"/>
      <c r="BR19" s="14"/>
      <c r="BS19" s="12"/>
      <c r="BT19" s="12"/>
      <c r="BU19" s="12">
        <f t="shared" si="11"/>
        <v>0</v>
      </c>
      <c r="BV19" s="7"/>
      <c r="BW19" s="7"/>
      <c r="BX19" s="7"/>
      <c r="BY19" s="7"/>
      <c r="BZ19" s="7">
        <v>9</v>
      </c>
      <c r="CA19" s="7">
        <v>30</v>
      </c>
      <c r="CB19" s="7"/>
      <c r="CC19" s="7"/>
      <c r="CD19" s="7"/>
      <c r="CE19" s="7"/>
      <c r="CF19" s="7"/>
      <c r="CG19" s="7"/>
      <c r="CH19" s="7">
        <f t="shared" si="1"/>
        <v>0</v>
      </c>
      <c r="CI19" s="14"/>
      <c r="CJ19" s="14"/>
      <c r="CK19" s="14"/>
      <c r="CL19" s="14"/>
      <c r="CM19" s="14">
        <v>9</v>
      </c>
      <c r="CN19" s="14">
        <v>20</v>
      </c>
      <c r="CO19" s="14"/>
      <c r="CP19" s="14"/>
      <c r="CQ19" s="14"/>
      <c r="CR19" s="14"/>
      <c r="CS19" s="14"/>
      <c r="CT19" s="14"/>
      <c r="CU19" s="12">
        <f t="shared" si="2"/>
        <v>180</v>
      </c>
      <c r="CV19" s="7"/>
      <c r="CW19" s="7"/>
      <c r="CX19" s="7"/>
      <c r="CY19" s="7"/>
      <c r="CZ19" s="7">
        <v>15</v>
      </c>
      <c r="DA19" s="7">
        <v>20</v>
      </c>
      <c r="DB19" s="7"/>
      <c r="DC19" s="7"/>
      <c r="DD19" s="7"/>
      <c r="DE19" s="7"/>
      <c r="DF19" s="7">
        <f t="shared" si="12"/>
        <v>300</v>
      </c>
      <c r="DG19" s="14"/>
      <c r="DH19" s="14"/>
      <c r="DI19" s="14"/>
      <c r="DJ19" s="14"/>
      <c r="DK19" s="14">
        <v>10</v>
      </c>
      <c r="DL19" s="14">
        <v>20</v>
      </c>
      <c r="DM19" s="14"/>
      <c r="DN19" s="14"/>
      <c r="DO19" s="14"/>
      <c r="DP19" s="14"/>
      <c r="DQ19" s="12">
        <f t="shared" si="13"/>
        <v>200</v>
      </c>
      <c r="DR19" s="7"/>
      <c r="DS19" s="7"/>
      <c r="DT19" s="7"/>
      <c r="DU19" s="7"/>
      <c r="DV19" s="7">
        <v>9</v>
      </c>
      <c r="DW19" s="7">
        <v>20</v>
      </c>
      <c r="DX19" s="7"/>
      <c r="DY19" s="7"/>
      <c r="DZ19" s="7"/>
      <c r="EA19" s="7"/>
      <c r="EB19" s="7"/>
      <c r="EC19" s="7"/>
      <c r="ED19" s="7">
        <f t="shared" si="3"/>
        <v>180</v>
      </c>
      <c r="EE19" s="9">
        <f t="shared" si="4"/>
        <v>860</v>
      </c>
    </row>
    <row r="20" spans="1:135" hidden="1" x14ac:dyDescent="0.3">
      <c r="A20" s="19" t="str">
        <f t="shared" si="0"/>
        <v>PAPILLAS INDUSTRIALIZADAS</v>
      </c>
      <c r="B20" s="20">
        <f t="shared" si="5"/>
        <v>0</v>
      </c>
      <c r="C20" s="21" t="s">
        <v>109</v>
      </c>
      <c r="E20" s="1" t="s">
        <v>4</v>
      </c>
      <c r="F20" s="7"/>
      <c r="G20" s="7"/>
      <c r="H20" s="7"/>
      <c r="I20" s="7"/>
      <c r="J20" s="8"/>
      <c r="K20" s="8"/>
      <c r="L20" s="7"/>
      <c r="M20" s="7"/>
      <c r="N20" s="7"/>
      <c r="O20" s="7"/>
      <c r="P20" s="7">
        <f t="shared" si="6"/>
        <v>0</v>
      </c>
      <c r="Q20" s="1"/>
      <c r="R20" s="1"/>
      <c r="S20" s="1"/>
      <c r="T20" s="1"/>
      <c r="U20" s="6"/>
      <c r="V20" s="6"/>
      <c r="W20" s="1"/>
      <c r="X20" s="1"/>
      <c r="Y20" s="1"/>
      <c r="Z20" s="1"/>
      <c r="AA20" s="1">
        <f t="shared" si="7"/>
        <v>0</v>
      </c>
      <c r="AB20" s="8"/>
      <c r="AC20" s="8"/>
      <c r="AD20" s="8"/>
      <c r="AE20" s="8"/>
      <c r="AF20" s="8"/>
      <c r="AG20" s="8"/>
      <c r="AH20" s="8"/>
      <c r="AI20" s="8"/>
      <c r="AJ20" s="8"/>
      <c r="AK20" s="8"/>
      <c r="AL20" s="7">
        <f t="shared" si="8"/>
        <v>0</v>
      </c>
      <c r="AM20" s="12"/>
      <c r="AN20" s="12"/>
      <c r="AO20" s="12"/>
      <c r="AP20" s="12"/>
      <c r="AQ20" s="12"/>
      <c r="AR20" s="12"/>
      <c r="AS20" s="12"/>
      <c r="AT20" s="12"/>
      <c r="AU20" s="12"/>
      <c r="AV20" s="12"/>
      <c r="AW20" s="12">
        <f t="shared" si="9"/>
        <v>0</v>
      </c>
      <c r="AX20" s="7"/>
      <c r="AY20" s="7"/>
      <c r="AZ20" s="7"/>
      <c r="BA20" s="7"/>
      <c r="BB20" s="7"/>
      <c r="BC20" s="7"/>
      <c r="BD20" s="7"/>
      <c r="BE20" s="7"/>
      <c r="BF20" s="7"/>
      <c r="BG20" s="7"/>
      <c r="BH20" s="7">
        <f t="shared" si="10"/>
        <v>0</v>
      </c>
      <c r="BI20" s="12"/>
      <c r="BJ20" s="12"/>
      <c r="BK20" s="12"/>
      <c r="BL20" s="12"/>
      <c r="BM20" s="14"/>
      <c r="BN20" s="14"/>
      <c r="BO20" s="12"/>
      <c r="BP20" s="12"/>
      <c r="BQ20" s="14"/>
      <c r="BR20" s="14"/>
      <c r="BS20" s="12"/>
      <c r="BT20" s="12"/>
      <c r="BU20" s="12">
        <f t="shared" si="11"/>
        <v>0</v>
      </c>
      <c r="BV20" s="7"/>
      <c r="BW20" s="7"/>
      <c r="BX20" s="7"/>
      <c r="BY20" s="7"/>
      <c r="BZ20" s="7"/>
      <c r="CA20" s="7"/>
      <c r="CB20" s="7"/>
      <c r="CC20" s="7"/>
      <c r="CD20" s="7"/>
      <c r="CE20" s="7"/>
      <c r="CF20" s="7"/>
      <c r="CG20" s="7"/>
      <c r="CH20" s="7">
        <f t="shared" si="1"/>
        <v>0</v>
      </c>
      <c r="CI20" s="14"/>
      <c r="CJ20" s="14"/>
      <c r="CK20" s="14"/>
      <c r="CL20" s="14"/>
      <c r="CM20" s="14"/>
      <c r="CN20" s="14"/>
      <c r="CO20" s="14"/>
      <c r="CP20" s="14"/>
      <c r="CQ20" s="14"/>
      <c r="CR20" s="14"/>
      <c r="CS20" s="14"/>
      <c r="CT20" s="14"/>
      <c r="CU20" s="12">
        <f t="shared" si="2"/>
        <v>0</v>
      </c>
      <c r="CV20" s="7"/>
      <c r="CW20" s="7"/>
      <c r="CX20" s="7"/>
      <c r="CY20" s="7"/>
      <c r="CZ20" s="7"/>
      <c r="DA20" s="7"/>
      <c r="DB20" s="7"/>
      <c r="DC20" s="7"/>
      <c r="DD20" s="7"/>
      <c r="DE20" s="7"/>
      <c r="DF20" s="7">
        <f t="shared" si="12"/>
        <v>0</v>
      </c>
      <c r="DG20" s="14"/>
      <c r="DH20" s="14"/>
      <c r="DI20" s="14"/>
      <c r="DJ20" s="14"/>
      <c r="DK20" s="14"/>
      <c r="DL20" s="14"/>
      <c r="DM20" s="14"/>
      <c r="DN20" s="14"/>
      <c r="DO20" s="14"/>
      <c r="DP20" s="14"/>
      <c r="DQ20" s="12">
        <f t="shared" si="13"/>
        <v>0</v>
      </c>
      <c r="DR20" s="7"/>
      <c r="DS20" s="7"/>
      <c r="DT20" s="7"/>
      <c r="DU20" s="7"/>
      <c r="DV20" s="7"/>
      <c r="DW20" s="7"/>
      <c r="DX20" s="7"/>
      <c r="DY20" s="7"/>
      <c r="DZ20" s="7"/>
      <c r="EA20" s="7"/>
      <c r="EB20" s="7"/>
      <c r="EC20" s="7"/>
      <c r="ED20" s="7">
        <f t="shared" si="3"/>
        <v>0</v>
      </c>
      <c r="EE20" s="9">
        <f t="shared" si="4"/>
        <v>0</v>
      </c>
    </row>
    <row r="21" spans="1:135" ht="15" hidden="1" customHeight="1" x14ac:dyDescent="0.3">
      <c r="A21" s="19" t="str">
        <f t="shared" si="0"/>
        <v>ALIMENTO INFANTIL DE ARROZ, AVENA Y MAIZ</v>
      </c>
      <c r="B21" s="20">
        <f t="shared" si="5"/>
        <v>0</v>
      </c>
      <c r="C21" s="21" t="s">
        <v>109</v>
      </c>
      <c r="E21" s="2" t="s">
        <v>5</v>
      </c>
      <c r="F21" s="7"/>
      <c r="G21" s="7"/>
      <c r="H21" s="7"/>
      <c r="I21" s="7"/>
      <c r="J21" s="8"/>
      <c r="K21" s="8"/>
      <c r="L21" s="7"/>
      <c r="M21" s="7"/>
      <c r="N21" s="7"/>
      <c r="O21" s="7"/>
      <c r="P21" s="7">
        <f t="shared" si="6"/>
        <v>0</v>
      </c>
      <c r="Q21" s="1"/>
      <c r="R21" s="1"/>
      <c r="S21" s="1"/>
      <c r="T21" s="1"/>
      <c r="U21" s="6"/>
      <c r="V21" s="6"/>
      <c r="W21" s="1"/>
      <c r="X21" s="1"/>
      <c r="Y21" s="1"/>
      <c r="Z21" s="1"/>
      <c r="AA21" s="1">
        <f t="shared" si="7"/>
        <v>0</v>
      </c>
      <c r="AB21" s="8"/>
      <c r="AC21" s="8"/>
      <c r="AD21" s="8"/>
      <c r="AE21" s="8"/>
      <c r="AF21" s="8"/>
      <c r="AG21" s="8"/>
      <c r="AH21" s="8"/>
      <c r="AI21" s="8"/>
      <c r="AJ21" s="8"/>
      <c r="AK21" s="8"/>
      <c r="AL21" s="7">
        <f t="shared" si="8"/>
        <v>0</v>
      </c>
      <c r="AM21" s="12"/>
      <c r="AN21" s="12"/>
      <c r="AO21" s="12"/>
      <c r="AP21" s="12"/>
      <c r="AQ21" s="12"/>
      <c r="AR21" s="12"/>
      <c r="AS21" s="12"/>
      <c r="AT21" s="12"/>
      <c r="AU21" s="12"/>
      <c r="AV21" s="12"/>
      <c r="AW21" s="12">
        <f t="shared" si="9"/>
        <v>0</v>
      </c>
      <c r="AX21" s="7"/>
      <c r="AY21" s="7"/>
      <c r="AZ21" s="7"/>
      <c r="BA21" s="7"/>
      <c r="BB21" s="7"/>
      <c r="BC21" s="7"/>
      <c r="BD21" s="7"/>
      <c r="BE21" s="7"/>
      <c r="BF21" s="7"/>
      <c r="BG21" s="7"/>
      <c r="BH21" s="7">
        <f t="shared" si="10"/>
        <v>0</v>
      </c>
      <c r="BI21" s="12"/>
      <c r="BJ21" s="12"/>
      <c r="BK21" s="12"/>
      <c r="BL21" s="12"/>
      <c r="BM21" s="14"/>
      <c r="BN21" s="14"/>
      <c r="BO21" s="12"/>
      <c r="BP21" s="12"/>
      <c r="BQ21" s="14"/>
      <c r="BR21" s="14"/>
      <c r="BS21" s="12"/>
      <c r="BT21" s="12"/>
      <c r="BU21" s="12">
        <f t="shared" si="11"/>
        <v>0</v>
      </c>
      <c r="BV21" s="7"/>
      <c r="BW21" s="7"/>
      <c r="BX21" s="7"/>
      <c r="BY21" s="7"/>
      <c r="BZ21" s="7"/>
      <c r="CA21" s="7"/>
      <c r="CB21" s="7"/>
      <c r="CC21" s="7"/>
      <c r="CD21" s="7"/>
      <c r="CE21" s="7"/>
      <c r="CF21" s="7"/>
      <c r="CG21" s="7"/>
      <c r="CH21" s="7">
        <f t="shared" si="1"/>
        <v>0</v>
      </c>
      <c r="CI21" s="14"/>
      <c r="CJ21" s="14"/>
      <c r="CK21" s="14"/>
      <c r="CL21" s="14"/>
      <c r="CM21" s="14"/>
      <c r="CN21" s="14"/>
      <c r="CO21" s="14"/>
      <c r="CP21" s="14"/>
      <c r="CQ21" s="14"/>
      <c r="CR21" s="14"/>
      <c r="CS21" s="14"/>
      <c r="CT21" s="14"/>
      <c r="CU21" s="12">
        <f t="shared" si="2"/>
        <v>0</v>
      </c>
      <c r="CV21" s="7"/>
      <c r="CW21" s="7"/>
      <c r="CX21" s="7"/>
      <c r="CY21" s="7"/>
      <c r="CZ21" s="7"/>
      <c r="DA21" s="7"/>
      <c r="DB21" s="7"/>
      <c r="DC21" s="7"/>
      <c r="DD21" s="7"/>
      <c r="DE21" s="7"/>
      <c r="DF21" s="7">
        <f t="shared" si="12"/>
        <v>0</v>
      </c>
      <c r="DG21" s="14"/>
      <c r="DH21" s="14"/>
      <c r="DI21" s="14"/>
      <c r="DJ21" s="14"/>
      <c r="DK21" s="14"/>
      <c r="DL21" s="14"/>
      <c r="DM21" s="14"/>
      <c r="DN21" s="14"/>
      <c r="DO21" s="14"/>
      <c r="DP21" s="14"/>
      <c r="DQ21" s="12">
        <f t="shared" si="13"/>
        <v>0</v>
      </c>
      <c r="DR21" s="7"/>
      <c r="DS21" s="7"/>
      <c r="DT21" s="7"/>
      <c r="DU21" s="7"/>
      <c r="DV21" s="7"/>
      <c r="DW21" s="7"/>
      <c r="DX21" s="7"/>
      <c r="DY21" s="7"/>
      <c r="DZ21" s="7"/>
      <c r="EA21" s="7"/>
      <c r="EB21" s="7"/>
      <c r="EC21" s="7"/>
      <c r="ED21" s="7">
        <f t="shared" si="3"/>
        <v>0</v>
      </c>
      <c r="EE21" s="9">
        <f t="shared" si="4"/>
        <v>0</v>
      </c>
    </row>
    <row r="22" spans="1:135" x14ac:dyDescent="0.3">
      <c r="A22" s="19" t="str">
        <f t="shared" si="0"/>
        <v>ARROZ</v>
      </c>
      <c r="B22" s="20">
        <f t="shared" si="5"/>
        <v>2275</v>
      </c>
      <c r="C22" s="21" t="s">
        <v>109</v>
      </c>
      <c r="E22" s="1" t="s">
        <v>6</v>
      </c>
      <c r="F22" s="7"/>
      <c r="G22" s="7"/>
      <c r="H22" s="7"/>
      <c r="I22" s="7"/>
      <c r="J22" s="8"/>
      <c r="K22" s="8"/>
      <c r="L22" s="7"/>
      <c r="M22" s="7"/>
      <c r="N22" s="7"/>
      <c r="O22" s="7"/>
      <c r="P22" s="7">
        <f t="shared" si="6"/>
        <v>0</v>
      </c>
      <c r="Q22" s="1"/>
      <c r="R22" s="1"/>
      <c r="S22" s="1"/>
      <c r="T22" s="1"/>
      <c r="U22" s="6"/>
      <c r="V22" s="6"/>
      <c r="W22" s="1"/>
      <c r="X22" s="1"/>
      <c r="Y22" s="1">
        <v>8</v>
      </c>
      <c r="Z22" s="1">
        <v>25</v>
      </c>
      <c r="AA22" s="1">
        <f t="shared" si="7"/>
        <v>0</v>
      </c>
      <c r="AB22" s="8"/>
      <c r="AC22" s="8"/>
      <c r="AD22" s="8"/>
      <c r="AE22" s="8"/>
      <c r="AF22" s="8">
        <v>10</v>
      </c>
      <c r="AG22" s="8">
        <f>6/7*30</f>
        <v>25.714285714285712</v>
      </c>
      <c r="AH22" s="8"/>
      <c r="AI22" s="8"/>
      <c r="AJ22" s="8">
        <v>15</v>
      </c>
      <c r="AK22" s="8">
        <f>6/7*30</f>
        <v>25.714285714285712</v>
      </c>
      <c r="AL22" s="7">
        <f t="shared" si="8"/>
        <v>0</v>
      </c>
      <c r="AM22" s="12"/>
      <c r="AN22" s="12"/>
      <c r="AO22" s="12"/>
      <c r="AP22" s="12"/>
      <c r="AQ22" s="12">
        <v>23</v>
      </c>
      <c r="AR22" s="12">
        <f>6/7*30</f>
        <v>25.714285714285712</v>
      </c>
      <c r="AS22" s="12"/>
      <c r="AT22" s="12"/>
      <c r="AU22" s="12">
        <v>30</v>
      </c>
      <c r="AV22" s="12">
        <f>6/7*30</f>
        <v>25.714285714285712</v>
      </c>
      <c r="AW22" s="12">
        <f t="shared" si="9"/>
        <v>0</v>
      </c>
      <c r="AX22" s="7"/>
      <c r="AY22" s="7"/>
      <c r="AZ22" s="7"/>
      <c r="BA22" s="7"/>
      <c r="BB22" s="7">
        <v>25</v>
      </c>
      <c r="BC22" s="7">
        <f>6/7*30</f>
        <v>25.714285714285712</v>
      </c>
      <c r="BD22" s="7"/>
      <c r="BE22" s="7"/>
      <c r="BF22" s="7">
        <v>35</v>
      </c>
      <c r="BG22" s="7">
        <f>6/7*30</f>
        <v>25.714285714285712</v>
      </c>
      <c r="BH22" s="7">
        <f t="shared" si="10"/>
        <v>0</v>
      </c>
      <c r="BI22" s="12"/>
      <c r="BJ22" s="12"/>
      <c r="BK22" s="12"/>
      <c r="BL22" s="12"/>
      <c r="BM22" s="14">
        <v>25</v>
      </c>
      <c r="BN22" s="14">
        <f>6/7*30</f>
        <v>25.714285714285712</v>
      </c>
      <c r="BO22" s="12"/>
      <c r="BP22" s="12"/>
      <c r="BQ22" s="14">
        <v>35</v>
      </c>
      <c r="BR22" s="14">
        <f>6/7*30</f>
        <v>25.714285714285712</v>
      </c>
      <c r="BS22" s="12"/>
      <c r="BT22" s="12"/>
      <c r="BU22" s="12">
        <f t="shared" si="11"/>
        <v>0</v>
      </c>
      <c r="BV22" s="7"/>
      <c r="BW22" s="7"/>
      <c r="BX22" s="7"/>
      <c r="BY22" s="7"/>
      <c r="BZ22" s="7">
        <v>25</v>
      </c>
      <c r="CA22" s="7">
        <f>6/7*30</f>
        <v>25.714285714285712</v>
      </c>
      <c r="CB22" s="7"/>
      <c r="CC22" s="7"/>
      <c r="CD22" s="7">
        <v>35</v>
      </c>
      <c r="CE22" s="7">
        <f>6/7*30</f>
        <v>25.714285714285712</v>
      </c>
      <c r="CF22" s="7"/>
      <c r="CG22" s="7"/>
      <c r="CH22" s="7">
        <f t="shared" si="1"/>
        <v>0</v>
      </c>
      <c r="CI22" s="14"/>
      <c r="CJ22" s="14"/>
      <c r="CK22" s="14"/>
      <c r="CL22" s="14"/>
      <c r="CM22" s="14">
        <v>29</v>
      </c>
      <c r="CN22" s="14">
        <f>6/7*20</f>
        <v>17.142857142857142</v>
      </c>
      <c r="CO22" s="14"/>
      <c r="CP22" s="14"/>
      <c r="CQ22" s="14"/>
      <c r="CR22" s="14"/>
      <c r="CS22" s="14"/>
      <c r="CT22" s="14"/>
      <c r="CU22" s="12">
        <f t="shared" si="2"/>
        <v>497.14285714285711</v>
      </c>
      <c r="CV22" s="7"/>
      <c r="CW22" s="7"/>
      <c r="CX22" s="7"/>
      <c r="CY22" s="7"/>
      <c r="CZ22" s="7">
        <v>50</v>
      </c>
      <c r="DA22" s="7">
        <f>4/5*20</f>
        <v>16</v>
      </c>
      <c r="DB22" s="7"/>
      <c r="DC22" s="7"/>
      <c r="DD22" s="7"/>
      <c r="DE22" s="7"/>
      <c r="DF22" s="7">
        <f t="shared" si="12"/>
        <v>800</v>
      </c>
      <c r="DG22" s="14"/>
      <c r="DH22" s="14"/>
      <c r="DI22" s="14"/>
      <c r="DJ22" s="14"/>
      <c r="DK22" s="14">
        <v>30</v>
      </c>
      <c r="DL22" s="14">
        <f>4/5*20</f>
        <v>16</v>
      </c>
      <c r="DM22" s="14"/>
      <c r="DN22" s="14"/>
      <c r="DO22" s="14"/>
      <c r="DP22" s="14"/>
      <c r="DQ22" s="12">
        <f t="shared" si="13"/>
        <v>480</v>
      </c>
      <c r="DR22" s="7"/>
      <c r="DS22" s="7"/>
      <c r="DT22" s="7"/>
      <c r="DU22" s="7"/>
      <c r="DV22" s="7">
        <v>29</v>
      </c>
      <c r="DW22" s="7">
        <f>6/7*20</f>
        <v>17.142857142857142</v>
      </c>
      <c r="DX22" s="7"/>
      <c r="DY22" s="7"/>
      <c r="DZ22" s="7"/>
      <c r="EA22" s="7"/>
      <c r="EB22" s="7"/>
      <c r="EC22" s="7"/>
      <c r="ED22" s="7">
        <f t="shared" si="3"/>
        <v>497.14285714285711</v>
      </c>
      <c r="EE22" s="9">
        <f t="shared" si="4"/>
        <v>2274.2857142857142</v>
      </c>
    </row>
    <row r="23" spans="1:135" x14ac:dyDescent="0.3">
      <c r="A23" s="19" t="str">
        <f t="shared" si="0"/>
        <v>PASTAS ALIMENTICIAS</v>
      </c>
      <c r="B23" s="20">
        <f t="shared" si="5"/>
        <v>549</v>
      </c>
      <c r="C23" s="21" t="s">
        <v>109</v>
      </c>
      <c r="E23" s="1" t="s">
        <v>7</v>
      </c>
      <c r="F23" s="7"/>
      <c r="G23" s="7"/>
      <c r="H23" s="7"/>
      <c r="I23" s="7"/>
      <c r="J23" s="8"/>
      <c r="K23" s="8"/>
      <c r="L23" s="7"/>
      <c r="M23" s="7"/>
      <c r="N23" s="7"/>
      <c r="O23" s="7"/>
      <c r="P23" s="7">
        <f t="shared" si="6"/>
        <v>0</v>
      </c>
      <c r="Q23" s="1"/>
      <c r="R23" s="1"/>
      <c r="S23" s="1"/>
      <c r="T23" s="1"/>
      <c r="U23" s="6">
        <v>8</v>
      </c>
      <c r="V23" s="6">
        <v>25</v>
      </c>
      <c r="W23" s="1"/>
      <c r="X23" s="1"/>
      <c r="Y23" s="1">
        <v>8</v>
      </c>
      <c r="Z23" s="1">
        <v>5</v>
      </c>
      <c r="AA23" s="1">
        <f t="shared" si="7"/>
        <v>0</v>
      </c>
      <c r="AB23" s="8"/>
      <c r="AC23" s="8"/>
      <c r="AD23" s="8"/>
      <c r="AE23" s="8"/>
      <c r="AF23" s="8">
        <v>15</v>
      </c>
      <c r="AG23" s="8">
        <f>1/7*30</f>
        <v>4.2857142857142856</v>
      </c>
      <c r="AH23" s="8"/>
      <c r="AI23" s="8"/>
      <c r="AJ23" s="8">
        <v>15</v>
      </c>
      <c r="AK23" s="8">
        <f>1/7*30</f>
        <v>4.2857142857142856</v>
      </c>
      <c r="AL23" s="7">
        <f t="shared" si="8"/>
        <v>0</v>
      </c>
      <c r="AM23" s="12"/>
      <c r="AN23" s="12"/>
      <c r="AO23" s="12"/>
      <c r="AP23" s="12"/>
      <c r="AQ23" s="12">
        <v>25</v>
      </c>
      <c r="AR23" s="12">
        <f>1/7*30</f>
        <v>4.2857142857142856</v>
      </c>
      <c r="AS23" s="12"/>
      <c r="AT23" s="12"/>
      <c r="AU23" s="12">
        <v>25</v>
      </c>
      <c r="AV23" s="12">
        <f>1/7*30</f>
        <v>4.2857142857142856</v>
      </c>
      <c r="AW23" s="12">
        <f t="shared" si="9"/>
        <v>0</v>
      </c>
      <c r="AX23" s="7"/>
      <c r="AY23" s="7"/>
      <c r="AZ23" s="7"/>
      <c r="BA23" s="7"/>
      <c r="BB23" s="7">
        <v>30</v>
      </c>
      <c r="BC23" s="7">
        <f>1/7*30</f>
        <v>4.2857142857142856</v>
      </c>
      <c r="BD23" s="7"/>
      <c r="BE23" s="7"/>
      <c r="BF23" s="7">
        <v>30</v>
      </c>
      <c r="BG23" s="7">
        <f>1/7*30</f>
        <v>4.2857142857142856</v>
      </c>
      <c r="BH23" s="7">
        <f t="shared" si="10"/>
        <v>0</v>
      </c>
      <c r="BI23" s="12"/>
      <c r="BJ23" s="12"/>
      <c r="BK23" s="12"/>
      <c r="BL23" s="12"/>
      <c r="BM23" s="14">
        <v>30</v>
      </c>
      <c r="BN23" s="14">
        <f>1/7*30</f>
        <v>4.2857142857142856</v>
      </c>
      <c r="BO23" s="12"/>
      <c r="BP23" s="12"/>
      <c r="BQ23" s="14">
        <v>30</v>
      </c>
      <c r="BR23" s="14">
        <f>1/7*30</f>
        <v>4.2857142857142856</v>
      </c>
      <c r="BS23" s="12"/>
      <c r="BT23" s="12"/>
      <c r="BU23" s="12">
        <f t="shared" si="11"/>
        <v>0</v>
      </c>
      <c r="BV23" s="7"/>
      <c r="BW23" s="7"/>
      <c r="BX23" s="7"/>
      <c r="BY23" s="7"/>
      <c r="BZ23" s="7">
        <v>30</v>
      </c>
      <c r="CA23" s="7">
        <f>1/7*30</f>
        <v>4.2857142857142856</v>
      </c>
      <c r="CB23" s="7"/>
      <c r="CC23" s="7"/>
      <c r="CD23" s="7">
        <v>30</v>
      </c>
      <c r="CE23" s="7">
        <f>1/7*30</f>
        <v>4.2857142857142856</v>
      </c>
      <c r="CF23" s="7"/>
      <c r="CG23" s="7"/>
      <c r="CH23" s="7">
        <f t="shared" si="1"/>
        <v>0</v>
      </c>
      <c r="CI23" s="14"/>
      <c r="CJ23" s="14"/>
      <c r="CK23" s="14"/>
      <c r="CL23" s="14"/>
      <c r="CM23" s="14">
        <v>40</v>
      </c>
      <c r="CN23" s="14">
        <f>1/7*20</f>
        <v>2.8571428571428568</v>
      </c>
      <c r="CO23" s="14"/>
      <c r="CP23" s="14"/>
      <c r="CQ23" s="14"/>
      <c r="CR23" s="14"/>
      <c r="CS23" s="14"/>
      <c r="CT23" s="14"/>
      <c r="CU23" s="12">
        <f t="shared" si="2"/>
        <v>114.28571428571428</v>
      </c>
      <c r="CV23" s="7"/>
      <c r="CW23" s="7"/>
      <c r="CX23" s="7"/>
      <c r="CY23" s="7"/>
      <c r="CZ23" s="7">
        <v>50</v>
      </c>
      <c r="DA23" s="7">
        <f>1/5*20</f>
        <v>4</v>
      </c>
      <c r="DB23" s="7"/>
      <c r="DC23" s="7"/>
      <c r="DD23" s="7"/>
      <c r="DE23" s="7"/>
      <c r="DF23" s="7">
        <f t="shared" si="12"/>
        <v>200</v>
      </c>
      <c r="DG23" s="14"/>
      <c r="DH23" s="14"/>
      <c r="DI23" s="14"/>
      <c r="DJ23" s="14"/>
      <c r="DK23" s="14">
        <v>30</v>
      </c>
      <c r="DL23" s="14">
        <f>1/5*20</f>
        <v>4</v>
      </c>
      <c r="DM23" s="14"/>
      <c r="DN23" s="14"/>
      <c r="DO23" s="14"/>
      <c r="DP23" s="14"/>
      <c r="DQ23" s="12">
        <f t="shared" si="13"/>
        <v>120</v>
      </c>
      <c r="DR23" s="7"/>
      <c r="DS23" s="7"/>
      <c r="DT23" s="7"/>
      <c r="DU23" s="7"/>
      <c r="DV23" s="7">
        <v>40</v>
      </c>
      <c r="DW23" s="7">
        <f>1/7*20</f>
        <v>2.8571428571428568</v>
      </c>
      <c r="DX23" s="7"/>
      <c r="DY23" s="7"/>
      <c r="DZ23" s="7"/>
      <c r="EA23" s="7"/>
      <c r="EB23" s="7"/>
      <c r="EC23" s="7"/>
      <c r="ED23" s="7">
        <f t="shared" si="3"/>
        <v>114.28571428571428</v>
      </c>
      <c r="EE23" s="9">
        <f t="shared" si="4"/>
        <v>548.57142857142856</v>
      </c>
    </row>
    <row r="24" spans="1:135" hidden="1" x14ac:dyDescent="0.3">
      <c r="A24" s="19" t="str">
        <f t="shared" si="0"/>
        <v>HARINA DE MAIZ AMARILLO</v>
      </c>
      <c r="B24" s="20">
        <f t="shared" si="5"/>
        <v>0</v>
      </c>
      <c r="C24" s="21" t="s">
        <v>109</v>
      </c>
      <c r="E24" s="1" t="s">
        <v>8</v>
      </c>
      <c r="F24" s="7"/>
      <c r="G24" s="7"/>
      <c r="H24" s="7"/>
      <c r="I24" s="7"/>
      <c r="J24" s="8"/>
      <c r="K24" s="8"/>
      <c r="L24" s="7"/>
      <c r="M24" s="7"/>
      <c r="N24" s="7"/>
      <c r="O24" s="7"/>
      <c r="P24" s="7">
        <f t="shared" si="6"/>
        <v>0</v>
      </c>
      <c r="Q24" s="1"/>
      <c r="R24" s="1"/>
      <c r="S24" s="1"/>
      <c r="T24" s="1"/>
      <c r="U24" s="6">
        <v>8</v>
      </c>
      <c r="V24" s="6">
        <v>5</v>
      </c>
      <c r="W24" s="1"/>
      <c r="X24" s="1"/>
      <c r="Y24" s="1"/>
      <c r="Z24" s="1"/>
      <c r="AA24" s="1">
        <f t="shared" si="7"/>
        <v>0</v>
      </c>
      <c r="AB24" s="8"/>
      <c r="AC24" s="8"/>
      <c r="AD24" s="8"/>
      <c r="AE24" s="8"/>
      <c r="AF24" s="8"/>
      <c r="AG24" s="8"/>
      <c r="AH24" s="8"/>
      <c r="AI24" s="8"/>
      <c r="AJ24" s="8"/>
      <c r="AK24" s="8"/>
      <c r="AL24" s="7">
        <f t="shared" si="8"/>
        <v>0</v>
      </c>
      <c r="AM24" s="12"/>
      <c r="AN24" s="12"/>
      <c r="AO24" s="12"/>
      <c r="AP24" s="12"/>
      <c r="AQ24" s="12"/>
      <c r="AR24" s="12"/>
      <c r="AS24" s="12"/>
      <c r="AT24" s="12"/>
      <c r="AU24" s="12"/>
      <c r="AV24" s="12"/>
      <c r="AW24" s="12">
        <f t="shared" si="9"/>
        <v>0</v>
      </c>
      <c r="AX24" s="7"/>
      <c r="AY24" s="7"/>
      <c r="AZ24" s="7"/>
      <c r="BA24" s="7"/>
      <c r="BB24" s="7"/>
      <c r="BC24" s="7"/>
      <c r="BD24" s="7"/>
      <c r="BE24" s="7"/>
      <c r="BF24" s="7"/>
      <c r="BG24" s="7"/>
      <c r="BH24" s="7">
        <f t="shared" si="10"/>
        <v>0</v>
      </c>
      <c r="BI24" s="12"/>
      <c r="BJ24" s="12"/>
      <c r="BK24" s="12"/>
      <c r="BL24" s="12"/>
      <c r="BM24" s="14"/>
      <c r="BN24" s="14"/>
      <c r="BO24" s="12"/>
      <c r="BP24" s="12"/>
      <c r="BQ24" s="14"/>
      <c r="BR24" s="14"/>
      <c r="BS24" s="12"/>
      <c r="BT24" s="12"/>
      <c r="BU24" s="12">
        <f t="shared" si="11"/>
        <v>0</v>
      </c>
      <c r="BV24" s="7"/>
      <c r="BW24" s="7"/>
      <c r="BX24" s="7"/>
      <c r="BY24" s="7"/>
      <c r="BZ24" s="7"/>
      <c r="CA24" s="7"/>
      <c r="CB24" s="7"/>
      <c r="CC24" s="7"/>
      <c r="CD24" s="7"/>
      <c r="CE24" s="7"/>
      <c r="CF24" s="7"/>
      <c r="CG24" s="7"/>
      <c r="CH24" s="7">
        <f t="shared" si="1"/>
        <v>0</v>
      </c>
      <c r="CI24" s="14"/>
      <c r="CJ24" s="14"/>
      <c r="CK24" s="14"/>
      <c r="CL24" s="14"/>
      <c r="CM24" s="14"/>
      <c r="CN24" s="14"/>
      <c r="CO24" s="14"/>
      <c r="CP24" s="14"/>
      <c r="CQ24" s="14"/>
      <c r="CR24" s="14"/>
      <c r="CS24" s="14"/>
      <c r="CT24" s="14"/>
      <c r="CU24" s="12">
        <f t="shared" si="2"/>
        <v>0</v>
      </c>
      <c r="CV24" s="7"/>
      <c r="CW24" s="7"/>
      <c r="CX24" s="7"/>
      <c r="CY24" s="7"/>
      <c r="CZ24" s="7"/>
      <c r="DA24" s="7"/>
      <c r="DB24" s="7"/>
      <c r="DC24" s="7"/>
      <c r="DD24" s="7"/>
      <c r="DE24" s="7"/>
      <c r="DF24" s="7">
        <f t="shared" si="12"/>
        <v>0</v>
      </c>
      <c r="DG24" s="14"/>
      <c r="DH24" s="14"/>
      <c r="DI24" s="14"/>
      <c r="DJ24" s="14"/>
      <c r="DK24" s="14"/>
      <c r="DL24" s="14"/>
      <c r="DM24" s="14"/>
      <c r="DN24" s="14"/>
      <c r="DO24" s="14"/>
      <c r="DP24" s="14"/>
      <c r="DQ24" s="12">
        <f t="shared" si="13"/>
        <v>0</v>
      </c>
      <c r="DR24" s="7"/>
      <c r="DS24" s="7"/>
      <c r="DT24" s="7"/>
      <c r="DU24" s="7"/>
      <c r="DV24" s="7"/>
      <c r="DW24" s="7"/>
      <c r="DX24" s="7"/>
      <c r="DY24" s="7"/>
      <c r="DZ24" s="7"/>
      <c r="EA24" s="7"/>
      <c r="EB24" s="7"/>
      <c r="EC24" s="7"/>
      <c r="ED24" s="7">
        <f t="shared" si="3"/>
        <v>0</v>
      </c>
      <c r="EE24" s="9">
        <f t="shared" si="4"/>
        <v>0</v>
      </c>
    </row>
    <row r="25" spans="1:135" ht="15" customHeight="1" x14ac:dyDescent="0.3">
      <c r="A25" s="19" t="str">
        <f t="shared" si="0"/>
        <v>PANIFICADOS (PAN, PASTELERÍA Y  HOJALDRES)</v>
      </c>
      <c r="B25" s="20">
        <f t="shared" si="5"/>
        <v>7894</v>
      </c>
      <c r="C25" s="21" t="s">
        <v>109</v>
      </c>
      <c r="E25" s="2" t="s">
        <v>9</v>
      </c>
      <c r="F25" s="7"/>
      <c r="G25" s="7"/>
      <c r="H25" s="7"/>
      <c r="I25" s="7"/>
      <c r="J25" s="8"/>
      <c r="K25" s="8"/>
      <c r="L25" s="7"/>
      <c r="M25" s="7"/>
      <c r="N25" s="7"/>
      <c r="O25" s="7"/>
      <c r="P25" s="7">
        <f t="shared" si="6"/>
        <v>0</v>
      </c>
      <c r="Q25" s="1">
        <v>10</v>
      </c>
      <c r="R25" s="1">
        <v>10</v>
      </c>
      <c r="S25" s="1"/>
      <c r="T25" s="1"/>
      <c r="U25" s="6"/>
      <c r="V25" s="6"/>
      <c r="W25" s="1"/>
      <c r="X25" s="1"/>
      <c r="Y25" s="1"/>
      <c r="Z25" s="1"/>
      <c r="AA25" s="1">
        <f t="shared" si="7"/>
        <v>0</v>
      </c>
      <c r="AB25" s="8">
        <v>25</v>
      </c>
      <c r="AC25" s="8">
        <v>20</v>
      </c>
      <c r="AD25" s="8">
        <v>10</v>
      </c>
      <c r="AE25" s="8">
        <v>20</v>
      </c>
      <c r="AF25" s="8"/>
      <c r="AG25" s="8"/>
      <c r="AH25" s="8">
        <v>10</v>
      </c>
      <c r="AI25" s="8">
        <v>10</v>
      </c>
      <c r="AJ25" s="8"/>
      <c r="AK25" s="8"/>
      <c r="AL25" s="7">
        <f t="shared" si="8"/>
        <v>0</v>
      </c>
      <c r="AM25" s="12">
        <v>40</v>
      </c>
      <c r="AN25" s="12">
        <v>20</v>
      </c>
      <c r="AO25" s="12">
        <v>20</v>
      </c>
      <c r="AP25" s="12">
        <v>20</v>
      </c>
      <c r="AQ25" s="12"/>
      <c r="AR25" s="12"/>
      <c r="AS25" s="12">
        <v>20</v>
      </c>
      <c r="AT25" s="12">
        <v>10</v>
      </c>
      <c r="AU25" s="12"/>
      <c r="AV25" s="12"/>
      <c r="AW25" s="12">
        <f t="shared" si="9"/>
        <v>0</v>
      </c>
      <c r="AX25" s="7">
        <v>50</v>
      </c>
      <c r="AY25" s="7">
        <v>20</v>
      </c>
      <c r="AZ25" s="7">
        <v>50</v>
      </c>
      <c r="BA25" s="7">
        <v>20</v>
      </c>
      <c r="BB25" s="7"/>
      <c r="BC25" s="7"/>
      <c r="BD25" s="7">
        <v>20</v>
      </c>
      <c r="BE25" s="7">
        <f>2/7*30</f>
        <v>8.5714285714285712</v>
      </c>
      <c r="BF25" s="7"/>
      <c r="BG25" s="7"/>
      <c r="BH25" s="7">
        <f t="shared" si="10"/>
        <v>0</v>
      </c>
      <c r="BI25" s="12">
        <v>50</v>
      </c>
      <c r="BJ25" s="12">
        <v>20</v>
      </c>
      <c r="BK25" s="12">
        <v>50</v>
      </c>
      <c r="BL25" s="12">
        <v>20</v>
      </c>
      <c r="BM25" s="14"/>
      <c r="BN25" s="14"/>
      <c r="BO25" s="12">
        <v>20</v>
      </c>
      <c r="BP25" s="12">
        <f>2/5*20</f>
        <v>8</v>
      </c>
      <c r="BQ25" s="14"/>
      <c r="BR25" s="14"/>
      <c r="BS25" s="12">
        <v>30</v>
      </c>
      <c r="BT25" s="12">
        <v>20</v>
      </c>
      <c r="BU25" s="12">
        <f t="shared" si="11"/>
        <v>0</v>
      </c>
      <c r="BV25" s="7">
        <v>50</v>
      </c>
      <c r="BW25" s="7">
        <v>20</v>
      </c>
      <c r="BX25" s="7">
        <v>50</v>
      </c>
      <c r="BY25" s="7">
        <v>20</v>
      </c>
      <c r="BZ25" s="7"/>
      <c r="CA25" s="7"/>
      <c r="CB25" s="7">
        <v>20</v>
      </c>
      <c r="CC25" s="7">
        <f>2/7*30</f>
        <v>8.5714285714285712</v>
      </c>
      <c r="CD25" s="7"/>
      <c r="CE25" s="7"/>
      <c r="CF25" s="7">
        <v>30</v>
      </c>
      <c r="CG25" s="7">
        <v>20</v>
      </c>
      <c r="CH25" s="7">
        <f t="shared" si="1"/>
        <v>0</v>
      </c>
      <c r="CI25" s="14">
        <v>70</v>
      </c>
      <c r="CJ25" s="14">
        <v>13.33</v>
      </c>
      <c r="CK25" s="14">
        <v>50</v>
      </c>
      <c r="CL25" s="14">
        <v>13.33</v>
      </c>
      <c r="CM25" s="14"/>
      <c r="CN25" s="14"/>
      <c r="CO25" s="14">
        <v>50</v>
      </c>
      <c r="CP25" s="14">
        <f>2/7*30</f>
        <v>8.5714285714285712</v>
      </c>
      <c r="CQ25" s="14"/>
      <c r="CR25" s="14"/>
      <c r="CS25" s="14"/>
      <c r="CT25" s="14"/>
      <c r="CU25" s="12">
        <f t="shared" si="2"/>
        <v>2028.1714285714284</v>
      </c>
      <c r="CV25" s="7">
        <v>70</v>
      </c>
      <c r="CW25" s="7">
        <v>13.33</v>
      </c>
      <c r="CX25" s="7">
        <v>60</v>
      </c>
      <c r="CY25" s="7">
        <v>13.33</v>
      </c>
      <c r="CZ25" s="7"/>
      <c r="DA25" s="7"/>
      <c r="DB25" s="7">
        <v>60</v>
      </c>
      <c r="DC25" s="7">
        <v>13.33</v>
      </c>
      <c r="DD25" s="7"/>
      <c r="DE25" s="7"/>
      <c r="DF25" s="7">
        <f t="shared" si="12"/>
        <v>2532.6999999999998</v>
      </c>
      <c r="DG25" s="14">
        <v>30</v>
      </c>
      <c r="DH25" s="14">
        <v>13.33</v>
      </c>
      <c r="DI25" s="14">
        <v>30</v>
      </c>
      <c r="DJ25" s="14">
        <v>13.33</v>
      </c>
      <c r="DK25" s="14"/>
      <c r="DL25" s="14"/>
      <c r="DM25" s="14">
        <v>30</v>
      </c>
      <c r="DN25" s="14">
        <v>13.33</v>
      </c>
      <c r="DO25" s="14"/>
      <c r="DP25" s="14"/>
      <c r="DQ25" s="12">
        <f t="shared" si="13"/>
        <v>1199.6999999999998</v>
      </c>
      <c r="DR25" s="7">
        <v>70</v>
      </c>
      <c r="DS25" s="7">
        <v>13.33</v>
      </c>
      <c r="DT25" s="7">
        <v>60</v>
      </c>
      <c r="DU25" s="7">
        <v>13.33</v>
      </c>
      <c r="DV25" s="7"/>
      <c r="DW25" s="7"/>
      <c r="DX25" s="7">
        <v>50</v>
      </c>
      <c r="DY25" s="7">
        <f>2/5*20</f>
        <v>8</v>
      </c>
      <c r="DZ25" s="7"/>
      <c r="EA25" s="7"/>
      <c r="EB25" s="7"/>
      <c r="EC25" s="7"/>
      <c r="ED25" s="7">
        <f t="shared" si="3"/>
        <v>2132.9</v>
      </c>
      <c r="EE25" s="9">
        <f t="shared" si="4"/>
        <v>7893.4714285714272</v>
      </c>
    </row>
    <row r="26" spans="1:135" x14ac:dyDescent="0.3">
      <c r="A26" s="19" t="str">
        <f t="shared" si="0"/>
        <v>GALLETERÍA</v>
      </c>
      <c r="B26" s="20">
        <f t="shared" si="5"/>
        <v>1363</v>
      </c>
      <c r="C26" s="21" t="s">
        <v>109</v>
      </c>
      <c r="E26" s="1" t="s">
        <v>10</v>
      </c>
      <c r="F26" s="7"/>
      <c r="G26" s="7"/>
      <c r="H26" s="7"/>
      <c r="I26" s="7"/>
      <c r="J26" s="8"/>
      <c r="K26" s="8"/>
      <c r="L26" s="7"/>
      <c r="M26" s="7"/>
      <c r="N26" s="7"/>
      <c r="O26" s="7"/>
      <c r="P26" s="7">
        <f t="shared" si="6"/>
        <v>0</v>
      </c>
      <c r="Q26" s="1">
        <v>14</v>
      </c>
      <c r="R26" s="1">
        <v>10</v>
      </c>
      <c r="S26" s="1"/>
      <c r="T26" s="1"/>
      <c r="U26" s="6"/>
      <c r="V26" s="6"/>
      <c r="W26" s="1"/>
      <c r="X26" s="1"/>
      <c r="Y26" s="1"/>
      <c r="Z26" s="1"/>
      <c r="AA26" s="1">
        <f t="shared" si="7"/>
        <v>0</v>
      </c>
      <c r="AB26" s="8"/>
      <c r="AC26" s="8"/>
      <c r="AD26" s="8">
        <v>7</v>
      </c>
      <c r="AE26" s="8">
        <v>10</v>
      </c>
      <c r="AF26" s="8"/>
      <c r="AG26" s="8"/>
      <c r="AH26" s="8">
        <v>7</v>
      </c>
      <c r="AI26" s="8">
        <v>20</v>
      </c>
      <c r="AJ26" s="8"/>
      <c r="AK26" s="8"/>
      <c r="AL26" s="7">
        <f t="shared" si="8"/>
        <v>0</v>
      </c>
      <c r="AM26" s="12"/>
      <c r="AN26" s="12"/>
      <c r="AO26" s="12">
        <v>14</v>
      </c>
      <c r="AP26" s="12">
        <v>10</v>
      </c>
      <c r="AQ26" s="12"/>
      <c r="AR26" s="12"/>
      <c r="AS26" s="12">
        <v>14</v>
      </c>
      <c r="AT26" s="12">
        <v>20</v>
      </c>
      <c r="AU26" s="12"/>
      <c r="AV26" s="12"/>
      <c r="AW26" s="12">
        <f t="shared" si="9"/>
        <v>0</v>
      </c>
      <c r="AX26" s="7"/>
      <c r="AY26" s="7"/>
      <c r="AZ26" s="7">
        <v>14</v>
      </c>
      <c r="BA26" s="7">
        <v>10</v>
      </c>
      <c r="BB26" s="7"/>
      <c r="BC26" s="7"/>
      <c r="BD26" s="7">
        <v>14</v>
      </c>
      <c r="BE26" s="7">
        <f>3/7*30</f>
        <v>12.857142857142856</v>
      </c>
      <c r="BF26" s="7"/>
      <c r="BG26" s="7"/>
      <c r="BH26" s="7">
        <f t="shared" si="10"/>
        <v>0</v>
      </c>
      <c r="BI26" s="12"/>
      <c r="BJ26" s="12"/>
      <c r="BK26" s="12">
        <v>14</v>
      </c>
      <c r="BL26" s="12">
        <v>10</v>
      </c>
      <c r="BM26" s="14"/>
      <c r="BN26" s="14"/>
      <c r="BO26" s="12">
        <v>14</v>
      </c>
      <c r="BP26" s="12">
        <f>3/5*20</f>
        <v>12</v>
      </c>
      <c r="BQ26" s="14"/>
      <c r="BR26" s="14"/>
      <c r="BS26" s="12">
        <v>14</v>
      </c>
      <c r="BT26" s="12">
        <v>10</v>
      </c>
      <c r="BU26" s="12">
        <f t="shared" si="11"/>
        <v>0</v>
      </c>
      <c r="BV26" s="7"/>
      <c r="BW26" s="7"/>
      <c r="BX26" s="7">
        <v>14</v>
      </c>
      <c r="BY26" s="7">
        <v>10</v>
      </c>
      <c r="BZ26" s="7"/>
      <c r="CA26" s="7"/>
      <c r="CB26" s="7">
        <v>14</v>
      </c>
      <c r="CC26" s="7">
        <f>3/7*30</f>
        <v>12.857142857142856</v>
      </c>
      <c r="CD26" s="7"/>
      <c r="CE26" s="7"/>
      <c r="CF26" s="7">
        <v>14</v>
      </c>
      <c r="CG26" s="7">
        <v>10</v>
      </c>
      <c r="CH26" s="7">
        <f t="shared" si="1"/>
        <v>0</v>
      </c>
      <c r="CI26" s="14"/>
      <c r="CJ26" s="14"/>
      <c r="CK26" s="14">
        <v>21</v>
      </c>
      <c r="CL26" s="14">
        <v>6.67</v>
      </c>
      <c r="CM26" s="14"/>
      <c r="CN26" s="14"/>
      <c r="CO26" s="14">
        <v>21</v>
      </c>
      <c r="CP26" s="14">
        <f>3/7*30</f>
        <v>12.857142857142856</v>
      </c>
      <c r="CQ26" s="14"/>
      <c r="CR26" s="14"/>
      <c r="CS26" s="14"/>
      <c r="CT26" s="14"/>
      <c r="CU26" s="12">
        <f t="shared" si="2"/>
        <v>410.07</v>
      </c>
      <c r="CV26" s="7"/>
      <c r="CW26" s="7"/>
      <c r="CX26" s="7">
        <v>21</v>
      </c>
      <c r="CY26" s="7">
        <v>6.67</v>
      </c>
      <c r="CZ26" s="7"/>
      <c r="DA26" s="7"/>
      <c r="DB26" s="7">
        <v>21</v>
      </c>
      <c r="DC26" s="7">
        <v>6.67</v>
      </c>
      <c r="DD26" s="7"/>
      <c r="DE26" s="7"/>
      <c r="DF26" s="7">
        <f t="shared" si="12"/>
        <v>280.14</v>
      </c>
      <c r="DG26" s="14"/>
      <c r="DH26" s="14"/>
      <c r="DI26" s="14">
        <v>21</v>
      </c>
      <c r="DJ26" s="14">
        <v>6.67</v>
      </c>
      <c r="DK26" s="14"/>
      <c r="DL26" s="14"/>
      <c r="DM26" s="14">
        <v>21</v>
      </c>
      <c r="DN26" s="14">
        <v>6.67</v>
      </c>
      <c r="DO26" s="14"/>
      <c r="DP26" s="14"/>
      <c r="DQ26" s="12">
        <f t="shared" si="13"/>
        <v>280.14</v>
      </c>
      <c r="DR26" s="7"/>
      <c r="DS26" s="7"/>
      <c r="DT26" s="7">
        <v>21</v>
      </c>
      <c r="DU26" s="7">
        <v>6.67</v>
      </c>
      <c r="DV26" s="7"/>
      <c r="DW26" s="7"/>
      <c r="DX26" s="7">
        <v>21</v>
      </c>
      <c r="DY26" s="7">
        <f>3/5*20</f>
        <v>12</v>
      </c>
      <c r="DZ26" s="7"/>
      <c r="EA26" s="7"/>
      <c r="EB26" s="7"/>
      <c r="EC26" s="7"/>
      <c r="ED26" s="7">
        <f t="shared" si="3"/>
        <v>392.07</v>
      </c>
      <c r="EE26" s="9">
        <f t="shared" si="4"/>
        <v>1362.42</v>
      </c>
    </row>
    <row r="27" spans="1:135" x14ac:dyDescent="0.3">
      <c r="A27" s="19" t="str">
        <f t="shared" si="0"/>
        <v>AREPA O  ENVUELTOS DE MAZORCA</v>
      </c>
      <c r="B27" s="20">
        <f t="shared" si="5"/>
        <v>2919</v>
      </c>
      <c r="C27" s="21" t="s">
        <v>109</v>
      </c>
      <c r="E27" s="2" t="s">
        <v>11</v>
      </c>
      <c r="F27" s="7"/>
      <c r="G27" s="7"/>
      <c r="H27" s="7"/>
      <c r="I27" s="7"/>
      <c r="J27" s="8"/>
      <c r="K27" s="8"/>
      <c r="L27" s="7"/>
      <c r="M27" s="7"/>
      <c r="N27" s="7"/>
      <c r="O27" s="7"/>
      <c r="P27" s="7">
        <f t="shared" si="6"/>
        <v>0</v>
      </c>
      <c r="Q27" s="1">
        <v>10</v>
      </c>
      <c r="R27" s="1">
        <v>10</v>
      </c>
      <c r="S27" s="1"/>
      <c r="T27" s="1"/>
      <c r="U27" s="6">
        <v>15</v>
      </c>
      <c r="V27" s="6">
        <v>10</v>
      </c>
      <c r="W27" s="1"/>
      <c r="X27" s="1"/>
      <c r="Y27" s="1">
        <v>15</v>
      </c>
      <c r="Z27" s="1">
        <v>10</v>
      </c>
      <c r="AA27" s="1">
        <f t="shared" si="7"/>
        <v>0</v>
      </c>
      <c r="AB27" s="8">
        <v>25</v>
      </c>
      <c r="AC27" s="8">
        <v>10</v>
      </c>
      <c r="AD27" s="8"/>
      <c r="AE27" s="8"/>
      <c r="AF27" s="8">
        <v>20</v>
      </c>
      <c r="AG27" s="8">
        <f>2/7*30</f>
        <v>8.5714285714285712</v>
      </c>
      <c r="AH27" s="8"/>
      <c r="AI27" s="8"/>
      <c r="AJ27" s="8">
        <v>20</v>
      </c>
      <c r="AK27" s="8">
        <f>2/7*30</f>
        <v>8.5714285714285712</v>
      </c>
      <c r="AL27" s="7">
        <f t="shared" si="8"/>
        <v>0</v>
      </c>
      <c r="AM27" s="12">
        <v>40</v>
      </c>
      <c r="AN27" s="12">
        <v>10</v>
      </c>
      <c r="AO27" s="12"/>
      <c r="AP27" s="12"/>
      <c r="AQ27" s="12">
        <v>35</v>
      </c>
      <c r="AR27" s="12">
        <f>2/7*30</f>
        <v>8.5714285714285712</v>
      </c>
      <c r="AS27" s="12"/>
      <c r="AT27" s="12"/>
      <c r="AU27" s="12">
        <v>35</v>
      </c>
      <c r="AV27" s="12">
        <f>2/7*30</f>
        <v>8.5714285714285712</v>
      </c>
      <c r="AW27" s="12">
        <f t="shared" si="9"/>
        <v>0</v>
      </c>
      <c r="AX27" s="7">
        <v>50</v>
      </c>
      <c r="AY27" s="7">
        <v>10</v>
      </c>
      <c r="AZ27" s="7"/>
      <c r="BA27" s="7"/>
      <c r="BB27" s="7">
        <v>40</v>
      </c>
      <c r="BC27" s="7">
        <f>2/7*30</f>
        <v>8.5714285714285712</v>
      </c>
      <c r="BD27" s="7"/>
      <c r="BE27" s="7"/>
      <c r="BF27" s="7">
        <v>40</v>
      </c>
      <c r="BG27" s="7">
        <f>2/7*30</f>
        <v>8.5714285714285712</v>
      </c>
      <c r="BH27" s="7">
        <f t="shared" si="10"/>
        <v>0</v>
      </c>
      <c r="BI27" s="12">
        <v>50</v>
      </c>
      <c r="BJ27" s="12">
        <v>10</v>
      </c>
      <c r="BK27" s="12"/>
      <c r="BL27" s="12"/>
      <c r="BM27" s="14">
        <v>40</v>
      </c>
      <c r="BN27" s="14">
        <f>2/7*30</f>
        <v>8.5714285714285712</v>
      </c>
      <c r="BO27" s="12"/>
      <c r="BP27" s="12"/>
      <c r="BQ27" s="14">
        <v>40</v>
      </c>
      <c r="BR27" s="14">
        <f>2/7*30</f>
        <v>8.5714285714285712</v>
      </c>
      <c r="BS27" s="12"/>
      <c r="BT27" s="12"/>
      <c r="BU27" s="12">
        <f t="shared" si="11"/>
        <v>0</v>
      </c>
      <c r="BV27" s="7">
        <v>50</v>
      </c>
      <c r="BW27" s="7">
        <v>10</v>
      </c>
      <c r="BX27" s="7"/>
      <c r="BY27" s="7"/>
      <c r="BZ27" s="7">
        <v>40</v>
      </c>
      <c r="CA27" s="7">
        <f>2/7*30</f>
        <v>8.5714285714285712</v>
      </c>
      <c r="CB27" s="7"/>
      <c r="CC27" s="7"/>
      <c r="CD27" s="7">
        <v>40</v>
      </c>
      <c r="CE27" s="7">
        <f>2/7*30</f>
        <v>8.5714285714285712</v>
      </c>
      <c r="CF27" s="7"/>
      <c r="CG27" s="7"/>
      <c r="CH27" s="7">
        <f t="shared" si="1"/>
        <v>0</v>
      </c>
      <c r="CI27" s="14">
        <v>50</v>
      </c>
      <c r="CJ27" s="14">
        <v>6.67</v>
      </c>
      <c r="CK27" s="14"/>
      <c r="CL27" s="14"/>
      <c r="CM27" s="14">
        <v>50</v>
      </c>
      <c r="CN27" s="14">
        <f>2/7*20</f>
        <v>5.7142857142857135</v>
      </c>
      <c r="CO27" s="14"/>
      <c r="CP27" s="14"/>
      <c r="CQ27" s="14"/>
      <c r="CR27" s="14"/>
      <c r="CS27" s="14"/>
      <c r="CT27" s="14"/>
      <c r="CU27" s="12">
        <f t="shared" si="2"/>
        <v>619.21428571428567</v>
      </c>
      <c r="CV27" s="7">
        <v>70</v>
      </c>
      <c r="CW27" s="7">
        <v>6.67</v>
      </c>
      <c r="CX27" s="7"/>
      <c r="CY27" s="7"/>
      <c r="CZ27" s="7">
        <v>60</v>
      </c>
      <c r="DA27" s="7">
        <f>2/5*20</f>
        <v>8</v>
      </c>
      <c r="DB27" s="7"/>
      <c r="DC27" s="7"/>
      <c r="DD27" s="7"/>
      <c r="DE27" s="7"/>
      <c r="DF27" s="7">
        <f t="shared" si="12"/>
        <v>946.9</v>
      </c>
      <c r="DG27" s="14">
        <v>30</v>
      </c>
      <c r="DH27" s="14">
        <v>6.67</v>
      </c>
      <c r="DI27" s="14"/>
      <c r="DJ27" s="14"/>
      <c r="DK27" s="14">
        <v>50</v>
      </c>
      <c r="DL27" s="14">
        <f>2/5*20</f>
        <v>8</v>
      </c>
      <c r="DM27" s="14"/>
      <c r="DN27" s="14"/>
      <c r="DO27" s="14"/>
      <c r="DP27" s="14"/>
      <c r="DQ27" s="12">
        <f t="shared" si="13"/>
        <v>600.1</v>
      </c>
      <c r="DR27" s="7">
        <v>70</v>
      </c>
      <c r="DS27" s="7">
        <v>6.67</v>
      </c>
      <c r="DT27" s="7"/>
      <c r="DU27" s="7"/>
      <c r="DV27" s="7">
        <v>50</v>
      </c>
      <c r="DW27" s="7">
        <f>2/7*20</f>
        <v>5.7142857142857135</v>
      </c>
      <c r="DX27" s="7"/>
      <c r="DY27" s="7"/>
      <c r="DZ27" s="7"/>
      <c r="EA27" s="7"/>
      <c r="EB27" s="7"/>
      <c r="EC27" s="7"/>
      <c r="ED27" s="7">
        <f t="shared" si="3"/>
        <v>752.61428571428564</v>
      </c>
      <c r="EE27" s="9">
        <f t="shared" si="4"/>
        <v>2918.8285714285716</v>
      </c>
    </row>
    <row r="28" spans="1:135" x14ac:dyDescent="0.3">
      <c r="A28" s="19" t="str">
        <f t="shared" si="0"/>
        <v>TUBÉRCULOS Y PLÁTANOS</v>
      </c>
      <c r="B28" s="20">
        <f t="shared" si="5"/>
        <v>8188</v>
      </c>
      <c r="C28" s="21" t="s">
        <v>109</v>
      </c>
      <c r="E28" s="2" t="s">
        <v>12</v>
      </c>
      <c r="F28" s="7"/>
      <c r="G28" s="7"/>
      <c r="H28" s="7"/>
      <c r="I28" s="7"/>
      <c r="J28" s="8">
        <f>+(19+25)/2</f>
        <v>22</v>
      </c>
      <c r="K28" s="8">
        <v>30</v>
      </c>
      <c r="L28" s="7"/>
      <c r="M28" s="7"/>
      <c r="N28" s="8">
        <f>+(19+25)/2</f>
        <v>22</v>
      </c>
      <c r="O28" s="8">
        <v>30</v>
      </c>
      <c r="P28" s="7">
        <f t="shared" si="6"/>
        <v>0</v>
      </c>
      <c r="Q28" s="1"/>
      <c r="R28" s="1"/>
      <c r="S28" s="1"/>
      <c r="T28" s="1"/>
      <c r="U28" s="6">
        <f>+(12+20)/2+(18+25)/(2*30)*20</f>
        <v>30.333333333333336</v>
      </c>
      <c r="V28" s="6">
        <v>30</v>
      </c>
      <c r="W28" s="1"/>
      <c r="X28" s="1"/>
      <c r="Y28" s="1">
        <f>+(12+20)/2+ (18+25)/(2*30)*20</f>
        <v>30.333333333333336</v>
      </c>
      <c r="Z28" s="1">
        <v>30</v>
      </c>
      <c r="AA28" s="1">
        <f t="shared" si="7"/>
        <v>0</v>
      </c>
      <c r="AB28" s="8"/>
      <c r="AC28" s="8"/>
      <c r="AD28" s="8"/>
      <c r="AE28" s="8"/>
      <c r="AF28" s="8">
        <f>+(12+17)/2+(24+46)/(2*30)*(5/7)</f>
        <v>15.333333333333334</v>
      </c>
      <c r="AG28" s="8">
        <v>30</v>
      </c>
      <c r="AH28" s="8"/>
      <c r="AI28" s="8"/>
      <c r="AJ28" s="8">
        <f>+(40+77)/2</f>
        <v>58.5</v>
      </c>
      <c r="AK28" s="8">
        <f>5/7*30</f>
        <v>21.428571428571431</v>
      </c>
      <c r="AL28" s="7">
        <f t="shared" si="8"/>
        <v>0</v>
      </c>
      <c r="AM28" s="12"/>
      <c r="AN28" s="12"/>
      <c r="AO28" s="12"/>
      <c r="AP28" s="12"/>
      <c r="AQ28" s="15">
        <f>+(12+17)/2+(46+60)/(2*30)*(5/7)</f>
        <v>15.761904761904763</v>
      </c>
      <c r="AR28" s="15">
        <v>30</v>
      </c>
      <c r="AS28" s="12"/>
      <c r="AT28" s="12"/>
      <c r="AU28" s="12">
        <f>+(62+83)/2</f>
        <v>72.5</v>
      </c>
      <c r="AV28" s="12">
        <f>5/7*30</f>
        <v>21.428571428571431</v>
      </c>
      <c r="AW28" s="12">
        <f t="shared" si="9"/>
        <v>0</v>
      </c>
      <c r="AX28" s="7"/>
      <c r="AY28" s="7"/>
      <c r="AZ28" s="7"/>
      <c r="BA28" s="7"/>
      <c r="BB28" s="7">
        <f>+(17+25)/2+(46+65)/2*5/7</f>
        <v>60.642857142857146</v>
      </c>
      <c r="BC28" s="7">
        <v>30</v>
      </c>
      <c r="BD28" s="7"/>
      <c r="BE28" s="7"/>
      <c r="BF28" s="7">
        <f>+(71+100)/2</f>
        <v>85.5</v>
      </c>
      <c r="BG28" s="7">
        <f>5/7*30</f>
        <v>21.428571428571431</v>
      </c>
      <c r="BH28" s="7">
        <f t="shared" si="10"/>
        <v>0</v>
      </c>
      <c r="BI28" s="12"/>
      <c r="BJ28" s="12"/>
      <c r="BK28" s="12"/>
      <c r="BL28" s="12"/>
      <c r="BM28" s="14">
        <f>+(17+25)/2+(46+65)/2*5/7</f>
        <v>60.642857142857146</v>
      </c>
      <c r="BN28" s="14">
        <v>30</v>
      </c>
      <c r="BO28" s="12"/>
      <c r="BP28" s="12"/>
      <c r="BQ28" s="14">
        <f>+(71+100)/2</f>
        <v>85.5</v>
      </c>
      <c r="BR28" s="14">
        <f>5/7*30</f>
        <v>21.428571428571431</v>
      </c>
      <c r="BS28" s="12"/>
      <c r="BT28" s="12"/>
      <c r="BU28" s="12">
        <f t="shared" si="11"/>
        <v>0</v>
      </c>
      <c r="BV28" s="7"/>
      <c r="BW28" s="7"/>
      <c r="BX28" s="7"/>
      <c r="BY28" s="7"/>
      <c r="BZ28" s="7">
        <f>+(17+25)/2+(58+82)/2*5/7</f>
        <v>71</v>
      </c>
      <c r="CA28" s="7">
        <v>30</v>
      </c>
      <c r="CB28" s="7"/>
      <c r="CC28" s="7"/>
      <c r="CD28" s="7">
        <f>+(82+117)/2</f>
        <v>99.5</v>
      </c>
      <c r="CE28" s="7">
        <f>5/7*30</f>
        <v>21.428571428571431</v>
      </c>
      <c r="CF28" s="7"/>
      <c r="CG28" s="7"/>
      <c r="CH28" s="7">
        <f t="shared" si="1"/>
        <v>0</v>
      </c>
      <c r="CI28" s="14"/>
      <c r="CJ28" s="14"/>
      <c r="CK28" s="14"/>
      <c r="CL28" s="14"/>
      <c r="CM28" s="14">
        <f>+(17+25)/2+(70+98)/2*5/7</f>
        <v>81</v>
      </c>
      <c r="CN28" s="14">
        <v>20</v>
      </c>
      <c r="CO28" s="14"/>
      <c r="CP28" s="14"/>
      <c r="CQ28" s="14"/>
      <c r="CR28" s="14"/>
      <c r="CS28" s="14"/>
      <c r="CT28" s="14"/>
      <c r="CU28" s="12">
        <f t="shared" si="2"/>
        <v>1620</v>
      </c>
      <c r="CV28" s="7"/>
      <c r="CW28" s="7"/>
      <c r="CX28" s="7"/>
      <c r="CY28" s="7"/>
      <c r="CZ28" s="7">
        <f>+(57+80)/2+(70+98)/2*3/5</f>
        <v>118.9</v>
      </c>
      <c r="DA28" s="7">
        <v>20</v>
      </c>
      <c r="DB28" s="7"/>
      <c r="DC28" s="7"/>
      <c r="DD28" s="7"/>
      <c r="DE28" s="7"/>
      <c r="DF28" s="7">
        <f t="shared" si="12"/>
        <v>2378</v>
      </c>
      <c r="DG28" s="14"/>
      <c r="DH28" s="14"/>
      <c r="DI28" s="14"/>
      <c r="DJ28" s="14"/>
      <c r="DK28" s="14">
        <f>+(57+80)/2+(58+82)/2*5/7</f>
        <v>118.5</v>
      </c>
      <c r="DL28" s="14">
        <v>20</v>
      </c>
      <c r="DM28" s="14"/>
      <c r="DN28" s="14"/>
      <c r="DO28" s="14"/>
      <c r="DP28" s="14"/>
      <c r="DQ28" s="12">
        <f t="shared" si="13"/>
        <v>2370</v>
      </c>
      <c r="DR28" s="7"/>
      <c r="DS28" s="7"/>
      <c r="DT28" s="7"/>
      <c r="DU28" s="7"/>
      <c r="DV28" s="7">
        <f>+(17+25)/2+(81+115)/2*5/7</f>
        <v>91</v>
      </c>
      <c r="DW28" s="7">
        <v>20</v>
      </c>
      <c r="DX28" s="7"/>
      <c r="DY28" s="7"/>
      <c r="DZ28" s="7"/>
      <c r="EA28" s="7"/>
      <c r="EB28" s="7"/>
      <c r="EC28" s="7"/>
      <c r="ED28" s="7">
        <f t="shared" si="3"/>
        <v>1820</v>
      </c>
      <c r="EE28" s="9">
        <f t="shared" si="4"/>
        <v>8188</v>
      </c>
    </row>
    <row r="29" spans="1:135" x14ac:dyDescent="0.3">
      <c r="A29" s="19" t="str">
        <f t="shared" si="0"/>
        <v>FRUTA ENTERA O EN JUGO</v>
      </c>
      <c r="B29" s="20">
        <f t="shared" si="5"/>
        <v>33614</v>
      </c>
      <c r="C29" s="21" t="s">
        <v>109</v>
      </c>
      <c r="E29" s="1" t="s">
        <v>13</v>
      </c>
      <c r="F29" s="7"/>
      <c r="G29" s="7"/>
      <c r="H29" s="7"/>
      <c r="I29" s="7"/>
      <c r="J29" s="8"/>
      <c r="K29" s="8"/>
      <c r="L29" s="7"/>
      <c r="M29" s="7"/>
      <c r="N29" s="7"/>
      <c r="O29" s="7"/>
      <c r="P29" s="7">
        <f t="shared" si="6"/>
        <v>0</v>
      </c>
      <c r="Q29" s="1"/>
      <c r="R29" s="1"/>
      <c r="S29" s="1"/>
      <c r="T29" s="1"/>
      <c r="U29" s="6"/>
      <c r="V29" s="6"/>
      <c r="W29" s="1"/>
      <c r="X29" s="1"/>
      <c r="Y29" s="1"/>
      <c r="Z29" s="1"/>
      <c r="AA29" s="1">
        <f t="shared" si="7"/>
        <v>0</v>
      </c>
      <c r="AB29" s="8">
        <f>+(73+155)/2</f>
        <v>114</v>
      </c>
      <c r="AC29" s="8">
        <v>30</v>
      </c>
      <c r="AD29" s="8">
        <f>+(73+155)/2</f>
        <v>114</v>
      </c>
      <c r="AE29" s="8">
        <f>3/7*30</f>
        <v>12.857142857142856</v>
      </c>
      <c r="AF29" s="8">
        <f>+(29+62)/2</f>
        <v>45.5</v>
      </c>
      <c r="AG29" s="8">
        <v>30</v>
      </c>
      <c r="AH29" s="8"/>
      <c r="AI29" s="8"/>
      <c r="AJ29" s="8">
        <f>+(29+62)/2</f>
        <v>45.5</v>
      </c>
      <c r="AK29" s="8">
        <v>30</v>
      </c>
      <c r="AL29" s="7">
        <f t="shared" si="8"/>
        <v>0</v>
      </c>
      <c r="AM29" s="12">
        <f>+(84+177)/2</f>
        <v>130.5</v>
      </c>
      <c r="AN29" s="12">
        <v>30</v>
      </c>
      <c r="AO29" s="12">
        <f>+(73+155)/2</f>
        <v>114</v>
      </c>
      <c r="AP29" s="12">
        <v>30</v>
      </c>
      <c r="AQ29" s="15">
        <f>+(36+75)/2</f>
        <v>55.5</v>
      </c>
      <c r="AR29" s="14">
        <v>30</v>
      </c>
      <c r="AS29" s="12"/>
      <c r="AT29" s="12"/>
      <c r="AU29" s="12">
        <f>+(36+75)/2</f>
        <v>55.5</v>
      </c>
      <c r="AV29" s="12">
        <v>30</v>
      </c>
      <c r="AW29" s="12">
        <f t="shared" si="9"/>
        <v>0</v>
      </c>
      <c r="AX29" s="7">
        <f>+(105+222)/2</f>
        <v>163.5</v>
      </c>
      <c r="AY29" s="7">
        <v>30</v>
      </c>
      <c r="AZ29" s="7">
        <f>+(84+177)/2</f>
        <v>130.5</v>
      </c>
      <c r="BA29" s="7">
        <v>30</v>
      </c>
      <c r="BB29" s="7">
        <f>+(38+82)/2</f>
        <v>60</v>
      </c>
      <c r="BC29" s="7">
        <v>30</v>
      </c>
      <c r="BD29" s="7"/>
      <c r="BE29" s="7"/>
      <c r="BF29" s="7"/>
      <c r="BG29" s="7"/>
      <c r="BH29" s="7">
        <f t="shared" si="10"/>
        <v>0</v>
      </c>
      <c r="BI29" s="12">
        <f>+(105+222)/2</f>
        <v>163.5</v>
      </c>
      <c r="BJ29" s="12">
        <v>30</v>
      </c>
      <c r="BK29" s="12">
        <f>+(84+177)/2</f>
        <v>130.5</v>
      </c>
      <c r="BL29" s="12">
        <v>30</v>
      </c>
      <c r="BM29" s="14">
        <f>+(43+91)/2</f>
        <v>67</v>
      </c>
      <c r="BN29" s="14">
        <v>30</v>
      </c>
      <c r="BO29" s="12"/>
      <c r="BP29" s="12"/>
      <c r="BQ29" s="14">
        <f>+(43+91)/2</f>
        <v>67</v>
      </c>
      <c r="BR29" s="14">
        <v>30</v>
      </c>
      <c r="BS29" s="12">
        <f>+(43+91)/2</f>
        <v>67</v>
      </c>
      <c r="BT29" s="12">
        <f>4/7*30</f>
        <v>17.142857142857142</v>
      </c>
      <c r="BU29" s="12">
        <f t="shared" si="11"/>
        <v>0</v>
      </c>
      <c r="BV29" s="7">
        <f>+(105+222)/2</f>
        <v>163.5</v>
      </c>
      <c r="BW29" s="7">
        <v>30</v>
      </c>
      <c r="BX29" s="7">
        <f>+(84+177)/2</f>
        <v>130.5</v>
      </c>
      <c r="BY29" s="7">
        <v>30</v>
      </c>
      <c r="BZ29" s="7">
        <f>+(47+100)/2</f>
        <v>73.5</v>
      </c>
      <c r="CA29" s="7">
        <v>30</v>
      </c>
      <c r="CB29" s="7"/>
      <c r="CC29" s="7"/>
      <c r="CD29" s="7">
        <f>+(47+100)/2</f>
        <v>73.5</v>
      </c>
      <c r="CE29" s="7">
        <v>30</v>
      </c>
      <c r="CF29" s="7">
        <f>+(47+100)/2</f>
        <v>73.5</v>
      </c>
      <c r="CG29" s="7">
        <f>4/7*30</f>
        <v>17.142857142857142</v>
      </c>
      <c r="CH29" s="7">
        <f t="shared" si="1"/>
        <v>0</v>
      </c>
      <c r="CI29" s="14">
        <f>+(126+266)/2</f>
        <v>196</v>
      </c>
      <c r="CJ29" s="14">
        <v>20</v>
      </c>
      <c r="CK29" s="14">
        <f>+(105+222)/2</f>
        <v>163.5</v>
      </c>
      <c r="CL29" s="14">
        <v>20</v>
      </c>
      <c r="CM29" s="14">
        <f>+(47+100)/2</f>
        <v>73.5</v>
      </c>
      <c r="CN29" s="14">
        <v>20</v>
      </c>
      <c r="CO29" s="14"/>
      <c r="CP29" s="14"/>
      <c r="CQ29" s="14"/>
      <c r="CR29" s="14"/>
      <c r="CS29" s="14"/>
      <c r="CT29" s="14"/>
      <c r="CU29" s="12">
        <f t="shared" si="2"/>
        <v>8660</v>
      </c>
      <c r="CV29" s="7">
        <f>+(100+63+123+145+100+120+87.5)/7</f>
        <v>105.5</v>
      </c>
      <c r="CW29" s="7">
        <v>20</v>
      </c>
      <c r="CX29" s="7">
        <f>+(100+123+145+100+120+87.5)/6</f>
        <v>112.58333333333333</v>
      </c>
      <c r="CY29" s="7">
        <v>20</v>
      </c>
      <c r="CZ29" s="7">
        <f>+(80+100)/2</f>
        <v>90</v>
      </c>
      <c r="DA29" s="7">
        <v>20</v>
      </c>
      <c r="DB29" s="7">
        <f>+(100+123+145+100+120+87.5)/6</f>
        <v>112.58333333333333</v>
      </c>
      <c r="DC29" s="7">
        <v>20</v>
      </c>
      <c r="DD29" s="7"/>
      <c r="DE29" s="7"/>
      <c r="DF29" s="7">
        <f t="shared" si="12"/>
        <v>8413.3333333333321</v>
      </c>
      <c r="DG29" s="14">
        <f>+(100+63+123+145+100+120+87.5)/7</f>
        <v>105.5</v>
      </c>
      <c r="DH29" s="14">
        <v>20</v>
      </c>
      <c r="DI29" s="14">
        <f>+(100+92+109+80+120+75)/6</f>
        <v>96</v>
      </c>
      <c r="DJ29" s="14">
        <v>20</v>
      </c>
      <c r="DK29" s="14">
        <f>+(80+100)/2</f>
        <v>90</v>
      </c>
      <c r="DL29" s="14">
        <v>20</v>
      </c>
      <c r="DM29" s="14">
        <f>+(100+92+109+80+120+75)/6</f>
        <v>96</v>
      </c>
      <c r="DN29" s="14">
        <v>20</v>
      </c>
      <c r="DO29" s="14"/>
      <c r="DP29" s="14"/>
      <c r="DQ29" s="12">
        <f t="shared" si="13"/>
        <v>7750</v>
      </c>
      <c r="DR29" s="7">
        <f>+(126+266)/2</f>
        <v>196</v>
      </c>
      <c r="DS29" s="7">
        <v>20</v>
      </c>
      <c r="DT29" s="7">
        <f>+(105+222)/2</f>
        <v>163.5</v>
      </c>
      <c r="DU29" s="7">
        <v>20</v>
      </c>
      <c r="DV29" s="7">
        <f>+(51+109)/2</f>
        <v>80</v>
      </c>
      <c r="DW29" s="7">
        <v>20</v>
      </c>
      <c r="DX29" s="7"/>
      <c r="DY29" s="7"/>
      <c r="DZ29" s="7"/>
      <c r="EA29" s="7"/>
      <c r="EB29" s="7"/>
      <c r="EC29" s="7"/>
      <c r="ED29" s="7">
        <f t="shared" si="3"/>
        <v>8790</v>
      </c>
      <c r="EE29" s="9">
        <f t="shared" si="4"/>
        <v>33613.333333333328</v>
      </c>
    </row>
    <row r="30" spans="1:135" hidden="1" x14ac:dyDescent="0.3">
      <c r="A30" s="19" t="str">
        <f t="shared" si="0"/>
        <v>FRUTA EN COMPOTA</v>
      </c>
      <c r="B30" s="20">
        <f t="shared" si="5"/>
        <v>0</v>
      </c>
      <c r="C30" s="21" t="s">
        <v>109</v>
      </c>
      <c r="E30" s="2" t="s">
        <v>14</v>
      </c>
      <c r="F30" s="7">
        <f>(59+120)/2</f>
        <v>89.5</v>
      </c>
      <c r="G30" s="7">
        <v>30</v>
      </c>
      <c r="H30" s="7">
        <f>+(42+89)/2</f>
        <v>65.5</v>
      </c>
      <c r="I30" s="7">
        <v>30</v>
      </c>
      <c r="J30" s="8">
        <f>+(59+120)/2</f>
        <v>89.5</v>
      </c>
      <c r="K30" s="8">
        <v>30</v>
      </c>
      <c r="L30" s="7">
        <f>+(42+89)/2</f>
        <v>65.5</v>
      </c>
      <c r="M30" s="7">
        <v>30</v>
      </c>
      <c r="N30" s="8">
        <f>+(59+120)/2</f>
        <v>89.5</v>
      </c>
      <c r="O30" s="8">
        <v>30</v>
      </c>
      <c r="P30" s="7">
        <f t="shared" si="6"/>
        <v>0</v>
      </c>
      <c r="Q30" s="1">
        <f>+(59+120)/2</f>
        <v>89.5</v>
      </c>
      <c r="R30" s="1">
        <v>30</v>
      </c>
      <c r="S30" s="1">
        <f>+(42+89)/2</f>
        <v>65.5</v>
      </c>
      <c r="T30" s="1">
        <v>30</v>
      </c>
      <c r="U30" s="6">
        <f>+(59+120)/2</f>
        <v>89.5</v>
      </c>
      <c r="V30" s="6">
        <v>30</v>
      </c>
      <c r="W30" s="1">
        <f>+(42+89)/2</f>
        <v>65.5</v>
      </c>
      <c r="X30" s="1">
        <v>30</v>
      </c>
      <c r="Y30" s="1">
        <f>+(59+120)/2</f>
        <v>89.5</v>
      </c>
      <c r="Z30" s="1">
        <v>30</v>
      </c>
      <c r="AA30" s="1">
        <f t="shared" si="7"/>
        <v>0</v>
      </c>
      <c r="AB30" s="8"/>
      <c r="AC30" s="8"/>
      <c r="AD30" s="8"/>
      <c r="AE30" s="8"/>
      <c r="AF30" s="8"/>
      <c r="AG30" s="8"/>
      <c r="AH30" s="8"/>
      <c r="AI30" s="8"/>
      <c r="AJ30" s="8"/>
      <c r="AK30" s="8"/>
      <c r="AL30" s="7">
        <f t="shared" si="8"/>
        <v>0</v>
      </c>
      <c r="AM30" s="12"/>
      <c r="AN30" s="12"/>
      <c r="AO30" s="12"/>
      <c r="AP30" s="12"/>
      <c r="AQ30" s="12"/>
      <c r="AR30" s="12"/>
      <c r="AS30" s="12"/>
      <c r="AT30" s="12"/>
      <c r="AU30" s="12"/>
      <c r="AV30" s="12"/>
      <c r="AW30" s="12">
        <f t="shared" si="9"/>
        <v>0</v>
      </c>
      <c r="AX30" s="7"/>
      <c r="AY30" s="7"/>
      <c r="AZ30" s="7"/>
      <c r="BA30" s="7"/>
      <c r="BB30" s="7"/>
      <c r="BC30" s="7"/>
      <c r="BD30" s="7"/>
      <c r="BE30" s="7"/>
      <c r="BF30" s="7"/>
      <c r="BG30" s="7"/>
      <c r="BH30" s="7">
        <f t="shared" si="10"/>
        <v>0</v>
      </c>
      <c r="BI30" s="12"/>
      <c r="BJ30" s="12"/>
      <c r="BK30" s="12"/>
      <c r="BL30" s="12"/>
      <c r="BM30" s="14"/>
      <c r="BN30" s="14"/>
      <c r="BO30" s="12"/>
      <c r="BP30" s="12"/>
      <c r="BQ30" s="14"/>
      <c r="BR30" s="14"/>
      <c r="BS30" s="12"/>
      <c r="BT30" s="12"/>
      <c r="BU30" s="12">
        <f t="shared" si="11"/>
        <v>0</v>
      </c>
      <c r="BV30" s="7"/>
      <c r="BW30" s="7"/>
      <c r="BX30" s="7"/>
      <c r="BY30" s="7"/>
      <c r="BZ30" s="7"/>
      <c r="CA30" s="7"/>
      <c r="CB30" s="7"/>
      <c r="CC30" s="7"/>
      <c r="CD30" s="7"/>
      <c r="CE30" s="7"/>
      <c r="CF30" s="7"/>
      <c r="CG30" s="7"/>
      <c r="CH30" s="7">
        <f t="shared" si="1"/>
        <v>0</v>
      </c>
      <c r="CI30" s="14"/>
      <c r="CJ30" s="14"/>
      <c r="CK30" s="14"/>
      <c r="CL30" s="14"/>
      <c r="CM30" s="14"/>
      <c r="CN30" s="14"/>
      <c r="CO30" s="14"/>
      <c r="CP30" s="14"/>
      <c r="CQ30" s="14"/>
      <c r="CR30" s="14"/>
      <c r="CS30" s="14"/>
      <c r="CT30" s="14"/>
      <c r="CU30" s="12">
        <f t="shared" si="2"/>
        <v>0</v>
      </c>
      <c r="CV30" s="7"/>
      <c r="CW30" s="7"/>
      <c r="CX30" s="7"/>
      <c r="CY30" s="7"/>
      <c r="CZ30" s="7"/>
      <c r="DA30" s="7"/>
      <c r="DB30" s="7"/>
      <c r="DC30" s="7"/>
      <c r="DD30" s="7"/>
      <c r="DE30" s="7"/>
      <c r="DF30" s="7">
        <f t="shared" si="12"/>
        <v>0</v>
      </c>
      <c r="DG30" s="14"/>
      <c r="DH30" s="14"/>
      <c r="DI30" s="14"/>
      <c r="DJ30" s="14"/>
      <c r="DK30" s="14"/>
      <c r="DL30" s="14"/>
      <c r="DM30" s="14"/>
      <c r="DN30" s="14"/>
      <c r="DO30" s="14"/>
      <c r="DP30" s="14"/>
      <c r="DQ30" s="12">
        <f t="shared" si="13"/>
        <v>0</v>
      </c>
      <c r="DR30" s="7"/>
      <c r="DS30" s="7"/>
      <c r="DT30" s="7"/>
      <c r="DU30" s="7"/>
      <c r="DV30" s="7"/>
      <c r="DW30" s="7"/>
      <c r="DX30" s="7"/>
      <c r="DY30" s="7"/>
      <c r="DZ30" s="7"/>
      <c r="EA30" s="7"/>
      <c r="EB30" s="7"/>
      <c r="EC30" s="7"/>
      <c r="ED30" s="7">
        <f t="shared" si="3"/>
        <v>0</v>
      </c>
      <c r="EE30" s="9">
        <f t="shared" si="4"/>
        <v>0</v>
      </c>
    </row>
    <row r="31" spans="1:135" hidden="1" x14ac:dyDescent="0.3">
      <c r="A31" s="19" t="str">
        <f t="shared" si="0"/>
        <v>COMPOTA INDUSTRIALIZADA</v>
      </c>
      <c r="B31" s="20">
        <f t="shared" si="5"/>
        <v>0</v>
      </c>
      <c r="C31" s="21" t="s">
        <v>109</v>
      </c>
      <c r="E31" s="1" t="s">
        <v>15</v>
      </c>
      <c r="F31" s="7"/>
      <c r="G31" s="7"/>
      <c r="H31" s="7"/>
      <c r="I31" s="7"/>
      <c r="J31" s="8"/>
      <c r="K31" s="8"/>
      <c r="L31" s="7"/>
      <c r="M31" s="7"/>
      <c r="N31" s="7"/>
      <c r="O31" s="7"/>
      <c r="P31" s="7">
        <f t="shared" si="6"/>
        <v>0</v>
      </c>
      <c r="Q31" s="1"/>
      <c r="R31" s="1"/>
      <c r="S31" s="1"/>
      <c r="T31" s="1"/>
      <c r="U31" s="6"/>
      <c r="V31" s="6"/>
      <c r="W31" s="1"/>
      <c r="X31" s="1"/>
      <c r="Y31" s="1"/>
      <c r="Z31" s="1"/>
      <c r="AA31" s="1">
        <f t="shared" si="7"/>
        <v>0</v>
      </c>
      <c r="AB31" s="8"/>
      <c r="AC31" s="8"/>
      <c r="AD31" s="8"/>
      <c r="AE31" s="8"/>
      <c r="AF31" s="8"/>
      <c r="AG31" s="8"/>
      <c r="AH31" s="8"/>
      <c r="AI31" s="8"/>
      <c r="AJ31" s="8"/>
      <c r="AK31" s="8"/>
      <c r="AL31" s="7">
        <f t="shared" si="8"/>
        <v>0</v>
      </c>
      <c r="AM31" s="12"/>
      <c r="AN31" s="12"/>
      <c r="AO31" s="12"/>
      <c r="AP31" s="12"/>
      <c r="AQ31" s="12"/>
      <c r="AR31" s="12"/>
      <c r="AS31" s="12"/>
      <c r="AT31" s="12"/>
      <c r="AU31" s="12"/>
      <c r="AV31" s="12"/>
      <c r="AW31" s="12">
        <f t="shared" si="9"/>
        <v>0</v>
      </c>
      <c r="AX31" s="7"/>
      <c r="AY31" s="7"/>
      <c r="AZ31" s="7"/>
      <c r="BA31" s="7"/>
      <c r="BB31" s="7"/>
      <c r="BC31" s="7"/>
      <c r="BD31" s="7"/>
      <c r="BE31" s="7"/>
      <c r="BF31" s="7"/>
      <c r="BG31" s="7"/>
      <c r="BH31" s="7">
        <f t="shared" si="10"/>
        <v>0</v>
      </c>
      <c r="BI31" s="12"/>
      <c r="BJ31" s="12"/>
      <c r="BK31" s="12"/>
      <c r="BL31" s="12"/>
      <c r="BM31" s="14"/>
      <c r="BN31" s="14"/>
      <c r="BO31" s="12"/>
      <c r="BP31" s="12"/>
      <c r="BQ31" s="14"/>
      <c r="BR31" s="14"/>
      <c r="BS31" s="12"/>
      <c r="BT31" s="12"/>
      <c r="BU31" s="12">
        <f t="shared" si="11"/>
        <v>0</v>
      </c>
      <c r="BV31" s="7"/>
      <c r="BW31" s="7"/>
      <c r="BX31" s="7"/>
      <c r="BY31" s="7"/>
      <c r="BZ31" s="7"/>
      <c r="CA31" s="7"/>
      <c r="CB31" s="7"/>
      <c r="CC31" s="7"/>
      <c r="CD31" s="7"/>
      <c r="CE31" s="7"/>
      <c r="CF31" s="7"/>
      <c r="CG31" s="7"/>
      <c r="CH31" s="7">
        <f t="shared" si="1"/>
        <v>0</v>
      </c>
      <c r="CI31" s="14"/>
      <c r="CJ31" s="14"/>
      <c r="CK31" s="14"/>
      <c r="CL31" s="14"/>
      <c r="CM31" s="14"/>
      <c r="CN31" s="14"/>
      <c r="CO31" s="14"/>
      <c r="CP31" s="14"/>
      <c r="CQ31" s="14"/>
      <c r="CR31" s="14"/>
      <c r="CS31" s="14"/>
      <c r="CT31" s="14"/>
      <c r="CU31" s="12">
        <f t="shared" si="2"/>
        <v>0</v>
      </c>
      <c r="CV31" s="7"/>
      <c r="CW31" s="7"/>
      <c r="CX31" s="7"/>
      <c r="CY31" s="7"/>
      <c r="CZ31" s="7"/>
      <c r="DA31" s="7"/>
      <c r="DB31" s="7"/>
      <c r="DC31" s="7"/>
      <c r="DD31" s="7"/>
      <c r="DE31" s="7"/>
      <c r="DF31" s="7">
        <f t="shared" si="12"/>
        <v>0</v>
      </c>
      <c r="DG31" s="14"/>
      <c r="DH31" s="14"/>
      <c r="DI31" s="14"/>
      <c r="DJ31" s="14"/>
      <c r="DK31" s="14"/>
      <c r="DL31" s="14"/>
      <c r="DM31" s="14"/>
      <c r="DN31" s="14"/>
      <c r="DO31" s="14"/>
      <c r="DP31" s="14"/>
      <c r="DQ31" s="12">
        <f t="shared" si="13"/>
        <v>0</v>
      </c>
      <c r="DR31" s="7"/>
      <c r="DS31" s="7"/>
      <c r="DT31" s="7"/>
      <c r="DU31" s="7"/>
      <c r="DV31" s="7"/>
      <c r="DW31" s="7"/>
      <c r="DX31" s="7"/>
      <c r="DY31" s="7"/>
      <c r="DZ31" s="7"/>
      <c r="EA31" s="7"/>
      <c r="EB31" s="7"/>
      <c r="EC31" s="7"/>
      <c r="ED31" s="7">
        <f t="shared" si="3"/>
        <v>0</v>
      </c>
      <c r="EE31" s="9">
        <f t="shared" si="4"/>
        <v>0</v>
      </c>
    </row>
    <row r="32" spans="1:135" x14ac:dyDescent="0.3">
      <c r="A32" s="19" t="str">
        <f t="shared" si="0"/>
        <v>VERDURAS Y HORTALIZAS</v>
      </c>
      <c r="B32" s="20">
        <f t="shared" si="5"/>
        <v>6384</v>
      </c>
      <c r="C32" s="21" t="s">
        <v>109</v>
      </c>
      <c r="E32" s="2" t="s">
        <v>16</v>
      </c>
      <c r="F32" s="7"/>
      <c r="G32" s="7"/>
      <c r="H32" s="7"/>
      <c r="I32" s="7"/>
      <c r="J32" s="8">
        <f>+(45+70)/2</f>
        <v>57.5</v>
      </c>
      <c r="K32" s="8">
        <v>30</v>
      </c>
      <c r="L32" s="7"/>
      <c r="M32" s="7"/>
      <c r="N32" s="7"/>
      <c r="O32" s="7"/>
      <c r="P32" s="7">
        <f t="shared" si="6"/>
        <v>0</v>
      </c>
      <c r="Q32" s="1"/>
      <c r="R32" s="1"/>
      <c r="S32" s="1"/>
      <c r="T32" s="1"/>
      <c r="U32" s="6">
        <f>+(45+70)/2</f>
        <v>57.5</v>
      </c>
      <c r="V32" s="6">
        <v>30</v>
      </c>
      <c r="W32" s="1"/>
      <c r="X32" s="1"/>
      <c r="Y32" s="1">
        <f>+(45+70)/2</f>
        <v>57.5</v>
      </c>
      <c r="Z32" s="1">
        <v>30</v>
      </c>
      <c r="AA32" s="1">
        <f t="shared" si="7"/>
        <v>0</v>
      </c>
      <c r="AB32" s="8"/>
      <c r="AC32" s="8"/>
      <c r="AD32" s="8"/>
      <c r="AE32" s="8"/>
      <c r="AF32" s="8">
        <f>+(9+15)/2+(31+46)/2</f>
        <v>50.5</v>
      </c>
      <c r="AG32" s="8">
        <v>30</v>
      </c>
      <c r="AH32" s="8"/>
      <c r="AI32" s="8"/>
      <c r="AJ32" s="8">
        <f>+(40+60)/2</f>
        <v>50</v>
      </c>
      <c r="AK32" s="8">
        <v>30</v>
      </c>
      <c r="AL32" s="7">
        <f t="shared" si="8"/>
        <v>0</v>
      </c>
      <c r="AM32" s="12"/>
      <c r="AN32" s="12"/>
      <c r="AO32" s="12"/>
      <c r="AP32" s="12"/>
      <c r="AQ32" s="12">
        <f>+(9+15)/2+ (36+54)/2</f>
        <v>57</v>
      </c>
      <c r="AR32" s="12">
        <v>30</v>
      </c>
      <c r="AS32" s="12"/>
      <c r="AT32" s="12"/>
      <c r="AU32" s="12">
        <f>+(46+68)/2</f>
        <v>57</v>
      </c>
      <c r="AV32" s="12">
        <v>30</v>
      </c>
      <c r="AW32" s="12">
        <f t="shared" si="9"/>
        <v>0</v>
      </c>
      <c r="AX32" s="7"/>
      <c r="AY32" s="7"/>
      <c r="AZ32" s="7"/>
      <c r="BA32" s="7"/>
      <c r="BB32" s="7">
        <f>+(14+20)/2+(43+65)/2</f>
        <v>71</v>
      </c>
      <c r="BC32" s="7">
        <v>30</v>
      </c>
      <c r="BD32" s="7"/>
      <c r="BE32" s="7"/>
      <c r="BF32" s="7">
        <f>+(57+85)/2</f>
        <v>71</v>
      </c>
      <c r="BG32" s="7">
        <v>30</v>
      </c>
      <c r="BH32" s="7">
        <f t="shared" si="10"/>
        <v>0</v>
      </c>
      <c r="BI32" s="12"/>
      <c r="BJ32" s="12"/>
      <c r="BK32" s="12"/>
      <c r="BL32" s="12"/>
      <c r="BM32" s="14">
        <f>+(14+20)/2+(43+65)/2</f>
        <v>71</v>
      </c>
      <c r="BN32" s="14">
        <v>30</v>
      </c>
      <c r="BO32" s="12"/>
      <c r="BP32" s="12"/>
      <c r="BQ32" s="14">
        <f>+(57+85)/2</f>
        <v>71</v>
      </c>
      <c r="BR32" s="14">
        <v>30</v>
      </c>
      <c r="BS32" s="12"/>
      <c r="BT32" s="12"/>
      <c r="BU32" s="12">
        <f t="shared" si="11"/>
        <v>0</v>
      </c>
      <c r="BV32" s="7"/>
      <c r="BW32" s="7"/>
      <c r="BX32" s="7"/>
      <c r="BY32" s="7"/>
      <c r="BZ32" s="7">
        <f>+(14+20)/2+(55+82)/2</f>
        <v>85.5</v>
      </c>
      <c r="CA32" s="7">
        <v>30</v>
      </c>
      <c r="CB32" s="7"/>
      <c r="CC32" s="7"/>
      <c r="CD32" s="7">
        <f>+(68+103)/2</f>
        <v>85.5</v>
      </c>
      <c r="CE32" s="7">
        <v>30</v>
      </c>
      <c r="CF32" s="7"/>
      <c r="CG32" s="7"/>
      <c r="CH32" s="7">
        <f t="shared" si="1"/>
        <v>0</v>
      </c>
      <c r="CI32" s="14"/>
      <c r="CJ32" s="14"/>
      <c r="CK32" s="14"/>
      <c r="CL32" s="14"/>
      <c r="CM32" s="14">
        <f>+(14+20)/2+(43+65)/2</f>
        <v>71</v>
      </c>
      <c r="CN32" s="14">
        <v>20</v>
      </c>
      <c r="CO32" s="14"/>
      <c r="CP32" s="14"/>
      <c r="CQ32" s="14"/>
      <c r="CR32" s="14"/>
      <c r="CS32" s="14"/>
      <c r="CT32" s="14"/>
      <c r="CU32" s="12">
        <f t="shared" si="2"/>
        <v>1420</v>
      </c>
      <c r="CV32" s="7"/>
      <c r="CW32" s="7"/>
      <c r="CX32" s="7"/>
      <c r="CY32" s="7"/>
      <c r="CZ32" s="7">
        <f>+(14+20)/2+((70+27+75+71+18+25+18+50+108)/9/((70+15+60+70+15+15+15+20+80)/9))*50</f>
        <v>81.166666666666671</v>
      </c>
      <c r="DA32" s="7">
        <v>20</v>
      </c>
      <c r="DB32" s="7"/>
      <c r="DC32" s="7"/>
      <c r="DD32" s="7"/>
      <c r="DE32" s="7"/>
      <c r="DF32" s="7">
        <f t="shared" si="12"/>
        <v>1623.3333333333335</v>
      </c>
      <c r="DG32" s="14"/>
      <c r="DH32" s="14"/>
      <c r="DI32" s="14"/>
      <c r="DJ32" s="14"/>
      <c r="DK32" s="14">
        <f>+(14+20)/2+((70+27+75+71+18+80+60+50+108)/9/((70+15+60+70+15+50+50+20+80)/9))*50</f>
        <v>82</v>
      </c>
      <c r="DL32" s="14">
        <v>20</v>
      </c>
      <c r="DM32" s="14"/>
      <c r="DN32" s="14"/>
      <c r="DO32" s="14"/>
      <c r="DP32" s="14"/>
      <c r="DQ32" s="12">
        <f t="shared" si="13"/>
        <v>1640</v>
      </c>
      <c r="DR32" s="7"/>
      <c r="DS32" s="7"/>
      <c r="DT32" s="7"/>
      <c r="DU32" s="7"/>
      <c r="DV32" s="7">
        <f>+(14+20)/2+(54+82)/2</f>
        <v>85</v>
      </c>
      <c r="DW32" s="7">
        <v>20</v>
      </c>
      <c r="DX32" s="7"/>
      <c r="DY32" s="7"/>
      <c r="DZ32" s="7"/>
      <c r="EA32" s="7"/>
      <c r="EB32" s="7"/>
      <c r="EC32" s="7"/>
      <c r="ED32" s="7">
        <f t="shared" si="3"/>
        <v>1700</v>
      </c>
      <c r="EE32" s="9">
        <f t="shared" si="4"/>
        <v>6383.3333333333339</v>
      </c>
    </row>
    <row r="33" spans="1:135" x14ac:dyDescent="0.3">
      <c r="A33" s="19" t="str">
        <f t="shared" si="0"/>
        <v>LEGUMINOSAS FRESCAS O SECAS</v>
      </c>
      <c r="B33" s="20">
        <f t="shared" si="5"/>
        <v>738</v>
      </c>
      <c r="C33" s="21" t="s">
        <v>109</v>
      </c>
      <c r="E33" s="2" t="s">
        <v>17</v>
      </c>
      <c r="F33" s="7"/>
      <c r="G33" s="7"/>
      <c r="H33" s="7"/>
      <c r="I33" s="7"/>
      <c r="J33" s="8"/>
      <c r="K33" s="8"/>
      <c r="L33" s="7"/>
      <c r="M33" s="7"/>
      <c r="N33" s="7"/>
      <c r="O33" s="7"/>
      <c r="P33" s="7">
        <f t="shared" si="6"/>
        <v>0</v>
      </c>
      <c r="Q33" s="1"/>
      <c r="R33" s="1"/>
      <c r="S33" s="1"/>
      <c r="T33" s="1"/>
      <c r="U33" s="6"/>
      <c r="V33" s="6"/>
      <c r="W33" s="1"/>
      <c r="X33" s="1"/>
      <c r="Y33" s="1"/>
      <c r="Z33" s="1"/>
      <c r="AA33" s="1">
        <f t="shared" si="7"/>
        <v>0</v>
      </c>
      <c r="AB33" s="8"/>
      <c r="AC33" s="8"/>
      <c r="AD33" s="8"/>
      <c r="AE33" s="8"/>
      <c r="AF33" s="8">
        <f>2+10*2/(7*30)</f>
        <v>2.0952380952380953</v>
      </c>
      <c r="AG33" s="8">
        <v>30</v>
      </c>
      <c r="AH33" s="8"/>
      <c r="AI33" s="8"/>
      <c r="AJ33" s="8"/>
      <c r="AK33" s="8"/>
      <c r="AL33" s="7">
        <f t="shared" si="8"/>
        <v>0</v>
      </c>
      <c r="AM33" s="12"/>
      <c r="AN33" s="12"/>
      <c r="AO33" s="12"/>
      <c r="AP33" s="12"/>
      <c r="AQ33" s="12">
        <f>2+15*2/7</f>
        <v>6.2857142857142856</v>
      </c>
      <c r="AR33" s="12">
        <v>30</v>
      </c>
      <c r="AS33" s="12"/>
      <c r="AT33" s="12"/>
      <c r="AU33" s="12"/>
      <c r="AV33" s="12"/>
      <c r="AW33" s="12">
        <f t="shared" si="9"/>
        <v>0</v>
      </c>
      <c r="AX33" s="7"/>
      <c r="AY33" s="7"/>
      <c r="AZ33" s="7"/>
      <c r="BA33" s="7"/>
      <c r="BB33" s="7">
        <f>2+15*2/7</f>
        <v>6.2857142857142856</v>
      </c>
      <c r="BC33" s="7">
        <v>30</v>
      </c>
      <c r="BD33" s="7"/>
      <c r="BE33" s="7"/>
      <c r="BF33" s="7"/>
      <c r="BG33" s="7"/>
      <c r="BH33" s="7">
        <f t="shared" si="10"/>
        <v>0</v>
      </c>
      <c r="BI33" s="12"/>
      <c r="BJ33" s="12"/>
      <c r="BK33" s="12"/>
      <c r="BL33" s="12"/>
      <c r="BM33" s="14">
        <f>2+15*2/7</f>
        <v>6.2857142857142856</v>
      </c>
      <c r="BN33" s="14">
        <v>30</v>
      </c>
      <c r="BO33" s="12"/>
      <c r="BP33" s="12"/>
      <c r="BQ33" s="14"/>
      <c r="BR33" s="14"/>
      <c r="BS33" s="12"/>
      <c r="BT33" s="12"/>
      <c r="BU33" s="12">
        <f t="shared" si="11"/>
        <v>0</v>
      </c>
      <c r="BV33" s="7"/>
      <c r="BW33" s="7"/>
      <c r="BX33" s="7"/>
      <c r="BY33" s="7"/>
      <c r="BZ33" s="7">
        <f>2+15*2/7</f>
        <v>6.2857142857142856</v>
      </c>
      <c r="CA33" s="7">
        <v>30</v>
      </c>
      <c r="CB33" s="7"/>
      <c r="CC33" s="7"/>
      <c r="CD33" s="7"/>
      <c r="CE33" s="7"/>
      <c r="CF33" s="7"/>
      <c r="CG33" s="7"/>
      <c r="CH33" s="7">
        <f t="shared" si="1"/>
        <v>0</v>
      </c>
      <c r="CI33" s="14"/>
      <c r="CJ33" s="14"/>
      <c r="CK33" s="14"/>
      <c r="CL33" s="14"/>
      <c r="CM33" s="14">
        <f>2+15*2/5</f>
        <v>8</v>
      </c>
      <c r="CN33" s="14">
        <v>20</v>
      </c>
      <c r="CO33" s="14"/>
      <c r="CP33" s="14"/>
      <c r="CQ33" s="14"/>
      <c r="CR33" s="14"/>
      <c r="CS33" s="14"/>
      <c r="CT33" s="14"/>
      <c r="CU33" s="12">
        <f t="shared" si="2"/>
        <v>160</v>
      </c>
      <c r="CV33" s="7"/>
      <c r="CW33" s="7"/>
      <c r="CX33" s="7"/>
      <c r="CY33" s="7"/>
      <c r="CZ33" s="7">
        <f>2+30*2/7</f>
        <v>10.571428571428571</v>
      </c>
      <c r="DA33" s="7">
        <v>20</v>
      </c>
      <c r="DB33" s="7"/>
      <c r="DC33" s="7"/>
      <c r="DD33" s="7"/>
      <c r="DE33" s="7"/>
      <c r="DF33" s="7">
        <f t="shared" si="12"/>
        <v>211.42857142857142</v>
      </c>
      <c r="DG33" s="14"/>
      <c r="DH33" s="14"/>
      <c r="DI33" s="14"/>
      <c r="DJ33" s="14"/>
      <c r="DK33" s="14">
        <f>2+30*2/7</f>
        <v>10.571428571428571</v>
      </c>
      <c r="DL33" s="14">
        <v>20</v>
      </c>
      <c r="DM33" s="14"/>
      <c r="DN33" s="14"/>
      <c r="DO33" s="14"/>
      <c r="DP33" s="14"/>
      <c r="DQ33" s="14">
        <f t="shared" si="13"/>
        <v>211.42857142857142</v>
      </c>
      <c r="DR33" s="7"/>
      <c r="DS33" s="7"/>
      <c r="DT33" s="7"/>
      <c r="DU33" s="7"/>
      <c r="DV33" s="7">
        <f>2+20*2/7</f>
        <v>7.7142857142857144</v>
      </c>
      <c r="DW33" s="7">
        <v>20</v>
      </c>
      <c r="DX33" s="7"/>
      <c r="DY33" s="7"/>
      <c r="DZ33" s="7"/>
      <c r="EA33" s="7"/>
      <c r="EB33" s="7"/>
      <c r="EC33" s="7"/>
      <c r="ED33" s="7">
        <f t="shared" si="3"/>
        <v>154.28571428571428</v>
      </c>
      <c r="EE33" s="9">
        <f t="shared" si="4"/>
        <v>737.14285714285711</v>
      </c>
    </row>
    <row r="34" spans="1:135" hidden="1" x14ac:dyDescent="0.3">
      <c r="A34" s="19" t="str">
        <f t="shared" si="0"/>
        <v>FRIJOL EMPACADO</v>
      </c>
      <c r="B34" s="20">
        <f t="shared" si="5"/>
        <v>0</v>
      </c>
      <c r="C34" s="21" t="s">
        <v>109</v>
      </c>
      <c r="E34" s="2" t="s">
        <v>30</v>
      </c>
      <c r="F34" s="7"/>
      <c r="G34" s="7"/>
      <c r="H34" s="7"/>
      <c r="I34" s="7"/>
      <c r="J34" s="8"/>
      <c r="K34" s="8"/>
      <c r="L34" s="7"/>
      <c r="M34" s="7"/>
      <c r="N34" s="7"/>
      <c r="O34" s="7"/>
      <c r="P34" s="7">
        <f t="shared" si="6"/>
        <v>0</v>
      </c>
      <c r="Q34" s="1"/>
      <c r="R34" s="1"/>
      <c r="S34" s="1"/>
      <c r="T34" s="1"/>
      <c r="U34" s="6"/>
      <c r="V34" s="6"/>
      <c r="W34" s="1"/>
      <c r="X34" s="1"/>
      <c r="Y34" s="1"/>
      <c r="Z34" s="1"/>
      <c r="AA34" s="1">
        <f t="shared" si="7"/>
        <v>0</v>
      </c>
      <c r="AB34" s="8"/>
      <c r="AC34" s="8"/>
      <c r="AD34" s="8"/>
      <c r="AE34" s="8"/>
      <c r="AF34" s="8"/>
      <c r="AG34" s="8"/>
      <c r="AH34" s="8"/>
      <c r="AI34" s="8"/>
      <c r="AJ34" s="8"/>
      <c r="AK34" s="8"/>
      <c r="AL34" s="7">
        <f t="shared" si="8"/>
        <v>0</v>
      </c>
      <c r="AM34" s="12"/>
      <c r="AN34" s="12"/>
      <c r="AO34" s="12"/>
      <c r="AP34" s="12"/>
      <c r="AQ34" s="12"/>
      <c r="AR34" s="12"/>
      <c r="AS34" s="12"/>
      <c r="AT34" s="12"/>
      <c r="AU34" s="12"/>
      <c r="AV34" s="12"/>
      <c r="AW34" s="12">
        <f t="shared" si="9"/>
        <v>0</v>
      </c>
      <c r="AX34" s="7"/>
      <c r="AY34" s="7"/>
      <c r="AZ34" s="7"/>
      <c r="BA34" s="7"/>
      <c r="BB34" s="7"/>
      <c r="BC34" s="7"/>
      <c r="BD34" s="7"/>
      <c r="BE34" s="7"/>
      <c r="BF34" s="7"/>
      <c r="BG34" s="7"/>
      <c r="BH34" s="7">
        <f t="shared" si="10"/>
        <v>0</v>
      </c>
      <c r="BI34" s="12"/>
      <c r="BJ34" s="12"/>
      <c r="BK34" s="12"/>
      <c r="BL34" s="12"/>
      <c r="BM34" s="14"/>
      <c r="BN34" s="14"/>
      <c r="BO34" s="12"/>
      <c r="BP34" s="12"/>
      <c r="BQ34" s="14"/>
      <c r="BR34" s="14"/>
      <c r="BS34" s="12"/>
      <c r="BT34" s="12"/>
      <c r="BU34" s="12">
        <f t="shared" si="11"/>
        <v>0</v>
      </c>
      <c r="BV34" s="7"/>
      <c r="BW34" s="7"/>
      <c r="BX34" s="7"/>
      <c r="BY34" s="7"/>
      <c r="BZ34" s="7"/>
      <c r="CA34" s="7"/>
      <c r="CB34" s="7"/>
      <c r="CC34" s="7"/>
      <c r="CD34" s="7"/>
      <c r="CE34" s="7"/>
      <c r="CF34" s="7"/>
      <c r="CG34" s="7"/>
      <c r="CH34" s="7">
        <f t="shared" si="1"/>
        <v>0</v>
      </c>
      <c r="CI34" s="14"/>
      <c r="CJ34" s="14"/>
      <c r="CK34" s="14"/>
      <c r="CL34" s="14"/>
      <c r="CM34" s="14"/>
      <c r="CN34" s="14"/>
      <c r="CO34" s="14"/>
      <c r="CP34" s="14"/>
      <c r="CQ34" s="14"/>
      <c r="CR34" s="14"/>
      <c r="CS34" s="14"/>
      <c r="CT34" s="14"/>
      <c r="CU34" s="12">
        <f t="shared" si="2"/>
        <v>0</v>
      </c>
      <c r="CV34" s="7"/>
      <c r="CW34" s="7"/>
      <c r="CX34" s="7"/>
      <c r="CY34" s="7"/>
      <c r="CZ34" s="7"/>
      <c r="DA34" s="7"/>
      <c r="DB34" s="7"/>
      <c r="DC34" s="7"/>
      <c r="DD34" s="7"/>
      <c r="DE34" s="7"/>
      <c r="DF34" s="7">
        <f t="shared" si="12"/>
        <v>0</v>
      </c>
      <c r="DG34" s="14"/>
      <c r="DH34" s="14"/>
      <c r="DI34" s="14"/>
      <c r="DJ34" s="14"/>
      <c r="DK34" s="14"/>
      <c r="DL34" s="14"/>
      <c r="DM34" s="14"/>
      <c r="DN34" s="14"/>
      <c r="DO34" s="14"/>
      <c r="DP34" s="14"/>
      <c r="DQ34" s="14">
        <f t="shared" si="13"/>
        <v>0</v>
      </c>
      <c r="DR34" s="7"/>
      <c r="DS34" s="7"/>
      <c r="DT34" s="7"/>
      <c r="DU34" s="7"/>
      <c r="DV34" s="7"/>
      <c r="DW34" s="7"/>
      <c r="DX34" s="7"/>
      <c r="DY34" s="7"/>
      <c r="DZ34" s="7"/>
      <c r="EA34" s="7"/>
      <c r="EB34" s="7"/>
      <c r="EC34" s="7"/>
      <c r="ED34" s="7">
        <f t="shared" si="3"/>
        <v>0</v>
      </c>
      <c r="EE34" s="9">
        <f t="shared" si="4"/>
        <v>0</v>
      </c>
    </row>
    <row r="35" spans="1:135" hidden="1" x14ac:dyDescent="0.3">
      <c r="A35" s="19" t="str">
        <f t="shared" si="0"/>
        <v>LENTEJA EMPACADA</v>
      </c>
      <c r="B35" s="20">
        <f t="shared" si="5"/>
        <v>0</v>
      </c>
      <c r="C35" s="21" t="s">
        <v>109</v>
      </c>
      <c r="E35" s="1" t="s">
        <v>31</v>
      </c>
      <c r="F35" s="7"/>
      <c r="G35" s="7"/>
      <c r="H35" s="7"/>
      <c r="I35" s="7"/>
      <c r="J35" s="8"/>
      <c r="K35" s="8"/>
      <c r="L35" s="7"/>
      <c r="M35" s="7"/>
      <c r="N35" s="7"/>
      <c r="O35" s="7"/>
      <c r="P35" s="7">
        <f t="shared" si="6"/>
        <v>0</v>
      </c>
      <c r="Q35" s="1"/>
      <c r="R35" s="1"/>
      <c r="S35" s="1"/>
      <c r="T35" s="1"/>
      <c r="U35" s="6"/>
      <c r="V35" s="6"/>
      <c r="W35" s="1"/>
      <c r="X35" s="1"/>
      <c r="Y35" s="1"/>
      <c r="Z35" s="1"/>
      <c r="AA35" s="1">
        <f t="shared" si="7"/>
        <v>0</v>
      </c>
      <c r="AB35" s="8"/>
      <c r="AC35" s="8"/>
      <c r="AD35" s="8"/>
      <c r="AE35" s="8"/>
      <c r="AF35" s="8"/>
      <c r="AG35" s="8"/>
      <c r="AH35" s="8"/>
      <c r="AI35" s="8"/>
      <c r="AJ35" s="8"/>
      <c r="AK35" s="8"/>
      <c r="AL35" s="7">
        <f t="shared" si="8"/>
        <v>0</v>
      </c>
      <c r="AM35" s="12"/>
      <c r="AN35" s="12"/>
      <c r="AO35" s="12"/>
      <c r="AP35" s="12"/>
      <c r="AQ35" s="12"/>
      <c r="AR35" s="12"/>
      <c r="AS35" s="12"/>
      <c r="AT35" s="12"/>
      <c r="AU35" s="12"/>
      <c r="AV35" s="12"/>
      <c r="AW35" s="12">
        <f t="shared" si="9"/>
        <v>0</v>
      </c>
      <c r="AX35" s="7"/>
      <c r="AY35" s="7"/>
      <c r="AZ35" s="7"/>
      <c r="BA35" s="7"/>
      <c r="BB35" s="7"/>
      <c r="BC35" s="7"/>
      <c r="BD35" s="7"/>
      <c r="BE35" s="7"/>
      <c r="BF35" s="7"/>
      <c r="BG35" s="7"/>
      <c r="BH35" s="7">
        <f t="shared" si="10"/>
        <v>0</v>
      </c>
      <c r="BI35" s="12"/>
      <c r="BJ35" s="12"/>
      <c r="BK35" s="12"/>
      <c r="BL35" s="12"/>
      <c r="BM35" s="14"/>
      <c r="BN35" s="14"/>
      <c r="BO35" s="12"/>
      <c r="BP35" s="12"/>
      <c r="BQ35" s="14"/>
      <c r="BR35" s="14"/>
      <c r="BS35" s="12"/>
      <c r="BT35" s="12"/>
      <c r="BU35" s="12">
        <f t="shared" si="11"/>
        <v>0</v>
      </c>
      <c r="BV35" s="7"/>
      <c r="BW35" s="7"/>
      <c r="BX35" s="7"/>
      <c r="BY35" s="7"/>
      <c r="BZ35" s="7"/>
      <c r="CA35" s="7"/>
      <c r="CB35" s="7"/>
      <c r="CC35" s="7"/>
      <c r="CD35" s="7"/>
      <c r="CE35" s="7"/>
      <c r="CF35" s="7"/>
      <c r="CG35" s="7"/>
      <c r="CH35" s="7">
        <f t="shared" si="1"/>
        <v>0</v>
      </c>
      <c r="CI35" s="14"/>
      <c r="CJ35" s="14"/>
      <c r="CK35" s="14"/>
      <c r="CL35" s="14"/>
      <c r="CM35" s="14"/>
      <c r="CN35" s="14"/>
      <c r="CO35" s="14"/>
      <c r="CP35" s="14"/>
      <c r="CQ35" s="14"/>
      <c r="CR35" s="14"/>
      <c r="CS35" s="14"/>
      <c r="CT35" s="14"/>
      <c r="CU35" s="12">
        <f t="shared" si="2"/>
        <v>0</v>
      </c>
      <c r="CV35" s="7"/>
      <c r="CW35" s="7"/>
      <c r="CX35" s="7"/>
      <c r="CY35" s="7"/>
      <c r="CZ35" s="7"/>
      <c r="DA35" s="7"/>
      <c r="DB35" s="7"/>
      <c r="DC35" s="7"/>
      <c r="DD35" s="7"/>
      <c r="DE35" s="7"/>
      <c r="DF35" s="7">
        <f t="shared" si="12"/>
        <v>0</v>
      </c>
      <c r="DG35" s="14"/>
      <c r="DH35" s="14"/>
      <c r="DI35" s="14"/>
      <c r="DJ35" s="14"/>
      <c r="DK35" s="14"/>
      <c r="DL35" s="14"/>
      <c r="DM35" s="14"/>
      <c r="DN35" s="14"/>
      <c r="DO35" s="14"/>
      <c r="DP35" s="14"/>
      <c r="DQ35" s="14">
        <f t="shared" si="13"/>
        <v>0</v>
      </c>
      <c r="DR35" s="7"/>
      <c r="DS35" s="7"/>
      <c r="DT35" s="7"/>
      <c r="DU35" s="7"/>
      <c r="DV35" s="7"/>
      <c r="DW35" s="7"/>
      <c r="DX35" s="7"/>
      <c r="DY35" s="7"/>
      <c r="DZ35" s="7"/>
      <c r="EA35" s="7"/>
      <c r="EB35" s="7"/>
      <c r="EC35" s="7"/>
      <c r="ED35" s="7">
        <f t="shared" si="3"/>
        <v>0</v>
      </c>
      <c r="EE35" s="9">
        <f t="shared" si="4"/>
        <v>0</v>
      </c>
    </row>
    <row r="36" spans="1:135" x14ac:dyDescent="0.3">
      <c r="A36" s="19" t="str">
        <f t="shared" si="0"/>
        <v>CARNES ROJAS</v>
      </c>
      <c r="B36" s="20">
        <f t="shared" si="5"/>
        <v>3080</v>
      </c>
      <c r="C36" s="21" t="s">
        <v>109</v>
      </c>
      <c r="E36" s="2" t="s">
        <v>18</v>
      </c>
      <c r="F36" s="7"/>
      <c r="G36" s="7"/>
      <c r="H36" s="7"/>
      <c r="I36" s="7"/>
      <c r="J36" s="8">
        <v>30</v>
      </c>
      <c r="K36" s="8">
        <v>10</v>
      </c>
      <c r="L36" s="7"/>
      <c r="M36" s="7"/>
      <c r="N36" s="8">
        <v>30</v>
      </c>
      <c r="O36" s="8">
        <v>20</v>
      </c>
      <c r="P36" s="7">
        <f t="shared" si="6"/>
        <v>0</v>
      </c>
      <c r="Q36" s="1">
        <v>15</v>
      </c>
      <c r="R36" s="1">
        <v>12</v>
      </c>
      <c r="S36" s="1"/>
      <c r="T36" s="1"/>
      <c r="U36" s="6">
        <v>35</v>
      </c>
      <c r="V36" s="6">
        <v>12</v>
      </c>
      <c r="W36" s="1"/>
      <c r="X36" s="1"/>
      <c r="Y36" s="1">
        <v>30</v>
      </c>
      <c r="Z36" s="1">
        <v>10</v>
      </c>
      <c r="AA36" s="1">
        <f t="shared" si="7"/>
        <v>0</v>
      </c>
      <c r="AB36" s="8"/>
      <c r="AC36" s="8"/>
      <c r="AD36" s="8"/>
      <c r="AE36" s="8"/>
      <c r="AF36" s="8">
        <v>40</v>
      </c>
      <c r="AG36" s="8">
        <f>3/7*30</f>
        <v>12.857142857142856</v>
      </c>
      <c r="AH36" s="8"/>
      <c r="AI36" s="8"/>
      <c r="AJ36" s="8">
        <v>40</v>
      </c>
      <c r="AK36" s="8">
        <f>3/7*30</f>
        <v>12.857142857142856</v>
      </c>
      <c r="AL36" s="7">
        <f t="shared" si="8"/>
        <v>0</v>
      </c>
      <c r="AM36" s="12"/>
      <c r="AN36" s="12"/>
      <c r="AO36" s="12"/>
      <c r="AP36" s="12"/>
      <c r="AQ36" s="12">
        <v>55</v>
      </c>
      <c r="AR36" s="12">
        <f>3/7*30</f>
        <v>12.857142857142856</v>
      </c>
      <c r="AS36" s="12"/>
      <c r="AT36" s="12"/>
      <c r="AU36" s="12">
        <v>55</v>
      </c>
      <c r="AV36" s="12">
        <f>3/7*30</f>
        <v>12.857142857142856</v>
      </c>
      <c r="AW36" s="12">
        <f t="shared" si="9"/>
        <v>0</v>
      </c>
      <c r="AX36" s="7"/>
      <c r="AY36" s="7"/>
      <c r="AZ36" s="7"/>
      <c r="BA36" s="7"/>
      <c r="BB36" s="7">
        <v>70</v>
      </c>
      <c r="BC36" s="7">
        <f>3/7*30</f>
        <v>12.857142857142856</v>
      </c>
      <c r="BD36" s="7"/>
      <c r="BE36" s="7"/>
      <c r="BF36" s="7">
        <v>70</v>
      </c>
      <c r="BG36" s="7">
        <f>3/7*30</f>
        <v>12.857142857142856</v>
      </c>
      <c r="BH36" s="7">
        <f t="shared" si="10"/>
        <v>0</v>
      </c>
      <c r="BI36" s="12"/>
      <c r="BJ36" s="12"/>
      <c r="BK36" s="12"/>
      <c r="BL36" s="12"/>
      <c r="BM36" s="14">
        <v>90</v>
      </c>
      <c r="BN36" s="14">
        <f>3/7*30</f>
        <v>12.857142857142856</v>
      </c>
      <c r="BO36" s="12"/>
      <c r="BP36" s="12"/>
      <c r="BQ36" s="14">
        <v>90</v>
      </c>
      <c r="BR36" s="14">
        <f>3/7*30</f>
        <v>12.857142857142856</v>
      </c>
      <c r="BS36" s="12"/>
      <c r="BT36" s="12"/>
      <c r="BU36" s="12">
        <f t="shared" si="11"/>
        <v>0</v>
      </c>
      <c r="BV36" s="7"/>
      <c r="BW36" s="7"/>
      <c r="BX36" s="7"/>
      <c r="BY36" s="7"/>
      <c r="BZ36" s="7">
        <v>90</v>
      </c>
      <c r="CA36" s="7">
        <f>3/7*30</f>
        <v>12.857142857142856</v>
      </c>
      <c r="CB36" s="7"/>
      <c r="CC36" s="7"/>
      <c r="CD36" s="7">
        <v>90</v>
      </c>
      <c r="CE36" s="7">
        <f>3/7*30</f>
        <v>12.857142857142856</v>
      </c>
      <c r="CF36" s="7"/>
      <c r="CG36" s="7"/>
      <c r="CH36" s="7">
        <f t="shared" si="1"/>
        <v>0</v>
      </c>
      <c r="CI36" s="14"/>
      <c r="CJ36" s="14"/>
      <c r="CK36" s="14"/>
      <c r="CL36" s="14"/>
      <c r="CM36" s="14">
        <v>100</v>
      </c>
      <c r="CN36" s="14">
        <f>3/7*20</f>
        <v>8.5714285714285712</v>
      </c>
      <c r="CO36" s="14"/>
      <c r="CP36" s="14"/>
      <c r="CQ36" s="14"/>
      <c r="CR36" s="14"/>
      <c r="CS36" s="14"/>
      <c r="CT36" s="14"/>
      <c r="CU36" s="12">
        <f t="shared" si="2"/>
        <v>857.14285714285711</v>
      </c>
      <c r="CV36" s="7"/>
      <c r="CW36" s="7"/>
      <c r="CX36" s="7"/>
      <c r="CY36" s="7"/>
      <c r="CZ36" s="7">
        <v>90</v>
      </c>
      <c r="DA36" s="7">
        <f>2/5*20</f>
        <v>8</v>
      </c>
      <c r="DB36" s="7"/>
      <c r="DC36" s="7"/>
      <c r="DD36" s="7"/>
      <c r="DE36" s="7"/>
      <c r="DF36" s="7">
        <f t="shared" si="12"/>
        <v>720</v>
      </c>
      <c r="DG36" s="14"/>
      <c r="DH36" s="14"/>
      <c r="DI36" s="14"/>
      <c r="DJ36" s="14"/>
      <c r="DK36" s="14">
        <v>70</v>
      </c>
      <c r="DL36" s="14">
        <f>2/5*20</f>
        <v>8</v>
      </c>
      <c r="DM36" s="14"/>
      <c r="DN36" s="14"/>
      <c r="DO36" s="14"/>
      <c r="DP36" s="14"/>
      <c r="DQ36" s="14">
        <f t="shared" si="13"/>
        <v>560</v>
      </c>
      <c r="DR36" s="7"/>
      <c r="DS36" s="7"/>
      <c r="DT36" s="7"/>
      <c r="DU36" s="7"/>
      <c r="DV36" s="7">
        <v>110</v>
      </c>
      <c r="DW36" s="7">
        <f>3/7*20</f>
        <v>8.5714285714285712</v>
      </c>
      <c r="DX36" s="7"/>
      <c r="DY36" s="7"/>
      <c r="DZ36" s="7"/>
      <c r="EA36" s="7"/>
      <c r="EB36" s="7"/>
      <c r="EC36" s="7"/>
      <c r="ED36" s="7">
        <f t="shared" si="3"/>
        <v>942.85714285714278</v>
      </c>
      <c r="EE36" s="9">
        <f t="shared" si="4"/>
        <v>3080</v>
      </c>
    </row>
    <row r="37" spans="1:135" x14ac:dyDescent="0.3">
      <c r="A37" s="19" t="str">
        <f t="shared" si="0"/>
        <v>POLLO</v>
      </c>
      <c r="B37" s="20">
        <f t="shared" si="5"/>
        <v>3975</v>
      </c>
      <c r="C37" s="21" t="s">
        <v>109</v>
      </c>
      <c r="E37" s="1" t="s">
        <v>19</v>
      </c>
      <c r="F37" s="7"/>
      <c r="G37" s="7"/>
      <c r="H37" s="7"/>
      <c r="I37" s="7"/>
      <c r="J37" s="8">
        <v>40</v>
      </c>
      <c r="K37" s="8">
        <v>20</v>
      </c>
      <c r="L37" s="7"/>
      <c r="M37" s="7"/>
      <c r="N37" s="8">
        <v>40</v>
      </c>
      <c r="O37" s="8">
        <v>10</v>
      </c>
      <c r="P37" s="7">
        <f t="shared" si="6"/>
        <v>0</v>
      </c>
      <c r="Q37" s="1">
        <v>17</v>
      </c>
      <c r="R37" s="1">
        <v>12</v>
      </c>
      <c r="S37" s="1"/>
      <c r="T37" s="1"/>
      <c r="U37" s="6">
        <v>47</v>
      </c>
      <c r="V37" s="6">
        <v>12</v>
      </c>
      <c r="W37" s="1"/>
      <c r="X37" s="1"/>
      <c r="Y37" s="1">
        <v>40</v>
      </c>
      <c r="Z37" s="1">
        <v>20</v>
      </c>
      <c r="AA37" s="1">
        <f t="shared" si="7"/>
        <v>0</v>
      </c>
      <c r="AB37" s="8"/>
      <c r="AC37" s="8"/>
      <c r="AD37" s="8"/>
      <c r="AE37" s="8"/>
      <c r="AF37" s="8">
        <f>+(54+57+60)/3</f>
        <v>57</v>
      </c>
      <c r="AG37" s="8">
        <f>2.5/7*30</f>
        <v>10.714285714285715</v>
      </c>
      <c r="AH37" s="8"/>
      <c r="AI37" s="8"/>
      <c r="AJ37" s="8">
        <f>+(54+57+60)/3</f>
        <v>57</v>
      </c>
      <c r="AK37" s="8">
        <f>2.5/7*30</f>
        <v>10.714285714285715</v>
      </c>
      <c r="AL37" s="7">
        <f t="shared" si="8"/>
        <v>0</v>
      </c>
      <c r="AM37" s="12"/>
      <c r="AN37" s="12"/>
      <c r="AO37" s="12"/>
      <c r="AP37" s="12"/>
      <c r="AQ37" s="12">
        <f>+(75+79+82)/3</f>
        <v>78.666666666666671</v>
      </c>
      <c r="AR37" s="12">
        <f>2.5/7*30</f>
        <v>10.714285714285715</v>
      </c>
      <c r="AS37" s="12"/>
      <c r="AT37" s="12"/>
      <c r="AU37" s="12">
        <f>+(75+79+82)/3</f>
        <v>78.666666666666671</v>
      </c>
      <c r="AV37" s="12">
        <f>2.5/7*30</f>
        <v>10.714285714285715</v>
      </c>
      <c r="AW37" s="12">
        <f t="shared" si="9"/>
        <v>0</v>
      </c>
      <c r="AX37" s="7"/>
      <c r="AY37" s="7"/>
      <c r="AZ37" s="7"/>
      <c r="BA37" s="7"/>
      <c r="BB37" s="7">
        <f>+(95+100+105)/3</f>
        <v>100</v>
      </c>
      <c r="BC37" s="7">
        <f>2.5/7*30</f>
        <v>10.714285714285715</v>
      </c>
      <c r="BD37" s="7"/>
      <c r="BE37" s="7"/>
      <c r="BF37" s="7">
        <f>+(95+100+105)/3</f>
        <v>100</v>
      </c>
      <c r="BG37" s="7">
        <f>3/7*30</f>
        <v>12.857142857142856</v>
      </c>
      <c r="BH37" s="7">
        <f t="shared" si="10"/>
        <v>0</v>
      </c>
      <c r="BI37" s="12"/>
      <c r="BJ37" s="12"/>
      <c r="BK37" s="12"/>
      <c r="BL37" s="12"/>
      <c r="BM37" s="14">
        <f>+(122+129+135)/3</f>
        <v>128.66666666666666</v>
      </c>
      <c r="BN37" s="14">
        <f>2.5/7*30</f>
        <v>10.714285714285715</v>
      </c>
      <c r="BO37" s="12"/>
      <c r="BP37" s="12"/>
      <c r="BQ37" s="14">
        <f>+(122+129+135)/3</f>
        <v>128.66666666666666</v>
      </c>
      <c r="BR37" s="14">
        <f>3/7*30</f>
        <v>12.857142857142856</v>
      </c>
      <c r="BS37" s="12"/>
      <c r="BT37" s="12"/>
      <c r="BU37" s="12">
        <f t="shared" si="11"/>
        <v>0</v>
      </c>
      <c r="BV37" s="7"/>
      <c r="BW37" s="7"/>
      <c r="BX37" s="7"/>
      <c r="BY37" s="7"/>
      <c r="BZ37" s="7">
        <f>+(122+129+135)/3</f>
        <v>128.66666666666666</v>
      </c>
      <c r="CA37" s="7">
        <f>2.5/7*30</f>
        <v>10.714285714285715</v>
      </c>
      <c r="CB37" s="7"/>
      <c r="CC37" s="7"/>
      <c r="CD37" s="7">
        <f>+(122+129+135)/3</f>
        <v>128.66666666666666</v>
      </c>
      <c r="CE37" s="7">
        <f>3/7*30</f>
        <v>12.857142857142856</v>
      </c>
      <c r="CF37" s="7"/>
      <c r="CG37" s="7"/>
      <c r="CH37" s="7">
        <f t="shared" si="1"/>
        <v>0</v>
      </c>
      <c r="CI37" s="14"/>
      <c r="CJ37" s="14"/>
      <c r="CK37" s="14"/>
      <c r="CL37" s="14"/>
      <c r="CM37" s="14">
        <f>+(136+143+150)/3</f>
        <v>143</v>
      </c>
      <c r="CN37" s="14">
        <f>2.5/7*20</f>
        <v>7.1428571428571432</v>
      </c>
      <c r="CO37" s="14"/>
      <c r="CP37" s="14"/>
      <c r="CQ37" s="14"/>
      <c r="CR37" s="14"/>
      <c r="CS37" s="14"/>
      <c r="CT37" s="14"/>
      <c r="CU37" s="12">
        <f t="shared" si="2"/>
        <v>1021.4285714285714</v>
      </c>
      <c r="CV37" s="7"/>
      <c r="CW37" s="7"/>
      <c r="CX37" s="7"/>
      <c r="CY37" s="7"/>
      <c r="CZ37" s="7">
        <f>+(122+129+135)/3</f>
        <v>128.66666666666666</v>
      </c>
      <c r="DA37" s="7">
        <f>2/5*20</f>
        <v>8</v>
      </c>
      <c r="DB37" s="7"/>
      <c r="DC37" s="7"/>
      <c r="DD37" s="7"/>
      <c r="DE37" s="7"/>
      <c r="DF37" s="7">
        <f t="shared" si="12"/>
        <v>1029.3333333333333</v>
      </c>
      <c r="DG37" s="14"/>
      <c r="DH37" s="14"/>
      <c r="DI37" s="14"/>
      <c r="DJ37" s="14"/>
      <c r="DK37" s="14">
        <f>+(95+100+105)/3</f>
        <v>100</v>
      </c>
      <c r="DL37" s="14">
        <f>2/5*20</f>
        <v>8</v>
      </c>
      <c r="DM37" s="14"/>
      <c r="DN37" s="14"/>
      <c r="DO37" s="14"/>
      <c r="DP37" s="14"/>
      <c r="DQ37" s="14">
        <f t="shared" si="13"/>
        <v>800</v>
      </c>
      <c r="DR37" s="7"/>
      <c r="DS37" s="7"/>
      <c r="DT37" s="7"/>
      <c r="DU37" s="7"/>
      <c r="DV37" s="7">
        <f>+(150+157+165)/3</f>
        <v>157.33333333333334</v>
      </c>
      <c r="DW37" s="7">
        <f>2.5/7*20</f>
        <v>7.1428571428571432</v>
      </c>
      <c r="DX37" s="7"/>
      <c r="DY37" s="7"/>
      <c r="DZ37" s="7"/>
      <c r="EA37" s="7"/>
      <c r="EB37" s="7"/>
      <c r="EC37" s="7"/>
      <c r="ED37" s="7">
        <f t="shared" si="3"/>
        <v>1123.8095238095239</v>
      </c>
      <c r="EE37" s="9">
        <f t="shared" si="4"/>
        <v>3974.5714285714284</v>
      </c>
    </row>
    <row r="38" spans="1:135" x14ac:dyDescent="0.3">
      <c r="A38" s="19" t="str">
        <f t="shared" si="0"/>
        <v xml:space="preserve">HUEVO </v>
      </c>
      <c r="B38" s="20">
        <f t="shared" si="5"/>
        <v>77</v>
      </c>
      <c r="C38" s="21" t="s">
        <v>111</v>
      </c>
      <c r="E38" s="2" t="s">
        <v>20</v>
      </c>
      <c r="F38" s="7"/>
      <c r="G38" s="7"/>
      <c r="H38" s="7"/>
      <c r="I38" s="7"/>
      <c r="J38" s="8"/>
      <c r="K38" s="8"/>
      <c r="L38" s="7"/>
      <c r="M38" s="7"/>
      <c r="N38" s="7"/>
      <c r="O38" s="7"/>
      <c r="P38" s="7">
        <f t="shared" si="6"/>
        <v>0</v>
      </c>
      <c r="Q38" s="1">
        <v>1</v>
      </c>
      <c r="R38" s="1">
        <v>6</v>
      </c>
      <c r="S38" s="1"/>
      <c r="T38" s="1"/>
      <c r="U38" s="6">
        <v>1</v>
      </c>
      <c r="V38" s="6">
        <v>6</v>
      </c>
      <c r="W38" s="1"/>
      <c r="X38" s="1"/>
      <c r="Y38" s="1"/>
      <c r="Z38" s="1"/>
      <c r="AA38" s="1">
        <f t="shared" si="7"/>
        <v>0</v>
      </c>
      <c r="AB38" s="8">
        <v>1</v>
      </c>
      <c r="AC38" s="8">
        <v>20</v>
      </c>
      <c r="AD38" s="8"/>
      <c r="AE38" s="8"/>
      <c r="AF38" s="8">
        <v>1</v>
      </c>
      <c r="AG38" s="8">
        <f>1/7*30</f>
        <v>4.2857142857142856</v>
      </c>
      <c r="AH38" s="8"/>
      <c r="AI38" s="8"/>
      <c r="AJ38" s="8">
        <v>1</v>
      </c>
      <c r="AK38" s="8">
        <f>1/7*30</f>
        <v>4.2857142857142856</v>
      </c>
      <c r="AL38" s="7">
        <f t="shared" si="8"/>
        <v>0</v>
      </c>
      <c r="AM38" s="12">
        <v>1</v>
      </c>
      <c r="AN38" s="12">
        <v>20</v>
      </c>
      <c r="AO38" s="12"/>
      <c r="AP38" s="12"/>
      <c r="AQ38" s="12">
        <v>1</v>
      </c>
      <c r="AR38" s="12">
        <f>1/7*30</f>
        <v>4.2857142857142856</v>
      </c>
      <c r="AS38" s="12"/>
      <c r="AT38" s="12"/>
      <c r="AU38" s="12">
        <v>1</v>
      </c>
      <c r="AV38" s="12">
        <f>1/7*30</f>
        <v>4.2857142857142856</v>
      </c>
      <c r="AW38" s="12">
        <f t="shared" si="9"/>
        <v>0</v>
      </c>
      <c r="AX38" s="7">
        <v>1</v>
      </c>
      <c r="AY38" s="7">
        <v>20</v>
      </c>
      <c r="AZ38" s="7"/>
      <c r="BA38" s="7"/>
      <c r="BB38" s="7">
        <v>1</v>
      </c>
      <c r="BC38" s="7">
        <f>1/7*30</f>
        <v>4.2857142857142856</v>
      </c>
      <c r="BD38" s="7"/>
      <c r="BE38" s="7"/>
      <c r="BF38" s="7">
        <v>1</v>
      </c>
      <c r="BG38" s="7">
        <f>1/7*30</f>
        <v>4.2857142857142856</v>
      </c>
      <c r="BH38" s="7">
        <f t="shared" si="10"/>
        <v>0</v>
      </c>
      <c r="BI38" s="12">
        <v>1</v>
      </c>
      <c r="BJ38" s="12">
        <v>20</v>
      </c>
      <c r="BK38" s="12"/>
      <c r="BL38" s="12"/>
      <c r="BM38" s="14">
        <v>1</v>
      </c>
      <c r="BN38" s="14">
        <f>1/7*30</f>
        <v>4.2857142857142856</v>
      </c>
      <c r="BO38" s="12"/>
      <c r="BP38" s="12"/>
      <c r="BQ38" s="14">
        <v>1</v>
      </c>
      <c r="BR38" s="14">
        <f>1/7*30</f>
        <v>4.2857142857142856</v>
      </c>
      <c r="BS38" s="12"/>
      <c r="BT38" s="12"/>
      <c r="BU38" s="12">
        <f t="shared" si="11"/>
        <v>0</v>
      </c>
      <c r="BV38" s="7">
        <v>1</v>
      </c>
      <c r="BW38" s="7">
        <v>20</v>
      </c>
      <c r="BX38" s="7"/>
      <c r="BY38" s="7"/>
      <c r="BZ38" s="7">
        <v>1</v>
      </c>
      <c r="CA38" s="7">
        <f>1/7*30</f>
        <v>4.2857142857142856</v>
      </c>
      <c r="CB38" s="7"/>
      <c r="CC38" s="7"/>
      <c r="CD38" s="7">
        <v>1</v>
      </c>
      <c r="CE38" s="7">
        <f>1/7*30</f>
        <v>4.2857142857142856</v>
      </c>
      <c r="CF38" s="7"/>
      <c r="CG38" s="7"/>
      <c r="CH38" s="7">
        <f t="shared" si="1"/>
        <v>0</v>
      </c>
      <c r="CI38" s="14">
        <v>1</v>
      </c>
      <c r="CJ38" s="14">
        <v>20</v>
      </c>
      <c r="CK38" s="14"/>
      <c r="CL38" s="14"/>
      <c r="CM38" s="14">
        <v>1</v>
      </c>
      <c r="CN38" s="14">
        <f>1/7*20</f>
        <v>2.8571428571428568</v>
      </c>
      <c r="CO38" s="14"/>
      <c r="CP38" s="14"/>
      <c r="CQ38" s="14"/>
      <c r="CR38" s="14"/>
      <c r="CS38" s="14"/>
      <c r="CT38" s="14"/>
      <c r="CU38" s="12">
        <f t="shared" si="2"/>
        <v>22.857142857142858</v>
      </c>
      <c r="CV38" s="7">
        <v>1</v>
      </c>
      <c r="CW38" s="7">
        <v>13.33</v>
      </c>
      <c r="CX38" s="7"/>
      <c r="CY38" s="7"/>
      <c r="CZ38" s="7">
        <v>1</v>
      </c>
      <c r="DA38" s="7">
        <f>0.5/5*20</f>
        <v>2</v>
      </c>
      <c r="DB38" s="7"/>
      <c r="DC38" s="7"/>
      <c r="DD38" s="7"/>
      <c r="DE38" s="7"/>
      <c r="DF38" s="7">
        <f t="shared" si="12"/>
        <v>15.33</v>
      </c>
      <c r="DG38" s="14">
        <v>1</v>
      </c>
      <c r="DH38" s="14">
        <v>13.33</v>
      </c>
      <c r="DI38" s="14"/>
      <c r="DJ38" s="14"/>
      <c r="DK38" s="14">
        <v>1</v>
      </c>
      <c r="DL38" s="14">
        <f>0.5/5*20</f>
        <v>2</v>
      </c>
      <c r="DM38" s="14"/>
      <c r="DN38" s="14"/>
      <c r="DO38" s="14"/>
      <c r="DP38" s="14"/>
      <c r="DQ38" s="14">
        <f t="shared" si="13"/>
        <v>15.33</v>
      </c>
      <c r="DR38" s="7">
        <v>1</v>
      </c>
      <c r="DS38" s="7">
        <v>20</v>
      </c>
      <c r="DT38" s="7"/>
      <c r="DU38" s="7"/>
      <c r="DV38" s="7">
        <v>1</v>
      </c>
      <c r="DW38" s="7">
        <f>1/7*20</f>
        <v>2.8571428571428568</v>
      </c>
      <c r="DX38" s="7"/>
      <c r="DY38" s="7"/>
      <c r="DZ38" s="7"/>
      <c r="EA38" s="7"/>
      <c r="EB38" s="7"/>
      <c r="EC38" s="7"/>
      <c r="ED38" s="7">
        <f t="shared" si="3"/>
        <v>22.857142857142858</v>
      </c>
      <c r="EE38" s="9">
        <f t="shared" si="4"/>
        <v>76.374285714285719</v>
      </c>
    </row>
    <row r="39" spans="1:135" x14ac:dyDescent="0.3">
      <c r="A39" s="19" t="str">
        <f t="shared" si="0"/>
        <v>ATUN EN ACEITE</v>
      </c>
      <c r="B39" s="20">
        <f t="shared" si="5"/>
        <v>770</v>
      </c>
      <c r="C39" s="21" t="s">
        <v>109</v>
      </c>
      <c r="E39" s="1" t="s">
        <v>21</v>
      </c>
      <c r="F39" s="7"/>
      <c r="G39" s="7"/>
      <c r="H39" s="7"/>
      <c r="I39" s="7"/>
      <c r="J39" s="8"/>
      <c r="K39" s="8"/>
      <c r="L39" s="7"/>
      <c r="M39" s="7"/>
      <c r="N39" s="7"/>
      <c r="O39" s="7"/>
      <c r="P39" s="7">
        <f t="shared" si="6"/>
        <v>0</v>
      </c>
      <c r="Q39" s="1"/>
      <c r="R39" s="1"/>
      <c r="S39" s="1"/>
      <c r="T39" s="1"/>
      <c r="U39" s="6"/>
      <c r="V39" s="6"/>
      <c r="W39" s="1"/>
      <c r="X39" s="1"/>
      <c r="Y39" s="1"/>
      <c r="Z39" s="1"/>
      <c r="AA39" s="1">
        <f t="shared" si="7"/>
        <v>0</v>
      </c>
      <c r="AB39" s="8"/>
      <c r="AC39" s="8"/>
      <c r="AD39" s="8"/>
      <c r="AE39" s="8"/>
      <c r="AF39" s="8">
        <v>50</v>
      </c>
      <c r="AG39" s="8">
        <f>0.5/7*30</f>
        <v>2.1428571428571428</v>
      </c>
      <c r="AH39" s="8"/>
      <c r="AI39" s="8"/>
      <c r="AJ39" s="8">
        <v>50</v>
      </c>
      <c r="AK39" s="8">
        <f>0.5/7*30</f>
        <v>2.1428571428571428</v>
      </c>
      <c r="AL39" s="7">
        <f t="shared" si="8"/>
        <v>0</v>
      </c>
      <c r="AM39" s="12"/>
      <c r="AN39" s="12"/>
      <c r="AO39" s="12"/>
      <c r="AP39" s="12"/>
      <c r="AQ39" s="12">
        <v>55</v>
      </c>
      <c r="AR39" s="12">
        <f>0.5/7*30</f>
        <v>2.1428571428571428</v>
      </c>
      <c r="AS39" s="12"/>
      <c r="AT39" s="12"/>
      <c r="AU39" s="12">
        <v>55</v>
      </c>
      <c r="AV39" s="12">
        <f>0.5/7*30</f>
        <v>2.1428571428571428</v>
      </c>
      <c r="AW39" s="12">
        <f t="shared" si="9"/>
        <v>0</v>
      </c>
      <c r="AX39" s="7"/>
      <c r="AY39" s="7"/>
      <c r="AZ39" s="7"/>
      <c r="BA39" s="7"/>
      <c r="BB39" s="7">
        <v>70</v>
      </c>
      <c r="BC39" s="7">
        <f>0.5/7*30</f>
        <v>2.1428571428571428</v>
      </c>
      <c r="BD39" s="7"/>
      <c r="BE39" s="7"/>
      <c r="BF39" s="7"/>
      <c r="BG39" s="7"/>
      <c r="BH39" s="7">
        <f t="shared" si="10"/>
        <v>0</v>
      </c>
      <c r="BI39" s="12"/>
      <c r="BJ39" s="12"/>
      <c r="BK39" s="12"/>
      <c r="BL39" s="12"/>
      <c r="BM39" s="14">
        <v>90</v>
      </c>
      <c r="BN39" s="14">
        <f>0.5/7*30</f>
        <v>2.1428571428571428</v>
      </c>
      <c r="BO39" s="12"/>
      <c r="BP39" s="12"/>
      <c r="BQ39" s="14"/>
      <c r="BR39" s="14"/>
      <c r="BS39" s="12"/>
      <c r="BT39" s="12"/>
      <c r="BU39" s="12">
        <f t="shared" si="11"/>
        <v>0</v>
      </c>
      <c r="BV39" s="7"/>
      <c r="BW39" s="7"/>
      <c r="BX39" s="7"/>
      <c r="BY39" s="7"/>
      <c r="BZ39" s="7">
        <v>90</v>
      </c>
      <c r="CA39" s="7">
        <f>0.5/7*30</f>
        <v>2.1428571428571428</v>
      </c>
      <c r="CB39" s="7"/>
      <c r="CC39" s="7"/>
      <c r="CD39" s="7"/>
      <c r="CE39" s="7"/>
      <c r="CF39" s="7"/>
      <c r="CG39" s="7"/>
      <c r="CH39" s="7">
        <f t="shared" si="1"/>
        <v>0</v>
      </c>
      <c r="CI39" s="14"/>
      <c r="CJ39" s="14"/>
      <c r="CK39" s="14"/>
      <c r="CL39" s="14"/>
      <c r="CM39" s="14">
        <v>100</v>
      </c>
      <c r="CN39" s="14">
        <f>0.5/7*30</f>
        <v>2.1428571428571428</v>
      </c>
      <c r="CO39" s="14"/>
      <c r="CP39" s="14"/>
      <c r="CQ39" s="14"/>
      <c r="CR39" s="14"/>
      <c r="CS39" s="14"/>
      <c r="CT39" s="14"/>
      <c r="CU39" s="12">
        <f t="shared" si="2"/>
        <v>214.28571428571428</v>
      </c>
      <c r="CV39" s="7"/>
      <c r="CW39" s="7"/>
      <c r="CX39" s="7"/>
      <c r="CY39" s="7"/>
      <c r="CZ39" s="7">
        <v>90</v>
      </c>
      <c r="DA39" s="7">
        <f>0.5/5*20</f>
        <v>2</v>
      </c>
      <c r="DB39" s="7"/>
      <c r="DC39" s="7"/>
      <c r="DD39" s="7"/>
      <c r="DE39" s="7"/>
      <c r="DF39" s="7">
        <f t="shared" si="12"/>
        <v>180</v>
      </c>
      <c r="DG39" s="14"/>
      <c r="DH39" s="14"/>
      <c r="DI39" s="14"/>
      <c r="DJ39" s="14"/>
      <c r="DK39" s="14">
        <v>70</v>
      </c>
      <c r="DL39" s="14">
        <f>0.5/5*20</f>
        <v>2</v>
      </c>
      <c r="DM39" s="14"/>
      <c r="DN39" s="14"/>
      <c r="DO39" s="14"/>
      <c r="DP39" s="14"/>
      <c r="DQ39" s="14">
        <f t="shared" si="13"/>
        <v>140</v>
      </c>
      <c r="DR39" s="7"/>
      <c r="DS39" s="7"/>
      <c r="DT39" s="7"/>
      <c r="DU39" s="7"/>
      <c r="DV39" s="7">
        <v>110</v>
      </c>
      <c r="DW39" s="7">
        <f>0.5/7*30</f>
        <v>2.1428571428571428</v>
      </c>
      <c r="DX39" s="7"/>
      <c r="DY39" s="7"/>
      <c r="DZ39" s="7"/>
      <c r="EA39" s="7"/>
      <c r="EB39" s="7"/>
      <c r="EC39" s="7"/>
      <c r="ED39" s="7">
        <f t="shared" si="3"/>
        <v>235.71428571428569</v>
      </c>
      <c r="EE39" s="9">
        <f t="shared" si="4"/>
        <v>770</v>
      </c>
    </row>
    <row r="40" spans="1:135" hidden="1" x14ac:dyDescent="0.3">
      <c r="A40" s="19" t="str">
        <f t="shared" si="0"/>
        <v>ATUN EN AGUA</v>
      </c>
      <c r="B40" s="20">
        <f t="shared" si="5"/>
        <v>0</v>
      </c>
      <c r="C40" s="21" t="s">
        <v>109</v>
      </c>
      <c r="E40" s="2" t="s">
        <v>22</v>
      </c>
      <c r="F40" s="7"/>
      <c r="G40" s="7"/>
      <c r="H40" s="7"/>
      <c r="I40" s="7"/>
      <c r="J40" s="8"/>
      <c r="K40" s="8"/>
      <c r="L40" s="7"/>
      <c r="M40" s="7"/>
      <c r="N40" s="7"/>
      <c r="O40" s="7"/>
      <c r="P40" s="7">
        <f t="shared" si="6"/>
        <v>0</v>
      </c>
      <c r="Q40" s="1"/>
      <c r="R40" s="1"/>
      <c r="S40" s="1"/>
      <c r="T40" s="1"/>
      <c r="U40" s="6"/>
      <c r="V40" s="6"/>
      <c r="W40" s="1"/>
      <c r="X40" s="1"/>
      <c r="Y40" s="1"/>
      <c r="Z40" s="1"/>
      <c r="AA40" s="1">
        <f t="shared" si="7"/>
        <v>0</v>
      </c>
      <c r="AB40" s="8"/>
      <c r="AC40" s="8"/>
      <c r="AD40" s="8"/>
      <c r="AE40" s="8"/>
      <c r="AF40" s="8"/>
      <c r="AG40" s="8"/>
      <c r="AH40" s="8"/>
      <c r="AI40" s="8"/>
      <c r="AJ40" s="8"/>
      <c r="AK40" s="8"/>
      <c r="AL40" s="7">
        <f t="shared" si="8"/>
        <v>0</v>
      </c>
      <c r="AM40" s="12"/>
      <c r="AN40" s="12"/>
      <c r="AO40" s="12"/>
      <c r="AP40" s="12"/>
      <c r="AQ40" s="12"/>
      <c r="AR40" s="12"/>
      <c r="AS40" s="12"/>
      <c r="AT40" s="12"/>
      <c r="AU40" s="12"/>
      <c r="AV40" s="12"/>
      <c r="AW40" s="12">
        <f t="shared" si="9"/>
        <v>0</v>
      </c>
      <c r="AX40" s="7"/>
      <c r="AY40" s="7"/>
      <c r="AZ40" s="7"/>
      <c r="BA40" s="7"/>
      <c r="BB40" s="7"/>
      <c r="BC40" s="7"/>
      <c r="BD40" s="7"/>
      <c r="BE40" s="7"/>
      <c r="BF40" s="7"/>
      <c r="BG40" s="7"/>
      <c r="BH40" s="7">
        <f t="shared" si="10"/>
        <v>0</v>
      </c>
      <c r="BI40" s="12"/>
      <c r="BJ40" s="12"/>
      <c r="BK40" s="12"/>
      <c r="BL40" s="12"/>
      <c r="BM40" s="14"/>
      <c r="BN40" s="14"/>
      <c r="BO40" s="12"/>
      <c r="BP40" s="12"/>
      <c r="BQ40" s="14"/>
      <c r="BR40" s="14"/>
      <c r="BS40" s="12"/>
      <c r="BT40" s="12"/>
      <c r="BU40" s="12">
        <f t="shared" si="11"/>
        <v>0</v>
      </c>
      <c r="BV40" s="7"/>
      <c r="BW40" s="7"/>
      <c r="BX40" s="7"/>
      <c r="BY40" s="7"/>
      <c r="BZ40" s="7"/>
      <c r="CA40" s="7"/>
      <c r="CB40" s="7"/>
      <c r="CC40" s="7"/>
      <c r="CD40" s="7"/>
      <c r="CE40" s="7"/>
      <c r="CF40" s="7"/>
      <c r="CG40" s="7"/>
      <c r="CH40" s="7">
        <f t="shared" si="1"/>
        <v>0</v>
      </c>
      <c r="CI40" s="14"/>
      <c r="CJ40" s="14"/>
      <c r="CK40" s="14"/>
      <c r="CL40" s="14"/>
      <c r="CM40" s="14"/>
      <c r="CN40" s="14"/>
      <c r="CO40" s="14"/>
      <c r="CP40" s="14"/>
      <c r="CQ40" s="14"/>
      <c r="CR40" s="14"/>
      <c r="CS40" s="14"/>
      <c r="CT40" s="14"/>
      <c r="CU40" s="12">
        <f t="shared" si="2"/>
        <v>0</v>
      </c>
      <c r="CV40" s="7"/>
      <c r="CW40" s="7"/>
      <c r="CX40" s="7"/>
      <c r="CY40" s="7"/>
      <c r="CZ40" s="7"/>
      <c r="DA40" s="7"/>
      <c r="DB40" s="7"/>
      <c r="DC40" s="7"/>
      <c r="DD40" s="7"/>
      <c r="DE40" s="7"/>
      <c r="DF40" s="7">
        <f t="shared" si="12"/>
        <v>0</v>
      </c>
      <c r="DG40" s="14"/>
      <c r="DH40" s="14"/>
      <c r="DI40" s="14"/>
      <c r="DJ40" s="14"/>
      <c r="DK40" s="14"/>
      <c r="DL40" s="14"/>
      <c r="DM40" s="14"/>
      <c r="DN40" s="14"/>
      <c r="DO40" s="14"/>
      <c r="DP40" s="14"/>
      <c r="DQ40" s="14">
        <f t="shared" si="13"/>
        <v>0</v>
      </c>
      <c r="DR40" s="7"/>
      <c r="DS40" s="7"/>
      <c r="DT40" s="7"/>
      <c r="DU40" s="7"/>
      <c r="DV40" s="7"/>
      <c r="DW40" s="7"/>
      <c r="DX40" s="7"/>
      <c r="DY40" s="7"/>
      <c r="DZ40" s="7"/>
      <c r="EA40" s="7"/>
      <c r="EB40" s="7"/>
      <c r="EC40" s="7"/>
      <c r="ED40" s="7">
        <f t="shared" si="3"/>
        <v>0</v>
      </c>
      <c r="EE40" s="9">
        <f t="shared" si="4"/>
        <v>0</v>
      </c>
    </row>
    <row r="41" spans="1:135" x14ac:dyDescent="0.3">
      <c r="A41" s="19" t="str">
        <f t="shared" si="0"/>
        <v>ACEITES Y GRASAS</v>
      </c>
      <c r="B41" s="20">
        <f t="shared" si="5"/>
        <v>1440</v>
      </c>
      <c r="C41" s="21" t="s">
        <v>110</v>
      </c>
      <c r="E41" s="1" t="s">
        <v>23</v>
      </c>
      <c r="F41" s="7">
        <v>2</v>
      </c>
      <c r="G41" s="7">
        <v>30</v>
      </c>
      <c r="H41" s="7"/>
      <c r="I41" s="7"/>
      <c r="J41" s="8">
        <v>4</v>
      </c>
      <c r="K41" s="8">
        <v>30</v>
      </c>
      <c r="L41" s="7"/>
      <c r="M41" s="7"/>
      <c r="N41" s="8">
        <v>4</v>
      </c>
      <c r="O41" s="8">
        <v>30</v>
      </c>
      <c r="P41" s="7">
        <f t="shared" si="6"/>
        <v>0</v>
      </c>
      <c r="Q41" s="1">
        <v>2</v>
      </c>
      <c r="R41" s="1">
        <v>30</v>
      </c>
      <c r="S41" s="1"/>
      <c r="T41" s="1"/>
      <c r="U41" s="6">
        <v>5</v>
      </c>
      <c r="V41" s="6">
        <v>30</v>
      </c>
      <c r="W41" s="1"/>
      <c r="X41" s="1"/>
      <c r="Y41" s="1">
        <v>5</v>
      </c>
      <c r="Z41" s="1">
        <v>30</v>
      </c>
      <c r="AA41" s="1">
        <f t="shared" si="7"/>
        <v>0</v>
      </c>
      <c r="AB41" s="8">
        <v>4</v>
      </c>
      <c r="AC41" s="8">
        <v>30</v>
      </c>
      <c r="AD41" s="8"/>
      <c r="AE41" s="8"/>
      <c r="AF41" s="8">
        <v>8</v>
      </c>
      <c r="AG41" s="8">
        <v>30</v>
      </c>
      <c r="AH41" s="8"/>
      <c r="AI41" s="8"/>
      <c r="AJ41" s="8">
        <v>8</v>
      </c>
      <c r="AK41" s="8">
        <v>30</v>
      </c>
      <c r="AL41" s="7">
        <f t="shared" si="8"/>
        <v>0</v>
      </c>
      <c r="AM41" s="12">
        <v>4</v>
      </c>
      <c r="AN41" s="12">
        <v>30</v>
      </c>
      <c r="AO41" s="12"/>
      <c r="AP41" s="12"/>
      <c r="AQ41" s="12">
        <v>12</v>
      </c>
      <c r="AR41" s="12">
        <v>30</v>
      </c>
      <c r="AS41" s="12"/>
      <c r="AT41" s="12"/>
      <c r="AU41" s="12">
        <v>11</v>
      </c>
      <c r="AV41" s="12">
        <v>30</v>
      </c>
      <c r="AW41" s="12">
        <f t="shared" si="9"/>
        <v>0</v>
      </c>
      <c r="AX41" s="7">
        <v>5</v>
      </c>
      <c r="AY41" s="7">
        <v>30</v>
      </c>
      <c r="AZ41" s="7"/>
      <c r="BA41" s="7"/>
      <c r="BB41" s="7">
        <v>12</v>
      </c>
      <c r="BC41" s="7">
        <v>30</v>
      </c>
      <c r="BD41" s="7"/>
      <c r="BE41" s="7"/>
      <c r="BF41" s="7">
        <v>12</v>
      </c>
      <c r="BG41" s="7">
        <v>30</v>
      </c>
      <c r="BH41" s="7">
        <f t="shared" si="10"/>
        <v>0</v>
      </c>
      <c r="BI41" s="12">
        <v>5</v>
      </c>
      <c r="BJ41" s="12">
        <v>30</v>
      </c>
      <c r="BK41" s="12"/>
      <c r="BL41" s="12"/>
      <c r="BM41" s="14">
        <v>14</v>
      </c>
      <c r="BN41" s="14">
        <v>30</v>
      </c>
      <c r="BO41" s="12"/>
      <c r="BP41" s="12"/>
      <c r="BQ41" s="14">
        <v>13</v>
      </c>
      <c r="BR41" s="14">
        <v>30</v>
      </c>
      <c r="BS41" s="12"/>
      <c r="BT41" s="12"/>
      <c r="BU41" s="12">
        <f t="shared" si="11"/>
        <v>0</v>
      </c>
      <c r="BV41" s="7">
        <v>5</v>
      </c>
      <c r="BW41" s="7">
        <v>30</v>
      </c>
      <c r="BX41" s="7"/>
      <c r="BY41" s="7"/>
      <c r="BZ41" s="7">
        <v>16</v>
      </c>
      <c r="CA41" s="7">
        <v>30</v>
      </c>
      <c r="CB41" s="7"/>
      <c r="CC41" s="7"/>
      <c r="CD41" s="7">
        <v>14</v>
      </c>
      <c r="CE41" s="7">
        <v>30</v>
      </c>
      <c r="CF41" s="7"/>
      <c r="CG41" s="7"/>
      <c r="CH41" s="7">
        <f t="shared" si="1"/>
        <v>0</v>
      </c>
      <c r="CI41" s="14">
        <v>6</v>
      </c>
      <c r="CJ41" s="14">
        <v>20</v>
      </c>
      <c r="CK41" s="14"/>
      <c r="CL41" s="14"/>
      <c r="CM41" s="14">
        <v>19</v>
      </c>
      <c r="CN41" s="14">
        <v>20</v>
      </c>
      <c r="CO41" s="14"/>
      <c r="CP41" s="14"/>
      <c r="CQ41" s="14"/>
      <c r="CR41" s="14"/>
      <c r="CS41" s="14"/>
      <c r="CT41" s="14"/>
      <c r="CU41" s="12">
        <f t="shared" si="2"/>
        <v>500</v>
      </c>
      <c r="CV41" s="7"/>
      <c r="CW41" s="7"/>
      <c r="CX41" s="7"/>
      <c r="CY41" s="7"/>
      <c r="CZ41" s="7">
        <v>12</v>
      </c>
      <c r="DA41" s="7">
        <v>20</v>
      </c>
      <c r="DB41" s="7"/>
      <c r="DC41" s="7"/>
      <c r="DD41" s="7"/>
      <c r="DE41" s="7"/>
      <c r="DF41" s="7">
        <f t="shared" si="12"/>
        <v>240</v>
      </c>
      <c r="DG41" s="14"/>
      <c r="DH41" s="14"/>
      <c r="DI41" s="14"/>
      <c r="DJ41" s="14"/>
      <c r="DK41" s="14">
        <v>10</v>
      </c>
      <c r="DL41" s="14">
        <v>20</v>
      </c>
      <c r="DM41" s="14"/>
      <c r="DN41" s="14"/>
      <c r="DO41" s="14"/>
      <c r="DP41" s="14"/>
      <c r="DQ41" s="14">
        <f t="shared" si="13"/>
        <v>200</v>
      </c>
      <c r="DR41" s="7">
        <v>7</v>
      </c>
      <c r="DS41" s="7">
        <v>20</v>
      </c>
      <c r="DT41" s="7"/>
      <c r="DU41" s="7"/>
      <c r="DV41" s="7">
        <v>18</v>
      </c>
      <c r="DW41" s="7">
        <v>20</v>
      </c>
      <c r="DX41" s="7"/>
      <c r="DY41" s="7"/>
      <c r="DZ41" s="7"/>
      <c r="EA41" s="7"/>
      <c r="EB41" s="7"/>
      <c r="EC41" s="7"/>
      <c r="ED41" s="7">
        <f t="shared" si="3"/>
        <v>500</v>
      </c>
      <c r="EE41" s="9">
        <f t="shared" si="4"/>
        <v>1440</v>
      </c>
    </row>
    <row r="42" spans="1:135" x14ac:dyDescent="0.3">
      <c r="A42" s="19" t="str">
        <f t="shared" si="0"/>
        <v xml:space="preserve">AZUCAR </v>
      </c>
      <c r="B42" s="20">
        <f t="shared" si="5"/>
        <v>2734</v>
      </c>
      <c r="C42" s="21" t="s">
        <v>109</v>
      </c>
      <c r="E42" s="2" t="s">
        <v>24</v>
      </c>
      <c r="F42" s="7"/>
      <c r="G42" s="7"/>
      <c r="H42" s="7"/>
      <c r="I42" s="7"/>
      <c r="J42" s="8"/>
      <c r="K42" s="8"/>
      <c r="L42" s="7"/>
      <c r="M42" s="7"/>
      <c r="N42" s="7"/>
      <c r="O42" s="7"/>
      <c r="P42" s="7">
        <f t="shared" si="6"/>
        <v>0</v>
      </c>
      <c r="Q42" s="1"/>
      <c r="R42" s="1"/>
      <c r="S42" s="1"/>
      <c r="T42" s="1"/>
      <c r="U42" s="6"/>
      <c r="V42" s="6"/>
      <c r="W42" s="1"/>
      <c r="X42" s="1"/>
      <c r="Y42" s="1"/>
      <c r="Z42" s="1"/>
      <c r="AA42" s="1">
        <f t="shared" si="7"/>
        <v>0</v>
      </c>
      <c r="AB42" s="8">
        <v>10</v>
      </c>
      <c r="AC42" s="8">
        <v>20</v>
      </c>
      <c r="AD42" s="8">
        <v>10</v>
      </c>
      <c r="AE42" s="8">
        <v>20</v>
      </c>
      <c r="AF42" s="8">
        <v>10</v>
      </c>
      <c r="AG42" s="8">
        <v>30</v>
      </c>
      <c r="AH42" s="8"/>
      <c r="AI42" s="8"/>
      <c r="AJ42" s="8">
        <v>10</v>
      </c>
      <c r="AK42" s="8">
        <v>20</v>
      </c>
      <c r="AL42" s="7">
        <f t="shared" si="8"/>
        <v>0</v>
      </c>
      <c r="AM42" s="12">
        <v>12</v>
      </c>
      <c r="AN42" s="12">
        <v>20</v>
      </c>
      <c r="AO42" s="12">
        <v>12</v>
      </c>
      <c r="AP42" s="12">
        <v>20</v>
      </c>
      <c r="AQ42" s="12">
        <v>12</v>
      </c>
      <c r="AR42" s="12">
        <v>30</v>
      </c>
      <c r="AS42" s="12"/>
      <c r="AT42" s="12"/>
      <c r="AU42" s="12">
        <v>12</v>
      </c>
      <c r="AV42" s="12">
        <v>20</v>
      </c>
      <c r="AW42" s="12">
        <f t="shared" si="9"/>
        <v>0</v>
      </c>
      <c r="AX42" s="7">
        <v>13</v>
      </c>
      <c r="AY42" s="7">
        <v>20</v>
      </c>
      <c r="AZ42" s="7">
        <v>13</v>
      </c>
      <c r="BA42" s="7">
        <v>30</v>
      </c>
      <c r="BB42" s="7">
        <v>13</v>
      </c>
      <c r="BC42" s="7">
        <v>30</v>
      </c>
      <c r="BD42" s="7"/>
      <c r="BE42" s="7"/>
      <c r="BF42" s="7">
        <v>13</v>
      </c>
      <c r="BG42" s="7">
        <v>20</v>
      </c>
      <c r="BH42" s="7">
        <f t="shared" si="10"/>
        <v>0</v>
      </c>
      <c r="BI42" s="12">
        <v>15</v>
      </c>
      <c r="BJ42" s="12">
        <v>20</v>
      </c>
      <c r="BK42" s="12">
        <v>15</v>
      </c>
      <c r="BL42" s="12">
        <v>30</v>
      </c>
      <c r="BM42" s="14">
        <v>15</v>
      </c>
      <c r="BN42" s="14">
        <v>30</v>
      </c>
      <c r="BO42" s="12"/>
      <c r="BP42" s="12"/>
      <c r="BQ42" s="14">
        <v>15</v>
      </c>
      <c r="BR42" s="14">
        <v>20</v>
      </c>
      <c r="BS42" s="12">
        <v>13</v>
      </c>
      <c r="BT42" s="12">
        <v>20</v>
      </c>
      <c r="BU42" s="12">
        <f t="shared" si="11"/>
        <v>0</v>
      </c>
      <c r="BV42" s="7">
        <v>16</v>
      </c>
      <c r="BW42" s="7">
        <v>20</v>
      </c>
      <c r="BX42" s="7">
        <v>16</v>
      </c>
      <c r="BY42" s="7">
        <v>30</v>
      </c>
      <c r="BZ42" s="7">
        <v>16</v>
      </c>
      <c r="CA42" s="7">
        <v>30</v>
      </c>
      <c r="CB42" s="7"/>
      <c r="CC42" s="7"/>
      <c r="CD42" s="7">
        <v>16</v>
      </c>
      <c r="CE42" s="7">
        <v>20</v>
      </c>
      <c r="CF42" s="7">
        <v>13</v>
      </c>
      <c r="CG42" s="7">
        <v>20</v>
      </c>
      <c r="CH42" s="7">
        <f t="shared" si="1"/>
        <v>0</v>
      </c>
      <c r="CI42" s="14">
        <v>16</v>
      </c>
      <c r="CJ42" s="14">
        <v>13.33</v>
      </c>
      <c r="CK42" s="14">
        <v>16</v>
      </c>
      <c r="CL42" s="14">
        <v>20</v>
      </c>
      <c r="CM42" s="14">
        <v>16</v>
      </c>
      <c r="CN42" s="14">
        <v>20</v>
      </c>
      <c r="CO42" s="14"/>
      <c r="CP42" s="14"/>
      <c r="CQ42" s="14"/>
      <c r="CR42" s="14"/>
      <c r="CS42" s="14"/>
      <c r="CT42" s="14"/>
      <c r="CU42" s="12">
        <f t="shared" si="2"/>
        <v>853.28</v>
      </c>
      <c r="CV42" s="7">
        <v>10</v>
      </c>
      <c r="CW42" s="7">
        <v>6.67</v>
      </c>
      <c r="CX42" s="7">
        <v>7</v>
      </c>
      <c r="CY42" s="7">
        <v>20</v>
      </c>
      <c r="CZ42" s="7">
        <v>7</v>
      </c>
      <c r="DA42" s="7">
        <v>20</v>
      </c>
      <c r="DB42" s="7">
        <v>7</v>
      </c>
      <c r="DC42" s="7">
        <v>20</v>
      </c>
      <c r="DD42" s="7"/>
      <c r="DE42" s="7"/>
      <c r="DF42" s="7">
        <f t="shared" si="12"/>
        <v>486.7</v>
      </c>
      <c r="DG42" s="14">
        <v>10</v>
      </c>
      <c r="DH42" s="14">
        <v>6.67</v>
      </c>
      <c r="DI42" s="14">
        <v>7</v>
      </c>
      <c r="DJ42" s="14">
        <v>20</v>
      </c>
      <c r="DK42" s="14">
        <v>7</v>
      </c>
      <c r="DL42" s="14">
        <v>20</v>
      </c>
      <c r="DM42" s="14">
        <v>7</v>
      </c>
      <c r="DN42" s="14">
        <v>20</v>
      </c>
      <c r="DO42" s="14"/>
      <c r="DP42" s="14"/>
      <c r="DQ42" s="14">
        <f t="shared" si="13"/>
        <v>486.7</v>
      </c>
      <c r="DR42" s="7">
        <v>17</v>
      </c>
      <c r="DS42" s="7">
        <v>13.33</v>
      </c>
      <c r="DT42" s="7">
        <v>17</v>
      </c>
      <c r="DU42" s="7">
        <v>20</v>
      </c>
      <c r="DV42" s="7">
        <v>17</v>
      </c>
      <c r="DW42" s="7">
        <v>20</v>
      </c>
      <c r="DX42" s="7"/>
      <c r="DY42" s="7"/>
      <c r="DZ42" s="7"/>
      <c r="EA42" s="7"/>
      <c r="EB42" s="7"/>
      <c r="EC42" s="7"/>
      <c r="ED42" s="7">
        <f t="shared" si="3"/>
        <v>906.61</v>
      </c>
      <c r="EE42" s="9">
        <f t="shared" si="4"/>
        <v>2733.29</v>
      </c>
    </row>
    <row r="43" spans="1:135" x14ac:dyDescent="0.3">
      <c r="A43" s="19" t="str">
        <f t="shared" si="0"/>
        <v>PANELA</v>
      </c>
      <c r="B43" s="20">
        <f t="shared" si="5"/>
        <v>611</v>
      </c>
      <c r="C43" s="21" t="s">
        <v>109</v>
      </c>
      <c r="E43" s="1" t="s">
        <v>25</v>
      </c>
      <c r="F43" s="7"/>
      <c r="G43" s="7"/>
      <c r="H43" s="7"/>
      <c r="I43" s="7"/>
      <c r="J43" s="8"/>
      <c r="K43" s="8"/>
      <c r="L43" s="7"/>
      <c r="M43" s="7"/>
      <c r="N43" s="7"/>
      <c r="O43" s="7"/>
      <c r="P43" s="7">
        <f t="shared" si="6"/>
        <v>0</v>
      </c>
      <c r="Q43" s="1"/>
      <c r="R43" s="1"/>
      <c r="S43" s="1"/>
      <c r="T43" s="1"/>
      <c r="U43" s="6"/>
      <c r="V43" s="6"/>
      <c r="W43" s="1"/>
      <c r="X43" s="1"/>
      <c r="Y43" s="1"/>
      <c r="Z43" s="1"/>
      <c r="AA43" s="1">
        <f t="shared" si="7"/>
        <v>0</v>
      </c>
      <c r="AB43" s="8">
        <v>11</v>
      </c>
      <c r="AC43" s="8">
        <v>6</v>
      </c>
      <c r="AD43" s="8">
        <v>11</v>
      </c>
      <c r="AE43" s="8">
        <v>10</v>
      </c>
      <c r="AF43" s="8">
        <v>11</v>
      </c>
      <c r="AG43" s="8">
        <v>0</v>
      </c>
      <c r="AH43" s="8"/>
      <c r="AI43" s="8"/>
      <c r="AJ43" s="8">
        <v>11</v>
      </c>
      <c r="AK43" s="8">
        <v>10</v>
      </c>
      <c r="AL43" s="7">
        <f t="shared" si="8"/>
        <v>0</v>
      </c>
      <c r="AM43" s="12">
        <v>13</v>
      </c>
      <c r="AN43" s="12">
        <v>6</v>
      </c>
      <c r="AO43" s="12">
        <v>13</v>
      </c>
      <c r="AP43" s="12">
        <v>10</v>
      </c>
      <c r="AQ43" s="12">
        <v>13</v>
      </c>
      <c r="AR43" s="12">
        <v>0</v>
      </c>
      <c r="AS43" s="12"/>
      <c r="AT43" s="12"/>
      <c r="AU43" s="12">
        <v>13</v>
      </c>
      <c r="AV43" s="12">
        <v>10</v>
      </c>
      <c r="AW43" s="12">
        <f t="shared" si="9"/>
        <v>0</v>
      </c>
      <c r="AX43" s="7">
        <v>14</v>
      </c>
      <c r="AY43" s="7">
        <v>6</v>
      </c>
      <c r="AZ43" s="7"/>
      <c r="BA43" s="7"/>
      <c r="BB43" s="7">
        <v>14</v>
      </c>
      <c r="BC43" s="7">
        <v>0</v>
      </c>
      <c r="BD43" s="7"/>
      <c r="BE43" s="7"/>
      <c r="BF43" s="7">
        <v>14</v>
      </c>
      <c r="BG43" s="7">
        <v>10</v>
      </c>
      <c r="BH43" s="7">
        <f t="shared" si="10"/>
        <v>0</v>
      </c>
      <c r="BI43" s="12">
        <v>16</v>
      </c>
      <c r="BJ43" s="12">
        <v>6</v>
      </c>
      <c r="BK43" s="12">
        <v>16</v>
      </c>
      <c r="BL43" s="12">
        <v>0</v>
      </c>
      <c r="BM43" s="14">
        <v>16</v>
      </c>
      <c r="BN43" s="14">
        <v>0</v>
      </c>
      <c r="BO43" s="12"/>
      <c r="BP43" s="12"/>
      <c r="BQ43" s="14">
        <v>16</v>
      </c>
      <c r="BR43" s="14">
        <v>10</v>
      </c>
      <c r="BS43" s="12">
        <v>14</v>
      </c>
      <c r="BT43" s="12">
        <v>10</v>
      </c>
      <c r="BU43" s="12">
        <f t="shared" si="11"/>
        <v>0</v>
      </c>
      <c r="BV43" s="7">
        <v>17</v>
      </c>
      <c r="BW43" s="7">
        <v>6</v>
      </c>
      <c r="BX43" s="7">
        <v>17</v>
      </c>
      <c r="BY43" s="7">
        <v>0</v>
      </c>
      <c r="BZ43" s="7">
        <v>17</v>
      </c>
      <c r="CA43" s="7">
        <v>0</v>
      </c>
      <c r="CB43" s="7"/>
      <c r="CC43" s="7"/>
      <c r="CD43" s="7">
        <v>17</v>
      </c>
      <c r="CE43" s="7">
        <v>10</v>
      </c>
      <c r="CF43" s="7">
        <v>14</v>
      </c>
      <c r="CG43" s="7">
        <v>10</v>
      </c>
      <c r="CH43" s="7">
        <f t="shared" si="1"/>
        <v>0</v>
      </c>
      <c r="CI43" s="14">
        <v>17</v>
      </c>
      <c r="CJ43" s="14">
        <f>6/30*20</f>
        <v>4</v>
      </c>
      <c r="CK43" s="14">
        <v>17</v>
      </c>
      <c r="CL43" s="14">
        <v>0</v>
      </c>
      <c r="CM43" s="14">
        <v>17</v>
      </c>
      <c r="CN43" s="14">
        <v>0</v>
      </c>
      <c r="CO43" s="14"/>
      <c r="CP43" s="14"/>
      <c r="CQ43" s="14"/>
      <c r="CR43" s="14"/>
      <c r="CS43" s="14"/>
      <c r="CT43" s="14"/>
      <c r="CU43" s="12">
        <f t="shared" si="2"/>
        <v>68</v>
      </c>
      <c r="CV43" s="7">
        <v>35</v>
      </c>
      <c r="CW43" s="7">
        <v>6.67</v>
      </c>
      <c r="CX43" s="7"/>
      <c r="CY43" s="7"/>
      <c r="CZ43" s="7"/>
      <c r="DA43" s="7"/>
      <c r="DB43" s="7"/>
      <c r="DC43" s="7"/>
      <c r="DD43" s="7"/>
      <c r="DE43" s="7"/>
      <c r="DF43" s="7">
        <f t="shared" si="12"/>
        <v>233.45</v>
      </c>
      <c r="DG43" s="14">
        <v>35</v>
      </c>
      <c r="DH43" s="14">
        <v>6.67</v>
      </c>
      <c r="DI43" s="14"/>
      <c r="DJ43" s="14"/>
      <c r="DK43" s="14"/>
      <c r="DL43" s="14"/>
      <c r="DM43" s="14"/>
      <c r="DN43" s="14"/>
      <c r="DO43" s="14"/>
      <c r="DP43" s="14"/>
      <c r="DQ43" s="14">
        <f t="shared" si="13"/>
        <v>233.45</v>
      </c>
      <c r="DR43" s="7">
        <v>19</v>
      </c>
      <c r="DS43" s="7">
        <f>6/30*20</f>
        <v>4</v>
      </c>
      <c r="DT43" s="7">
        <v>19</v>
      </c>
      <c r="DU43" s="7">
        <v>0</v>
      </c>
      <c r="DV43" s="7">
        <v>19</v>
      </c>
      <c r="DW43" s="7">
        <v>0</v>
      </c>
      <c r="DX43" s="7"/>
      <c r="DY43" s="7"/>
      <c r="DZ43" s="7"/>
      <c r="EA43" s="7"/>
      <c r="EB43" s="7"/>
      <c r="EC43" s="7"/>
      <c r="ED43" s="7">
        <f t="shared" si="3"/>
        <v>76</v>
      </c>
      <c r="EE43" s="9">
        <f t="shared" si="4"/>
        <v>610.9</v>
      </c>
    </row>
    <row r="44" spans="1:135" x14ac:dyDescent="0.3">
      <c r="A44" s="19" t="str">
        <f t="shared" si="0"/>
        <v>CHOCOLATE</v>
      </c>
      <c r="B44" s="20">
        <f t="shared" si="5"/>
        <v>347</v>
      </c>
      <c r="C44" s="21" t="s">
        <v>109</v>
      </c>
      <c r="E44" s="2" t="s">
        <v>26</v>
      </c>
      <c r="F44" s="7"/>
      <c r="G44" s="7"/>
      <c r="H44" s="7"/>
      <c r="I44" s="7"/>
      <c r="J44" s="8"/>
      <c r="K44" s="8"/>
      <c r="L44" s="7"/>
      <c r="M44" s="7"/>
      <c r="N44" s="7"/>
      <c r="O44" s="7"/>
      <c r="P44" s="7">
        <f t="shared" si="6"/>
        <v>0</v>
      </c>
      <c r="Q44" s="1"/>
      <c r="R44" s="1"/>
      <c r="S44" s="1"/>
      <c r="T44" s="1"/>
      <c r="U44" s="6"/>
      <c r="V44" s="6"/>
      <c r="W44" s="1"/>
      <c r="X44" s="1"/>
      <c r="Y44" s="1"/>
      <c r="Z44" s="1"/>
      <c r="AA44" s="1">
        <f t="shared" si="7"/>
        <v>0</v>
      </c>
      <c r="AB44" s="8">
        <v>9</v>
      </c>
      <c r="AC44" s="8">
        <v>4</v>
      </c>
      <c r="AD44" s="8"/>
      <c r="AE44" s="8"/>
      <c r="AF44" s="8"/>
      <c r="AG44" s="8"/>
      <c r="AH44" s="8"/>
      <c r="AI44" s="8"/>
      <c r="AJ44" s="8"/>
      <c r="AK44" s="8"/>
      <c r="AL44" s="7">
        <f t="shared" si="8"/>
        <v>0</v>
      </c>
      <c r="AM44" s="12">
        <v>11</v>
      </c>
      <c r="AN44" s="12">
        <v>4</v>
      </c>
      <c r="AO44" s="12"/>
      <c r="AP44" s="12"/>
      <c r="AQ44" s="12"/>
      <c r="AR44" s="12"/>
      <c r="AS44" s="12"/>
      <c r="AT44" s="12"/>
      <c r="AU44" s="12"/>
      <c r="AV44" s="12"/>
      <c r="AW44" s="12">
        <f t="shared" si="9"/>
        <v>0</v>
      </c>
      <c r="AX44" s="7">
        <v>12</v>
      </c>
      <c r="AY44" s="7">
        <v>4</v>
      </c>
      <c r="AZ44" s="7"/>
      <c r="BA44" s="7"/>
      <c r="BB44" s="7"/>
      <c r="BC44" s="7"/>
      <c r="BD44" s="7">
        <v>20</v>
      </c>
      <c r="BE44" s="7">
        <v>5</v>
      </c>
      <c r="BF44" s="7"/>
      <c r="BG44" s="7"/>
      <c r="BH44" s="7">
        <f t="shared" si="10"/>
        <v>0</v>
      </c>
      <c r="BI44" s="12">
        <v>13</v>
      </c>
      <c r="BJ44" s="12">
        <v>4</v>
      </c>
      <c r="BK44" s="12"/>
      <c r="BL44" s="12"/>
      <c r="BM44" s="14"/>
      <c r="BN44" s="14"/>
      <c r="BO44" s="12"/>
      <c r="BP44" s="12"/>
      <c r="BQ44" s="14"/>
      <c r="BR44" s="14"/>
      <c r="BS44" s="12"/>
      <c r="BT44" s="12"/>
      <c r="BU44" s="12">
        <f t="shared" si="11"/>
        <v>0</v>
      </c>
      <c r="BV44" s="7">
        <v>14</v>
      </c>
      <c r="BW44" s="7">
        <v>4</v>
      </c>
      <c r="BX44" s="7"/>
      <c r="BY44" s="7"/>
      <c r="BZ44" s="7"/>
      <c r="CA44" s="7"/>
      <c r="CB44" s="7"/>
      <c r="CC44" s="7"/>
      <c r="CD44" s="7"/>
      <c r="CE44" s="7"/>
      <c r="CF44" s="7"/>
      <c r="CG44" s="7"/>
      <c r="CH44" s="7">
        <f t="shared" si="1"/>
        <v>0</v>
      </c>
      <c r="CI44" s="14">
        <v>14</v>
      </c>
      <c r="CJ44" s="14">
        <v>2.67</v>
      </c>
      <c r="CK44" s="14"/>
      <c r="CL44" s="14"/>
      <c r="CM44" s="14"/>
      <c r="CN44" s="14"/>
      <c r="CO44" s="14"/>
      <c r="CP44" s="14"/>
      <c r="CQ44" s="14"/>
      <c r="CR44" s="14"/>
      <c r="CS44" s="14"/>
      <c r="CT44" s="14"/>
      <c r="CU44" s="12">
        <f t="shared" si="2"/>
        <v>37.379999999999995</v>
      </c>
      <c r="CV44" s="7">
        <v>20</v>
      </c>
      <c r="CW44" s="7">
        <v>6.66</v>
      </c>
      <c r="CX44" s="7"/>
      <c r="CY44" s="7"/>
      <c r="CZ44" s="7"/>
      <c r="DA44" s="7"/>
      <c r="DB44" s="7"/>
      <c r="DC44" s="7"/>
      <c r="DD44" s="7"/>
      <c r="DE44" s="7"/>
      <c r="DF44" s="7">
        <f t="shared" si="12"/>
        <v>133.19999999999999</v>
      </c>
      <c r="DG44" s="14">
        <v>20</v>
      </c>
      <c r="DH44" s="14">
        <v>6.66</v>
      </c>
      <c r="DI44" s="14"/>
      <c r="DJ44" s="14"/>
      <c r="DK44" s="14"/>
      <c r="DL44" s="14"/>
      <c r="DM44" s="14"/>
      <c r="DN44" s="14"/>
      <c r="DO44" s="14"/>
      <c r="DP44" s="14"/>
      <c r="DQ44" s="14">
        <f t="shared" si="13"/>
        <v>133.19999999999999</v>
      </c>
      <c r="DR44" s="7">
        <v>16</v>
      </c>
      <c r="DS44" s="7">
        <v>2.67</v>
      </c>
      <c r="DT44" s="7"/>
      <c r="DU44" s="7"/>
      <c r="DV44" s="7"/>
      <c r="DW44" s="7"/>
      <c r="DX44" s="7"/>
      <c r="DY44" s="7"/>
      <c r="DZ44" s="7"/>
      <c r="EA44" s="7"/>
      <c r="EB44" s="7"/>
      <c r="EC44" s="7"/>
      <c r="ED44" s="7">
        <f t="shared" si="3"/>
        <v>42.72</v>
      </c>
      <c r="EE44" s="9">
        <f t="shared" si="4"/>
        <v>346.5</v>
      </c>
    </row>
    <row r="45" spans="1:135" x14ac:dyDescent="0.3">
      <c r="A45" s="19" t="str">
        <f t="shared" si="0"/>
        <v>PANELITA DE LECHE</v>
      </c>
      <c r="B45" s="20">
        <f t="shared" si="5"/>
        <v>167</v>
      </c>
      <c r="C45" s="21" t="s">
        <v>109</v>
      </c>
      <c r="E45" s="1" t="s">
        <v>27</v>
      </c>
      <c r="F45" s="7"/>
      <c r="G45" s="7"/>
      <c r="H45" s="7"/>
      <c r="I45" s="7"/>
      <c r="J45" s="8"/>
      <c r="K45" s="8"/>
      <c r="L45" s="7"/>
      <c r="M45" s="7"/>
      <c r="N45" s="7"/>
      <c r="O45" s="7"/>
      <c r="P45" s="7">
        <f t="shared" si="6"/>
        <v>0</v>
      </c>
      <c r="Q45" s="1"/>
      <c r="R45" s="1"/>
      <c r="S45" s="1"/>
      <c r="T45" s="1"/>
      <c r="U45" s="6"/>
      <c r="V45" s="6"/>
      <c r="W45" s="1"/>
      <c r="X45" s="1"/>
      <c r="Y45" s="1"/>
      <c r="Z45" s="1"/>
      <c r="AA45" s="1">
        <f t="shared" si="7"/>
        <v>0</v>
      </c>
      <c r="AB45" s="8"/>
      <c r="AC45" s="8"/>
      <c r="AD45" s="8"/>
      <c r="AE45" s="8"/>
      <c r="AF45" s="8"/>
      <c r="AG45" s="8"/>
      <c r="AH45" s="8">
        <v>15</v>
      </c>
      <c r="AI45" s="8">
        <v>5</v>
      </c>
      <c r="AJ45" s="8"/>
      <c r="AK45" s="8"/>
      <c r="AL45" s="7">
        <f t="shared" si="8"/>
        <v>0</v>
      </c>
      <c r="AM45" s="12"/>
      <c r="AN45" s="12"/>
      <c r="AO45" s="12"/>
      <c r="AP45" s="12"/>
      <c r="AQ45" s="12"/>
      <c r="AR45" s="12"/>
      <c r="AS45" s="12">
        <v>20</v>
      </c>
      <c r="AT45" s="12">
        <v>5</v>
      </c>
      <c r="AU45" s="12"/>
      <c r="AV45" s="12"/>
      <c r="AW45" s="12">
        <f t="shared" si="9"/>
        <v>0</v>
      </c>
      <c r="AX45" s="7"/>
      <c r="AY45" s="7"/>
      <c r="AZ45" s="7"/>
      <c r="BA45" s="7"/>
      <c r="BB45" s="7"/>
      <c r="BC45" s="7"/>
      <c r="BD45" s="7">
        <v>20</v>
      </c>
      <c r="BE45" s="7">
        <v>5</v>
      </c>
      <c r="BF45" s="7"/>
      <c r="BG45" s="7"/>
      <c r="BH45" s="7">
        <f t="shared" si="10"/>
        <v>0</v>
      </c>
      <c r="BI45" s="12"/>
      <c r="BJ45" s="12"/>
      <c r="BK45" s="12"/>
      <c r="BL45" s="12"/>
      <c r="BM45" s="14"/>
      <c r="BN45" s="14"/>
      <c r="BO45" s="12">
        <v>20</v>
      </c>
      <c r="BP45" s="12">
        <v>3.33</v>
      </c>
      <c r="BQ45" s="14"/>
      <c r="BR45" s="14"/>
      <c r="BS45" s="12"/>
      <c r="BT45" s="12"/>
      <c r="BU45" s="12">
        <f t="shared" si="11"/>
        <v>0</v>
      </c>
      <c r="BV45" s="7"/>
      <c r="BW45" s="7"/>
      <c r="BX45" s="7"/>
      <c r="BY45" s="7"/>
      <c r="BZ45" s="7"/>
      <c r="CA45" s="7"/>
      <c r="CB45" s="7">
        <v>20</v>
      </c>
      <c r="CC45" s="7">
        <v>5</v>
      </c>
      <c r="CD45" s="7"/>
      <c r="CE45" s="7"/>
      <c r="CF45" s="7"/>
      <c r="CG45" s="7"/>
      <c r="CH45" s="7">
        <f t="shared" si="1"/>
        <v>0</v>
      </c>
      <c r="CI45" s="14"/>
      <c r="CJ45" s="14"/>
      <c r="CK45" s="14"/>
      <c r="CL45" s="14"/>
      <c r="CM45" s="14"/>
      <c r="CN45" s="14"/>
      <c r="CO45" s="14">
        <v>20</v>
      </c>
      <c r="CP45" s="14">
        <v>5</v>
      </c>
      <c r="CQ45" s="14"/>
      <c r="CR45" s="14"/>
      <c r="CS45" s="14"/>
      <c r="CT45" s="14"/>
      <c r="CU45" s="12">
        <f t="shared" si="2"/>
        <v>100</v>
      </c>
      <c r="CV45" s="7"/>
      <c r="CW45" s="7"/>
      <c r="CX45" s="7"/>
      <c r="CY45" s="7"/>
      <c r="CZ45" s="7"/>
      <c r="DA45" s="7"/>
      <c r="DB45" s="7"/>
      <c r="DC45" s="7"/>
      <c r="DD45" s="7"/>
      <c r="DE45" s="7"/>
      <c r="DF45" s="7">
        <f t="shared" si="12"/>
        <v>0</v>
      </c>
      <c r="DG45" s="14"/>
      <c r="DH45" s="14"/>
      <c r="DI45" s="14"/>
      <c r="DJ45" s="14"/>
      <c r="DK45" s="14"/>
      <c r="DL45" s="14"/>
      <c r="DM45" s="14"/>
      <c r="DN45" s="14"/>
      <c r="DO45" s="14"/>
      <c r="DP45" s="14"/>
      <c r="DQ45" s="14">
        <f t="shared" si="13"/>
        <v>0</v>
      </c>
      <c r="DR45" s="7"/>
      <c r="DS45" s="7"/>
      <c r="DT45" s="7"/>
      <c r="DU45" s="7"/>
      <c r="DV45" s="7"/>
      <c r="DW45" s="7"/>
      <c r="DX45" s="7">
        <v>20</v>
      </c>
      <c r="DY45" s="7">
        <v>3.33</v>
      </c>
      <c r="DZ45" s="7"/>
      <c r="EA45" s="7"/>
      <c r="EB45" s="7"/>
      <c r="EC45" s="7"/>
      <c r="ED45" s="7">
        <f t="shared" si="3"/>
        <v>66.599999999999994</v>
      </c>
      <c r="EE45" s="9">
        <f t="shared" si="4"/>
        <v>166.6</v>
      </c>
    </row>
    <row r="46" spans="1:135" x14ac:dyDescent="0.3">
      <c r="A46" s="19" t="str">
        <f t="shared" si="0"/>
        <v>BOCADILLO</v>
      </c>
      <c r="B46" s="20">
        <f t="shared" si="5"/>
        <v>167</v>
      </c>
      <c r="C46" s="21" t="s">
        <v>109</v>
      </c>
      <c r="E46" s="2" t="s">
        <v>28</v>
      </c>
      <c r="F46" s="7"/>
      <c r="G46" s="7"/>
      <c r="H46" s="7"/>
      <c r="I46" s="7"/>
      <c r="J46" s="8"/>
      <c r="K46" s="8"/>
      <c r="L46" s="7"/>
      <c r="M46" s="7"/>
      <c r="N46" s="7"/>
      <c r="O46" s="7"/>
      <c r="P46" s="7">
        <f t="shared" si="6"/>
        <v>0</v>
      </c>
      <c r="Q46" s="1"/>
      <c r="R46" s="1"/>
      <c r="S46" s="1"/>
      <c r="T46" s="1"/>
      <c r="U46" s="6"/>
      <c r="V46" s="6"/>
      <c r="W46" s="1"/>
      <c r="X46" s="1"/>
      <c r="Y46" s="1"/>
      <c r="Z46" s="1"/>
      <c r="AA46" s="1">
        <f t="shared" si="7"/>
        <v>0</v>
      </c>
      <c r="AB46" s="8"/>
      <c r="AC46" s="8"/>
      <c r="AD46" s="8"/>
      <c r="AE46" s="8"/>
      <c r="AF46" s="8"/>
      <c r="AG46" s="8"/>
      <c r="AH46" s="8">
        <v>15</v>
      </c>
      <c r="AI46" s="8">
        <v>5</v>
      </c>
      <c r="AJ46" s="8"/>
      <c r="AK46" s="8"/>
      <c r="AL46" s="7">
        <f t="shared" si="8"/>
        <v>0</v>
      </c>
      <c r="AM46" s="12"/>
      <c r="AN46" s="12"/>
      <c r="AO46" s="12"/>
      <c r="AP46" s="12"/>
      <c r="AQ46" s="12"/>
      <c r="AR46" s="12"/>
      <c r="AS46" s="12">
        <v>20</v>
      </c>
      <c r="AT46" s="12">
        <v>5</v>
      </c>
      <c r="AU46" s="12"/>
      <c r="AV46" s="12"/>
      <c r="AW46" s="12">
        <f t="shared" si="9"/>
        <v>0</v>
      </c>
      <c r="AX46" s="7"/>
      <c r="AY46" s="7"/>
      <c r="AZ46" s="7"/>
      <c r="BA46" s="7"/>
      <c r="BB46" s="7"/>
      <c r="BC46" s="7"/>
      <c r="BD46" s="7">
        <v>18</v>
      </c>
      <c r="BE46" s="7">
        <v>20</v>
      </c>
      <c r="BF46" s="7"/>
      <c r="BG46" s="7"/>
      <c r="BH46" s="7">
        <f t="shared" si="10"/>
        <v>0</v>
      </c>
      <c r="BI46" s="12"/>
      <c r="BJ46" s="12"/>
      <c r="BK46" s="12"/>
      <c r="BL46" s="12"/>
      <c r="BM46" s="14"/>
      <c r="BN46" s="14"/>
      <c r="BO46" s="12">
        <v>20</v>
      </c>
      <c r="BP46" s="12">
        <v>3.33</v>
      </c>
      <c r="BQ46" s="14"/>
      <c r="BR46" s="14"/>
      <c r="BS46" s="12"/>
      <c r="BT46" s="12"/>
      <c r="BU46" s="12">
        <f t="shared" si="11"/>
        <v>0</v>
      </c>
      <c r="BV46" s="7"/>
      <c r="BW46" s="7"/>
      <c r="BX46" s="7"/>
      <c r="BY46" s="7"/>
      <c r="BZ46" s="7"/>
      <c r="CA46" s="7"/>
      <c r="CB46" s="7">
        <v>20</v>
      </c>
      <c r="CC46" s="7">
        <v>5</v>
      </c>
      <c r="CD46" s="7"/>
      <c r="CE46" s="7"/>
      <c r="CF46" s="7"/>
      <c r="CG46" s="7"/>
      <c r="CH46" s="7">
        <f t="shared" si="1"/>
        <v>0</v>
      </c>
      <c r="CI46" s="14"/>
      <c r="CJ46" s="14"/>
      <c r="CK46" s="14"/>
      <c r="CL46" s="14"/>
      <c r="CM46" s="14"/>
      <c r="CN46" s="14"/>
      <c r="CO46" s="14">
        <v>20</v>
      </c>
      <c r="CP46" s="14">
        <v>5</v>
      </c>
      <c r="CQ46" s="14"/>
      <c r="CR46" s="14"/>
      <c r="CS46" s="14"/>
      <c r="CT46" s="14"/>
      <c r="CU46" s="12">
        <f t="shared" si="2"/>
        <v>100</v>
      </c>
      <c r="CV46" s="7"/>
      <c r="CW46" s="7"/>
      <c r="CX46" s="7"/>
      <c r="CY46" s="7"/>
      <c r="CZ46" s="7"/>
      <c r="DA46" s="7"/>
      <c r="DB46" s="7"/>
      <c r="DC46" s="7"/>
      <c r="DD46" s="7"/>
      <c r="DE46" s="7"/>
      <c r="DF46" s="7">
        <f t="shared" si="12"/>
        <v>0</v>
      </c>
      <c r="DG46" s="14"/>
      <c r="DH46" s="14"/>
      <c r="DI46" s="14"/>
      <c r="DJ46" s="14"/>
      <c r="DK46" s="14"/>
      <c r="DL46" s="14"/>
      <c r="DM46" s="14"/>
      <c r="DN46" s="14"/>
      <c r="DO46" s="14"/>
      <c r="DP46" s="14"/>
      <c r="DQ46" s="14">
        <f t="shared" si="13"/>
        <v>0</v>
      </c>
      <c r="DR46" s="7"/>
      <c r="DS46" s="7"/>
      <c r="DT46" s="7"/>
      <c r="DU46" s="7"/>
      <c r="DV46" s="7"/>
      <c r="DW46" s="7"/>
      <c r="DX46" s="7">
        <v>20</v>
      </c>
      <c r="DY46" s="7">
        <v>3.33</v>
      </c>
      <c r="DZ46" s="7"/>
      <c r="EA46" s="7"/>
      <c r="EB46" s="7"/>
      <c r="EC46" s="7"/>
      <c r="ED46" s="7">
        <f t="shared" si="3"/>
        <v>66.599999999999994</v>
      </c>
      <c r="EE46" s="9">
        <f t="shared" si="4"/>
        <v>166.6</v>
      </c>
    </row>
    <row r="47" spans="1:135" ht="15" thickBot="1" x14ac:dyDescent="0.35">
      <c r="A47" s="19" t="str">
        <f t="shared" si="0"/>
        <v>GELATINA</v>
      </c>
      <c r="B47" s="26">
        <f t="shared" si="5"/>
        <v>601</v>
      </c>
      <c r="C47" s="22" t="s">
        <v>109</v>
      </c>
      <c r="E47" s="1" t="s">
        <v>29</v>
      </c>
      <c r="F47" s="7"/>
      <c r="G47" s="7"/>
      <c r="H47" s="7"/>
      <c r="I47" s="7"/>
      <c r="J47" s="8"/>
      <c r="K47" s="8"/>
      <c r="L47" s="7"/>
      <c r="M47" s="7"/>
      <c r="N47" s="7"/>
      <c r="O47" s="7"/>
      <c r="P47" s="7">
        <f t="shared" si="6"/>
        <v>0</v>
      </c>
      <c r="Q47" s="1"/>
      <c r="R47" s="1"/>
      <c r="S47" s="1"/>
      <c r="T47" s="1"/>
      <c r="U47" s="6"/>
      <c r="V47" s="6"/>
      <c r="W47" s="1"/>
      <c r="X47" s="1"/>
      <c r="Y47" s="1"/>
      <c r="Z47" s="1"/>
      <c r="AA47" s="1">
        <f t="shared" si="7"/>
        <v>0</v>
      </c>
      <c r="AB47" s="8"/>
      <c r="AC47" s="8"/>
      <c r="AD47" s="8"/>
      <c r="AE47" s="8"/>
      <c r="AF47" s="8"/>
      <c r="AG47" s="8"/>
      <c r="AH47" s="8">
        <v>9</v>
      </c>
      <c r="AI47" s="8">
        <v>20</v>
      </c>
      <c r="AJ47" s="8"/>
      <c r="AK47" s="8"/>
      <c r="AL47" s="7">
        <f t="shared" si="8"/>
        <v>0</v>
      </c>
      <c r="AM47" s="12"/>
      <c r="AN47" s="12"/>
      <c r="AO47" s="12"/>
      <c r="AP47" s="12"/>
      <c r="AQ47" s="12"/>
      <c r="AR47" s="12"/>
      <c r="AS47" s="12">
        <v>9</v>
      </c>
      <c r="AT47" s="12">
        <v>20</v>
      </c>
      <c r="AU47" s="12"/>
      <c r="AV47" s="12"/>
      <c r="AW47" s="12">
        <f t="shared" si="9"/>
        <v>0</v>
      </c>
      <c r="AX47" s="7"/>
      <c r="AY47" s="7"/>
      <c r="AZ47" s="7"/>
      <c r="BA47" s="7"/>
      <c r="BB47" s="7"/>
      <c r="BC47" s="7"/>
      <c r="BD47" s="7"/>
      <c r="BE47" s="7"/>
      <c r="BF47" s="7"/>
      <c r="BG47" s="7"/>
      <c r="BH47" s="7">
        <f t="shared" si="10"/>
        <v>0</v>
      </c>
      <c r="BI47" s="12"/>
      <c r="BJ47" s="12"/>
      <c r="BK47" s="12"/>
      <c r="BL47" s="12"/>
      <c r="BM47" s="14"/>
      <c r="BN47" s="14"/>
      <c r="BO47" s="12">
        <v>18</v>
      </c>
      <c r="BP47" s="12">
        <v>13.34</v>
      </c>
      <c r="BQ47" s="14"/>
      <c r="BR47" s="14"/>
      <c r="BS47" s="12"/>
      <c r="BT47" s="12"/>
      <c r="BU47" s="12">
        <f t="shared" si="11"/>
        <v>0</v>
      </c>
      <c r="BV47" s="7"/>
      <c r="BW47" s="7"/>
      <c r="BX47" s="7"/>
      <c r="BY47" s="7"/>
      <c r="BZ47" s="7"/>
      <c r="CA47" s="7"/>
      <c r="CB47" s="7">
        <v>18</v>
      </c>
      <c r="CC47" s="7">
        <v>20</v>
      </c>
      <c r="CD47" s="7"/>
      <c r="CE47" s="7"/>
      <c r="CF47" s="7"/>
      <c r="CG47" s="7"/>
      <c r="CH47" s="7">
        <f t="shared" si="1"/>
        <v>0</v>
      </c>
      <c r="CI47" s="14"/>
      <c r="CJ47" s="14"/>
      <c r="CK47" s="14"/>
      <c r="CL47" s="14"/>
      <c r="CM47" s="14"/>
      <c r="CN47" s="14"/>
      <c r="CO47" s="14">
        <v>18</v>
      </c>
      <c r="CP47" s="14">
        <v>20</v>
      </c>
      <c r="CQ47" s="14"/>
      <c r="CR47" s="14"/>
      <c r="CS47" s="14"/>
      <c r="CT47" s="14"/>
      <c r="CU47" s="12">
        <f t="shared" si="2"/>
        <v>360</v>
      </c>
      <c r="CV47" s="7"/>
      <c r="CW47" s="7"/>
      <c r="CX47" s="7"/>
      <c r="CY47" s="7"/>
      <c r="CZ47" s="7"/>
      <c r="DA47" s="7"/>
      <c r="DB47" s="7"/>
      <c r="DC47" s="7"/>
      <c r="DD47" s="7"/>
      <c r="DE47" s="7"/>
      <c r="DF47" s="7">
        <f t="shared" si="12"/>
        <v>0</v>
      </c>
      <c r="DG47" s="14"/>
      <c r="DH47" s="14"/>
      <c r="DI47" s="14"/>
      <c r="DJ47" s="14"/>
      <c r="DK47" s="14"/>
      <c r="DL47" s="14"/>
      <c r="DM47" s="14"/>
      <c r="DN47" s="14"/>
      <c r="DO47" s="14"/>
      <c r="DP47" s="14"/>
      <c r="DQ47" s="14">
        <f t="shared" si="13"/>
        <v>0</v>
      </c>
      <c r="DR47" s="7"/>
      <c r="DS47" s="7"/>
      <c r="DT47" s="7"/>
      <c r="DU47" s="7"/>
      <c r="DV47" s="7"/>
      <c r="DW47" s="7"/>
      <c r="DX47" s="7">
        <v>18</v>
      </c>
      <c r="DY47" s="7">
        <v>13.34</v>
      </c>
      <c r="DZ47" s="7"/>
      <c r="EA47" s="7"/>
      <c r="EB47" s="7"/>
      <c r="EC47" s="7"/>
      <c r="ED47" s="7">
        <f t="shared" si="3"/>
        <v>240.12</v>
      </c>
      <c r="EE47" s="9">
        <f t="shared" si="4"/>
        <v>600.12</v>
      </c>
    </row>
    <row r="48" spans="1:135" x14ac:dyDescent="0.3">
      <c r="DU48" s="18"/>
    </row>
    <row r="50" spans="6:136" x14ac:dyDescent="0.3">
      <c r="F50" s="69" t="s">
        <v>49</v>
      </c>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c r="CC50" s="70"/>
      <c r="CD50" s="70"/>
      <c r="CE50" s="70"/>
      <c r="CF50" s="70"/>
      <c r="CG50" s="70"/>
      <c r="CH50" s="70"/>
      <c r="CI50" s="70"/>
      <c r="CJ50" s="70"/>
      <c r="CK50" s="70"/>
      <c r="CL50" s="70"/>
      <c r="CM50" s="70"/>
      <c r="CN50" s="70"/>
      <c r="CO50" s="70"/>
      <c r="CP50" s="70"/>
      <c r="CQ50" s="70"/>
      <c r="CR50" s="70"/>
      <c r="CS50" s="70"/>
      <c r="CT50" s="70"/>
      <c r="CU50" s="70"/>
      <c r="CV50" s="70"/>
      <c r="CW50" s="70"/>
      <c r="CX50" s="70"/>
      <c r="CY50" s="70"/>
      <c r="CZ50" s="70"/>
      <c r="DA50" s="70"/>
      <c r="DB50" s="70"/>
      <c r="DC50" s="70"/>
      <c r="DD50" s="70"/>
      <c r="DE50" s="70"/>
      <c r="DF50" s="70"/>
      <c r="DG50" s="70"/>
      <c r="DH50" s="70"/>
      <c r="DI50" s="70"/>
      <c r="DJ50" s="70"/>
      <c r="DK50" s="70"/>
      <c r="DL50" s="70"/>
      <c r="DM50" s="70"/>
      <c r="DN50" s="70"/>
      <c r="DO50" s="70"/>
      <c r="DP50" s="70"/>
      <c r="DQ50" s="70"/>
      <c r="DR50" s="70"/>
      <c r="DS50" s="71"/>
    </row>
    <row r="51" spans="6:136" ht="86.4" x14ac:dyDescent="0.3">
      <c r="F51" s="10" t="s">
        <v>50</v>
      </c>
      <c r="G51" s="10" t="s">
        <v>51</v>
      </c>
      <c r="H51" s="10" t="s">
        <v>84</v>
      </c>
      <c r="I51" s="10" t="s">
        <v>52</v>
      </c>
      <c r="J51" s="10" t="s">
        <v>53</v>
      </c>
      <c r="K51" s="10" t="s">
        <v>54</v>
      </c>
      <c r="L51" s="10" t="s">
        <v>55</v>
      </c>
      <c r="M51" s="10" t="s">
        <v>56</v>
      </c>
      <c r="N51" s="10" t="s">
        <v>57</v>
      </c>
      <c r="O51" s="10" t="s">
        <v>58</v>
      </c>
      <c r="P51" s="10" t="s">
        <v>59</v>
      </c>
      <c r="Q51" s="10" t="s">
        <v>60</v>
      </c>
      <c r="R51" s="10" t="s">
        <v>61</v>
      </c>
      <c r="S51" s="10" t="s">
        <v>62</v>
      </c>
      <c r="T51" s="10" t="s">
        <v>63</v>
      </c>
      <c r="U51" s="10" t="s">
        <v>64</v>
      </c>
      <c r="V51" s="10" t="s">
        <v>65</v>
      </c>
      <c r="W51" s="10" t="s">
        <v>66</v>
      </c>
      <c r="X51" s="10" t="s">
        <v>67</v>
      </c>
      <c r="Y51" s="10" t="s">
        <v>68</v>
      </c>
      <c r="Z51" s="10" t="s">
        <v>69</v>
      </c>
      <c r="AA51" s="10" t="s">
        <v>70</v>
      </c>
      <c r="AB51" s="10" t="s">
        <v>71</v>
      </c>
      <c r="AC51" s="10" t="s">
        <v>72</v>
      </c>
      <c r="AD51" s="10" t="s">
        <v>73</v>
      </c>
      <c r="AE51" s="10" t="s">
        <v>74</v>
      </c>
      <c r="AF51" s="10" t="s">
        <v>75</v>
      </c>
      <c r="AG51" s="10" t="s">
        <v>76</v>
      </c>
      <c r="AH51" s="10" t="s">
        <v>78</v>
      </c>
      <c r="AI51" s="10" t="s">
        <v>77</v>
      </c>
      <c r="AJ51" s="10" t="s">
        <v>79</v>
      </c>
      <c r="AK51" s="10" t="s">
        <v>80</v>
      </c>
      <c r="AL51" s="10" t="s">
        <v>81</v>
      </c>
      <c r="AM51" s="10" t="s">
        <v>82</v>
      </c>
      <c r="AN51" s="10" t="s">
        <v>83</v>
      </c>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1"/>
      <c r="BW51" s="11"/>
      <c r="BX51" s="11"/>
      <c r="BY51" s="11"/>
      <c r="BZ51" s="11"/>
      <c r="CA51" s="11"/>
      <c r="CB51" s="11"/>
      <c r="CC51" s="11"/>
      <c r="CD51" s="11"/>
      <c r="CE51" s="11"/>
      <c r="CF51" s="11"/>
      <c r="CG51" s="11"/>
      <c r="CH51" s="11"/>
      <c r="CI51" s="11"/>
      <c r="CJ51" s="11"/>
      <c r="CK51" s="11"/>
      <c r="CL51" s="11"/>
      <c r="CM51" s="11"/>
      <c r="CN51" s="11"/>
      <c r="CO51" s="11"/>
      <c r="CP51" s="11"/>
      <c r="CQ51" s="11"/>
      <c r="CR51" s="11"/>
      <c r="CS51" s="11"/>
      <c r="CT51" s="11"/>
      <c r="CU51" s="11"/>
      <c r="CV51" s="11"/>
      <c r="CW51" s="11"/>
      <c r="CX51" s="11"/>
      <c r="CY51" s="11"/>
      <c r="CZ51" s="11"/>
      <c r="DA51" s="11"/>
      <c r="DB51" s="11"/>
      <c r="DC51" s="11"/>
      <c r="DD51" s="11"/>
      <c r="DE51" s="11"/>
      <c r="DF51" s="11"/>
      <c r="DG51" s="11"/>
      <c r="DH51" s="11"/>
      <c r="DI51" s="11"/>
      <c r="DJ51" s="11"/>
      <c r="DK51" s="11"/>
      <c r="DL51" s="11"/>
      <c r="DM51" s="11"/>
      <c r="DN51" s="11"/>
      <c r="DO51" s="11"/>
      <c r="DP51" s="11"/>
      <c r="DQ51" s="11"/>
      <c r="DT51" s="11"/>
      <c r="DU51" s="11"/>
      <c r="DV51" s="11"/>
      <c r="DW51" s="11"/>
      <c r="DX51" s="11"/>
      <c r="DY51" s="11"/>
      <c r="DZ51" s="11"/>
      <c r="EA51" s="11"/>
      <c r="EB51" s="11"/>
      <c r="EC51" s="11"/>
      <c r="ED51" s="11"/>
      <c r="EE51" s="11"/>
      <c r="EF51" s="11"/>
    </row>
    <row r="52" spans="6:136" x14ac:dyDescent="0.3">
      <c r="F52" s="7">
        <f>+EE13</f>
        <v>2260.4881142857143</v>
      </c>
      <c r="G52" s="7">
        <f>+EE14</f>
        <v>0</v>
      </c>
      <c r="H52" s="7">
        <f>+EE15</f>
        <v>10399.200000000001</v>
      </c>
      <c r="I52" s="7">
        <f>+EE16</f>
        <v>2801.1000000000004</v>
      </c>
      <c r="J52" s="7">
        <f>+EE17</f>
        <v>0</v>
      </c>
      <c r="K52" s="7">
        <f>+EE18</f>
        <v>499.40057142857137</v>
      </c>
      <c r="L52" s="7">
        <f>+EE19</f>
        <v>860</v>
      </c>
      <c r="M52" s="7">
        <f>+EE20</f>
        <v>0</v>
      </c>
      <c r="N52" s="7">
        <f>+EE21</f>
        <v>0</v>
      </c>
      <c r="O52" s="7">
        <f>+EE22</f>
        <v>2274.2857142857142</v>
      </c>
      <c r="P52" s="7">
        <f>+EE23</f>
        <v>548.57142857142856</v>
      </c>
      <c r="Q52" s="7">
        <f>+EE24</f>
        <v>0</v>
      </c>
      <c r="R52" s="7">
        <f>+EE25</f>
        <v>7893.4714285714272</v>
      </c>
      <c r="S52" s="7">
        <f>+EE26</f>
        <v>1362.42</v>
      </c>
      <c r="T52" s="7">
        <f>+EE27</f>
        <v>2918.8285714285716</v>
      </c>
      <c r="U52" s="7">
        <f>+EE28</f>
        <v>8188</v>
      </c>
      <c r="V52" s="7">
        <f>+EE29</f>
        <v>33613.333333333328</v>
      </c>
      <c r="W52" s="7">
        <f>+EE30</f>
        <v>0</v>
      </c>
      <c r="X52" s="7">
        <f>+EE31</f>
        <v>0</v>
      </c>
      <c r="Y52" s="7">
        <f>+EE32</f>
        <v>6383.3333333333339</v>
      </c>
      <c r="Z52" s="7">
        <f>+EE33</f>
        <v>737.14285714285711</v>
      </c>
      <c r="AA52" s="7">
        <f>+EE34</f>
        <v>0</v>
      </c>
      <c r="AB52" s="7">
        <f>+EE35</f>
        <v>0</v>
      </c>
      <c r="AC52" s="7">
        <f>+EE36</f>
        <v>3080</v>
      </c>
      <c r="AD52" s="7">
        <f>+EE37</f>
        <v>3974.5714285714284</v>
      </c>
      <c r="AE52" s="7">
        <f>+EE38</f>
        <v>76.374285714285719</v>
      </c>
      <c r="AF52" s="7">
        <f>+EE39</f>
        <v>770</v>
      </c>
      <c r="AG52" s="7">
        <f>+EE40</f>
        <v>0</v>
      </c>
      <c r="AH52" s="7">
        <f>+EE41</f>
        <v>1440</v>
      </c>
      <c r="AI52" s="7">
        <f>+EE42</f>
        <v>2733.29</v>
      </c>
      <c r="AJ52" s="7">
        <f>+EE43</f>
        <v>610.9</v>
      </c>
      <c r="AK52" s="7">
        <f>+EE44</f>
        <v>346.5</v>
      </c>
      <c r="AL52" s="7">
        <f>+EE45</f>
        <v>166.6</v>
      </c>
      <c r="AM52" s="7">
        <f>+EE46</f>
        <v>166.6</v>
      </c>
      <c r="AN52" s="7">
        <f>+EE47</f>
        <v>600.12</v>
      </c>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13"/>
      <c r="BW52" s="13"/>
      <c r="BX52" s="13"/>
      <c r="BY52" s="13"/>
      <c r="BZ52" s="13"/>
      <c r="CA52" s="13"/>
      <c r="CB52" s="13"/>
      <c r="CC52" s="13"/>
      <c r="CD52" s="13"/>
      <c r="CE52" s="13"/>
      <c r="CF52" s="13"/>
      <c r="CG52" s="13"/>
      <c r="CH52" s="13"/>
      <c r="CI52" s="13"/>
      <c r="CJ52" s="13"/>
      <c r="CK52" s="13"/>
      <c r="CL52" s="13"/>
      <c r="CM52" s="13"/>
      <c r="CN52" s="13"/>
      <c r="CO52" s="13"/>
      <c r="CP52" s="13"/>
      <c r="CQ52" s="13"/>
      <c r="CR52" s="13"/>
      <c r="CS52" s="13"/>
      <c r="CT52" s="13"/>
      <c r="CU52" s="13"/>
      <c r="CV52" s="13"/>
      <c r="CW52" s="13"/>
      <c r="CX52" s="13"/>
      <c r="CY52" s="13"/>
      <c r="CZ52" s="13"/>
      <c r="DA52" s="13"/>
      <c r="DB52" s="13"/>
      <c r="DC52" s="13"/>
      <c r="DD52" s="13"/>
      <c r="DE52" s="13"/>
      <c r="DF52" s="13"/>
      <c r="DG52" s="13"/>
      <c r="DH52" s="13"/>
      <c r="DI52" s="13"/>
      <c r="DJ52" s="13"/>
      <c r="DK52" s="13"/>
      <c r="DL52" s="13"/>
      <c r="DM52" s="13"/>
      <c r="DN52" s="13"/>
      <c r="DO52" s="13"/>
      <c r="DP52" s="13"/>
      <c r="DQ52" s="13"/>
    </row>
  </sheetData>
  <mergeCells count="106">
    <mergeCell ref="CI9:CU9"/>
    <mergeCell ref="AQ11:AR11"/>
    <mergeCell ref="DR9:ED9"/>
    <mergeCell ref="E7:EA8"/>
    <mergeCell ref="EB7:EC8"/>
    <mergeCell ref="ED7:ED8"/>
    <mergeCell ref="EE7:EE12"/>
    <mergeCell ref="F9:P9"/>
    <mergeCell ref="Q9:AA9"/>
    <mergeCell ref="AB9:AL9"/>
    <mergeCell ref="AM9:AW9"/>
    <mergeCell ref="AX9:BH9"/>
    <mergeCell ref="BI9:BU9"/>
    <mergeCell ref="F10:P10"/>
    <mergeCell ref="Q10:AA10"/>
    <mergeCell ref="AB10:AL10"/>
    <mergeCell ref="AM10:AW10"/>
    <mergeCell ref="AX10:BH10"/>
    <mergeCell ref="DR10:ED10"/>
    <mergeCell ref="BI10:BU10"/>
    <mergeCell ref="BV10:CH10"/>
    <mergeCell ref="CI10:CU10"/>
    <mergeCell ref="CV10:DF10"/>
    <mergeCell ref="DG10:DQ10"/>
    <mergeCell ref="BV9:CH9"/>
    <mergeCell ref="CH11:CH12"/>
    <mergeCell ref="CV9:DF9"/>
    <mergeCell ref="DG9:DQ9"/>
    <mergeCell ref="AA11:AA12"/>
    <mergeCell ref="F11:G11"/>
    <mergeCell ref="H11:I11"/>
    <mergeCell ref="J11:K11"/>
    <mergeCell ref="L11:M11"/>
    <mergeCell ref="N11:O11"/>
    <mergeCell ref="P11:P12"/>
    <mergeCell ref="Q11:R11"/>
    <mergeCell ref="S11:T11"/>
    <mergeCell ref="U11:V11"/>
    <mergeCell ref="W11:X11"/>
    <mergeCell ref="Y11:Z11"/>
    <mergeCell ref="AW11:AW12"/>
    <mergeCell ref="AB11:AC11"/>
    <mergeCell ref="AD11:AE11"/>
    <mergeCell ref="AF11:AG11"/>
    <mergeCell ref="AH11:AI11"/>
    <mergeCell ref="AJ11:AK11"/>
    <mergeCell ref="AL11:AL12"/>
    <mergeCell ref="AM11:AN11"/>
    <mergeCell ref="AO11:AP11"/>
    <mergeCell ref="BO11:BP11"/>
    <mergeCell ref="BQ11:BR11"/>
    <mergeCell ref="BU11:BU12"/>
    <mergeCell ref="BV11:BW11"/>
    <mergeCell ref="BX11:BY11"/>
    <mergeCell ref="BZ11:CA11"/>
    <mergeCell ref="CB11:CC11"/>
    <mergeCell ref="CD11:CE11"/>
    <mergeCell ref="AS11:AT11"/>
    <mergeCell ref="CF11:CG11"/>
    <mergeCell ref="DX11:DY11"/>
    <mergeCell ref="DZ11:EA11"/>
    <mergeCell ref="EB11:EC11"/>
    <mergeCell ref="ED11:ED12"/>
    <mergeCell ref="F50:DS50"/>
    <mergeCell ref="DM11:DN11"/>
    <mergeCell ref="DO11:DP11"/>
    <mergeCell ref="DQ11:DQ12"/>
    <mergeCell ref="DR11:DS11"/>
    <mergeCell ref="DT11:DU11"/>
    <mergeCell ref="DV11:DW11"/>
    <mergeCell ref="DB11:DC11"/>
    <mergeCell ref="DD11:DE11"/>
    <mergeCell ref="DF11:DF12"/>
    <mergeCell ref="DG11:DH11"/>
    <mergeCell ref="DI11:DJ11"/>
    <mergeCell ref="DK11:DL11"/>
    <mergeCell ref="CQ11:CR11"/>
    <mergeCell ref="CS11:CT11"/>
    <mergeCell ref="CU11:CU12"/>
    <mergeCell ref="CV11:CW11"/>
    <mergeCell ref="CX11:CY11"/>
    <mergeCell ref="CZ11:DA11"/>
    <mergeCell ref="CO11:CP11"/>
    <mergeCell ref="B6:C6"/>
    <mergeCell ref="A7:A12"/>
    <mergeCell ref="B7:B12"/>
    <mergeCell ref="C7:C12"/>
    <mergeCell ref="A1:C1"/>
    <mergeCell ref="A2:C2"/>
    <mergeCell ref="B3:C3"/>
    <mergeCell ref="B4:C4"/>
    <mergeCell ref="B5:C5"/>
    <mergeCell ref="CI11:CJ11"/>
    <mergeCell ref="AU11:AV11"/>
    <mergeCell ref="CK11:CL11"/>
    <mergeCell ref="CM11:CN11"/>
    <mergeCell ref="BS11:BT11"/>
    <mergeCell ref="AX11:AY11"/>
    <mergeCell ref="AZ11:BA11"/>
    <mergeCell ref="BB11:BC11"/>
    <mergeCell ref="BD11:BE11"/>
    <mergeCell ref="BF11:BG11"/>
    <mergeCell ref="BH11:BH12"/>
    <mergeCell ref="BI11:BJ11"/>
    <mergeCell ref="BK11:BL11"/>
    <mergeCell ref="BM11:BN11"/>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CENTRO TRANSIT-PREVENT-AT-ESP</vt:lpstr>
      <vt:lpstr>HOGAR SUSTITUTO ONG</vt:lpstr>
      <vt:lpstr>EXTERNADO JORNADA COMPLETA</vt:lpstr>
      <vt:lpstr>INTERNADO SPA - CALLE</vt:lpstr>
      <vt:lpstr>INTERNADO CASA ACOGIDA-PROT</vt:lpstr>
      <vt:lpstr>SEMICERRADO EXTERNADO</vt:lpstr>
      <vt:lpstr>SEMICERRADO-SEMIINTERNADO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Maria Navas Cadena</dc:creator>
  <cp:lastModifiedBy>Ana Milena Bustos Sanchez</cp:lastModifiedBy>
  <cp:lastPrinted>2016-11-01T17:16:09Z</cp:lastPrinted>
  <dcterms:created xsi:type="dcterms:W3CDTF">2016-03-09T15:34:56Z</dcterms:created>
  <dcterms:modified xsi:type="dcterms:W3CDTF">2016-12-12T14:53:52Z</dcterms:modified>
</cp:coreProperties>
</file>