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90" windowWidth="17985" windowHeight="11895"/>
  </bookViews>
  <sheets>
    <sheet name="DOTACIÓN" sheetId="1" r:id="rId1"/>
    <sheet name="SEÑALIZACIÓN" sheetId="3" r:id="rId2"/>
    <sheet name="INFORMACION FINANCIERA" sheetId="2" r:id="rId3"/>
  </sheets>
  <calcPr calcId="125725"/>
</workbook>
</file>

<file path=xl/calcChain.xml><?xml version="1.0" encoding="utf-8"?>
<calcChain xmlns="http://schemas.openxmlformats.org/spreadsheetml/2006/main">
  <c r="L39" i="3"/>
  <c r="L38"/>
  <c r="L37"/>
  <c r="M115" i="1"/>
  <c r="M114"/>
  <c r="M113"/>
  <c r="M86"/>
  <c r="M85"/>
  <c r="M84"/>
  <c r="M54"/>
  <c r="M53"/>
  <c r="M52"/>
  <c r="I93"/>
  <c r="J93" s="1"/>
  <c r="I94"/>
  <c r="J94" s="1"/>
  <c r="I95"/>
  <c r="J95" s="1"/>
  <c r="I96"/>
  <c r="J96" s="1"/>
  <c r="I97"/>
  <c r="J97" s="1"/>
  <c r="I98"/>
  <c r="J98" s="1"/>
  <c r="I99"/>
  <c r="J99" s="1"/>
  <c r="I100"/>
  <c r="J100" s="1"/>
  <c r="I101"/>
  <c r="J101" s="1"/>
  <c r="I102"/>
  <c r="J102" s="1"/>
  <c r="I103"/>
  <c r="J103" s="1"/>
  <c r="I104"/>
  <c r="J104" s="1"/>
  <c r="I105"/>
  <c r="J105" s="1"/>
  <c r="I106"/>
  <c r="J106" s="1"/>
  <c r="I107"/>
  <c r="J107" s="1"/>
  <c r="I108"/>
  <c r="J108" s="1"/>
  <c r="I109"/>
  <c r="J109" s="1"/>
  <c r="I110"/>
  <c r="J110" s="1"/>
  <c r="I111"/>
  <c r="J111" s="1"/>
  <c r="I112"/>
  <c r="J112" s="1"/>
  <c r="I92"/>
  <c r="J92" s="1"/>
  <c r="G112"/>
  <c r="K112" s="1"/>
  <c r="L112" s="1"/>
  <c r="M112" s="1"/>
  <c r="G93"/>
  <c r="K93" s="1"/>
  <c r="L93" s="1"/>
  <c r="M93" s="1"/>
  <c r="G94"/>
  <c r="K94" s="1"/>
  <c r="L94" s="1"/>
  <c r="M94" s="1"/>
  <c r="G95"/>
  <c r="K95" s="1"/>
  <c r="L95" s="1"/>
  <c r="M95" s="1"/>
  <c r="G96"/>
  <c r="K96" s="1"/>
  <c r="L96" s="1"/>
  <c r="M96" s="1"/>
  <c r="G97"/>
  <c r="K97" s="1"/>
  <c r="L97" s="1"/>
  <c r="M97" s="1"/>
  <c r="G98"/>
  <c r="K98" s="1"/>
  <c r="L98" s="1"/>
  <c r="M98" s="1"/>
  <c r="G99"/>
  <c r="K99" s="1"/>
  <c r="L99" s="1"/>
  <c r="M99" s="1"/>
  <c r="G100"/>
  <c r="K100" s="1"/>
  <c r="L100" s="1"/>
  <c r="M100" s="1"/>
  <c r="G101"/>
  <c r="K101" s="1"/>
  <c r="L101" s="1"/>
  <c r="M101" s="1"/>
  <c r="G102"/>
  <c r="K102" s="1"/>
  <c r="L102" s="1"/>
  <c r="M102" s="1"/>
  <c r="G103"/>
  <c r="K103" s="1"/>
  <c r="L103" s="1"/>
  <c r="M103" s="1"/>
  <c r="G104"/>
  <c r="K104" s="1"/>
  <c r="L104" s="1"/>
  <c r="M104" s="1"/>
  <c r="G105"/>
  <c r="K105" s="1"/>
  <c r="L105" s="1"/>
  <c r="M105" s="1"/>
  <c r="G106"/>
  <c r="K106" s="1"/>
  <c r="L106" s="1"/>
  <c r="M106" s="1"/>
  <c r="G107"/>
  <c r="K107" s="1"/>
  <c r="L107" s="1"/>
  <c r="M107" s="1"/>
  <c r="G108"/>
  <c r="K108" s="1"/>
  <c r="L108" s="1"/>
  <c r="M108" s="1"/>
  <c r="G109"/>
  <c r="K109" s="1"/>
  <c r="L109" s="1"/>
  <c r="M109" s="1"/>
  <c r="G110"/>
  <c r="K110" s="1"/>
  <c r="L110" s="1"/>
  <c r="M110" s="1"/>
  <c r="G111"/>
  <c r="K111" s="1"/>
  <c r="L111" s="1"/>
  <c r="M111" s="1"/>
  <c r="G92"/>
  <c r="K92" s="1"/>
  <c r="L92" s="1"/>
  <c r="M92" s="1"/>
  <c r="G61"/>
  <c r="K61" s="1"/>
  <c r="G62"/>
  <c r="K62" s="1"/>
  <c r="G63"/>
  <c r="K63" s="1"/>
  <c r="G64"/>
  <c r="K64" s="1"/>
  <c r="G65"/>
  <c r="K65" s="1"/>
  <c r="G66"/>
  <c r="K66" s="1"/>
  <c r="G67"/>
  <c r="K67" s="1"/>
  <c r="G68"/>
  <c r="K68" s="1"/>
  <c r="G69"/>
  <c r="K69" s="1"/>
  <c r="G70"/>
  <c r="K70" s="1"/>
  <c r="G71"/>
  <c r="K71" s="1"/>
  <c r="G72"/>
  <c r="K72" s="1"/>
  <c r="G73"/>
  <c r="K73" s="1"/>
  <c r="G74"/>
  <c r="K74" s="1"/>
  <c r="G75"/>
  <c r="K75" s="1"/>
  <c r="G76"/>
  <c r="K76" s="1"/>
  <c r="G77"/>
  <c r="K77" s="1"/>
  <c r="G78"/>
  <c r="K78" s="1"/>
  <c r="G79"/>
  <c r="K79" s="1"/>
  <c r="G80"/>
  <c r="K80" s="1"/>
  <c r="G81"/>
  <c r="K81" s="1"/>
  <c r="G82"/>
  <c r="K82" s="1"/>
  <c r="G83"/>
  <c r="K83" s="1"/>
  <c r="L83" s="1"/>
  <c r="M83" s="1"/>
  <c r="G60"/>
  <c r="K60" s="1"/>
  <c r="I83"/>
  <c r="J83" s="1"/>
  <c r="I45"/>
  <c r="J45" s="1"/>
  <c r="K45"/>
  <c r="L45" s="1"/>
  <c r="M45" s="1"/>
  <c r="I46"/>
  <c r="J46" s="1"/>
  <c r="K46"/>
  <c r="L46" s="1"/>
  <c r="M46" s="1"/>
  <c r="I47"/>
  <c r="J47" s="1"/>
  <c r="K47"/>
  <c r="L47" s="1"/>
  <c r="M47" s="1"/>
  <c r="I48"/>
  <c r="J48" s="1"/>
  <c r="K48"/>
  <c r="L48" s="1"/>
  <c r="M48" s="1"/>
  <c r="I49"/>
  <c r="J49" s="1"/>
  <c r="K49"/>
  <c r="L49" s="1"/>
  <c r="M49" s="1"/>
  <c r="I50"/>
  <c r="J50" s="1"/>
  <c r="K50"/>
  <c r="L50" s="1"/>
  <c r="M50" s="1"/>
  <c r="I51"/>
  <c r="J51" s="1"/>
  <c r="K51"/>
  <c r="L51" s="1"/>
  <c r="M51" s="1"/>
  <c r="H22" i="3" l="1"/>
  <c r="I22" s="1"/>
  <c r="J22"/>
  <c r="K22" s="1"/>
  <c r="L22" s="1"/>
  <c r="H23"/>
  <c r="I23" s="1"/>
  <c r="J23"/>
  <c r="K23"/>
  <c r="L23" s="1"/>
  <c r="H24"/>
  <c r="I24"/>
  <c r="J24"/>
  <c r="K24"/>
  <c r="L24" s="1"/>
  <c r="H25"/>
  <c r="I25"/>
  <c r="J25"/>
  <c r="K25"/>
  <c r="L25" s="1"/>
  <c r="H26"/>
  <c r="I26"/>
  <c r="J26"/>
  <c r="K26"/>
  <c r="L26" s="1"/>
  <c r="H27"/>
  <c r="I27" s="1"/>
  <c r="J27"/>
  <c r="K27" s="1"/>
  <c r="L27" s="1"/>
  <c r="H28"/>
  <c r="I28"/>
  <c r="J28"/>
  <c r="K28"/>
  <c r="L28" s="1"/>
  <c r="H29"/>
  <c r="I29" s="1"/>
  <c r="J29"/>
  <c r="K29" s="1"/>
  <c r="L29" s="1"/>
  <c r="H30"/>
  <c r="I30"/>
  <c r="J30"/>
  <c r="K30"/>
  <c r="L30" s="1"/>
  <c r="H31"/>
  <c r="I31" s="1"/>
  <c r="J31"/>
  <c r="K31" s="1"/>
  <c r="L31" s="1"/>
  <c r="H32"/>
  <c r="I32"/>
  <c r="J32"/>
  <c r="K32"/>
  <c r="L32" s="1"/>
  <c r="H33"/>
  <c r="I33" s="1"/>
  <c r="J33"/>
  <c r="K33" s="1"/>
  <c r="L33" s="1"/>
  <c r="H34"/>
  <c r="I34"/>
  <c r="J34"/>
  <c r="K34"/>
  <c r="L34" s="1"/>
  <c r="H35"/>
  <c r="I35" s="1"/>
  <c r="J35"/>
  <c r="K35" s="1"/>
  <c r="L35" s="1"/>
  <c r="H36"/>
  <c r="I36"/>
  <c r="J36"/>
  <c r="K36"/>
  <c r="L36" s="1"/>
  <c r="J21"/>
  <c r="K21" s="1"/>
  <c r="L21" s="1"/>
  <c r="H21"/>
  <c r="I21" s="1"/>
  <c r="I61" i="1"/>
  <c r="J61" s="1"/>
  <c r="L61"/>
  <c r="M61" s="1"/>
  <c r="I62"/>
  <c r="J62" s="1"/>
  <c r="L62"/>
  <c r="M62" s="1"/>
  <c r="I63"/>
  <c r="J63" s="1"/>
  <c r="L63"/>
  <c r="M63" s="1"/>
  <c r="I64"/>
  <c r="J64" s="1"/>
  <c r="L64"/>
  <c r="M64" s="1"/>
  <c r="I65"/>
  <c r="J65" s="1"/>
  <c r="L65"/>
  <c r="M65" s="1"/>
  <c r="I66"/>
  <c r="J66" s="1"/>
  <c r="L66"/>
  <c r="M66" s="1"/>
  <c r="I67"/>
  <c r="J67" s="1"/>
  <c r="L67"/>
  <c r="M67" s="1"/>
  <c r="I68"/>
  <c r="J68" s="1"/>
  <c r="L68"/>
  <c r="M68" s="1"/>
  <c r="I69"/>
  <c r="J69" s="1"/>
  <c r="L69"/>
  <c r="M69" s="1"/>
  <c r="I70"/>
  <c r="J70" s="1"/>
  <c r="L70"/>
  <c r="M70" s="1"/>
  <c r="I71"/>
  <c r="J71" s="1"/>
  <c r="L71"/>
  <c r="M71" s="1"/>
  <c r="I72"/>
  <c r="J72" s="1"/>
  <c r="L72"/>
  <c r="M72" s="1"/>
  <c r="I73"/>
  <c r="J73" s="1"/>
  <c r="L73"/>
  <c r="M73" s="1"/>
  <c r="I74"/>
  <c r="J74" s="1"/>
  <c r="L74"/>
  <c r="M74" s="1"/>
  <c r="I75"/>
  <c r="J75" s="1"/>
  <c r="L75"/>
  <c r="M75" s="1"/>
  <c r="I76"/>
  <c r="J76" s="1"/>
  <c r="L76"/>
  <c r="M76" s="1"/>
  <c r="I77"/>
  <c r="J77" s="1"/>
  <c r="L77"/>
  <c r="M77" s="1"/>
  <c r="I78"/>
  <c r="J78" s="1"/>
  <c r="L78"/>
  <c r="M78" s="1"/>
  <c r="I79"/>
  <c r="J79" s="1"/>
  <c r="L79"/>
  <c r="M79" s="1"/>
  <c r="I80"/>
  <c r="J80" s="1"/>
  <c r="L80"/>
  <c r="M80" s="1"/>
  <c r="I81"/>
  <c r="J81" s="1"/>
  <c r="L81"/>
  <c r="M81" s="1"/>
  <c r="I82"/>
  <c r="J82" s="1"/>
  <c r="L82"/>
  <c r="M82" s="1"/>
  <c r="L60"/>
  <c r="M60" s="1"/>
  <c r="I60"/>
  <c r="J60" s="1"/>
  <c r="I22"/>
  <c r="J22" s="1"/>
  <c r="K22"/>
  <c r="L22" s="1"/>
  <c r="M22" s="1"/>
  <c r="I23"/>
  <c r="J23" s="1"/>
  <c r="K23"/>
  <c r="L23" s="1"/>
  <c r="M23" s="1"/>
  <c r="I24"/>
  <c r="J24" s="1"/>
  <c r="K24"/>
  <c r="L24" s="1"/>
  <c r="M24" s="1"/>
  <c r="I25"/>
  <c r="J25" s="1"/>
  <c r="K25"/>
  <c r="L25" s="1"/>
  <c r="M25" s="1"/>
  <c r="I26"/>
  <c r="J26" s="1"/>
  <c r="K26"/>
  <c r="L26" s="1"/>
  <c r="M26" s="1"/>
  <c r="I27"/>
  <c r="J27" s="1"/>
  <c r="K27"/>
  <c r="L27" s="1"/>
  <c r="M27" s="1"/>
  <c r="I28"/>
  <c r="J28" s="1"/>
  <c r="K28"/>
  <c r="L28" s="1"/>
  <c r="M28" s="1"/>
  <c r="I29"/>
  <c r="J29" s="1"/>
  <c r="K29"/>
  <c r="L29" s="1"/>
  <c r="M29" s="1"/>
  <c r="I30"/>
  <c r="J30" s="1"/>
  <c r="K30"/>
  <c r="L30" s="1"/>
  <c r="M30" s="1"/>
  <c r="I31"/>
  <c r="J31" s="1"/>
  <c r="K31"/>
  <c r="L31" s="1"/>
  <c r="M31" s="1"/>
  <c r="I32"/>
  <c r="J32" s="1"/>
  <c r="K32"/>
  <c r="L32" s="1"/>
  <c r="M32" s="1"/>
  <c r="I33"/>
  <c r="J33" s="1"/>
  <c r="K33"/>
  <c r="L33" s="1"/>
  <c r="M33" s="1"/>
  <c r="I34"/>
  <c r="J34" s="1"/>
  <c r="K34"/>
  <c r="L34" s="1"/>
  <c r="M34" s="1"/>
  <c r="I35"/>
  <c r="J35" s="1"/>
  <c r="K35"/>
  <c r="L35" s="1"/>
  <c r="M35" s="1"/>
  <c r="I36"/>
  <c r="J36" s="1"/>
  <c r="K36"/>
  <c r="L36" s="1"/>
  <c r="M36" s="1"/>
  <c r="I37"/>
  <c r="J37" s="1"/>
  <c r="K37"/>
  <c r="L37" s="1"/>
  <c r="M37" s="1"/>
  <c r="I38"/>
  <c r="J38" s="1"/>
  <c r="K38"/>
  <c r="L38" s="1"/>
  <c r="M38" s="1"/>
  <c r="I39"/>
  <c r="J39" s="1"/>
  <c r="K39"/>
  <c r="L39" s="1"/>
  <c r="M39" s="1"/>
  <c r="I40"/>
  <c r="J40" s="1"/>
  <c r="K40"/>
  <c r="L40" s="1"/>
  <c r="M40" s="1"/>
  <c r="I41"/>
  <c r="J41" s="1"/>
  <c r="K41"/>
  <c r="L41" s="1"/>
  <c r="M41" s="1"/>
  <c r="I42"/>
  <c r="J42" s="1"/>
  <c r="K42"/>
  <c r="L42" s="1"/>
  <c r="M42" s="1"/>
  <c r="I43"/>
  <c r="J43" s="1"/>
  <c r="K43"/>
  <c r="L43" s="1"/>
  <c r="M43" s="1"/>
  <c r="I44"/>
  <c r="J44" s="1"/>
  <c r="K44"/>
  <c r="L44" s="1"/>
  <c r="M44" s="1"/>
  <c r="K21"/>
  <c r="L21" s="1"/>
  <c r="M21" s="1"/>
  <c r="I21"/>
  <c r="J21" s="1"/>
</calcChain>
</file>

<file path=xl/sharedStrings.xml><?xml version="1.0" encoding="utf-8"?>
<sst xmlns="http://schemas.openxmlformats.org/spreadsheetml/2006/main" count="392" uniqueCount="231">
  <si>
    <t>EMPRESA</t>
  </si>
  <si>
    <t>CONTACTO:</t>
  </si>
  <si>
    <t>TEL:</t>
  </si>
  <si>
    <t>FECHA</t>
  </si>
  <si>
    <t>CARGO:</t>
  </si>
  <si>
    <t>E-MAIL:</t>
  </si>
  <si>
    <t>CEL:</t>
  </si>
  <si>
    <t xml:space="preserve">Valor unitario sin IVA
</t>
  </si>
  <si>
    <t>IVA unitario</t>
  </si>
  <si>
    <t>Valor unitario IVA incluido</t>
  </si>
  <si>
    <t>Valor Total sin IVA</t>
  </si>
  <si>
    <t>IVA Total</t>
  </si>
  <si>
    <t>Valor Total  incluido IVA</t>
  </si>
  <si>
    <t>República de Colombia
Departamento Administrativo para la Prosperidad Social
Instituto Colombiano de Bienestar Familiar
Cecilia de la Fuente de Lleras 
Dirección de Logística y Abastecimiento</t>
  </si>
  <si>
    <t>FOTMATO INFORMACIÓN FINANCIERA - ESTUDIO DE MERCADO</t>
  </si>
  <si>
    <t>CONTACTO</t>
  </si>
  <si>
    <t>TELEFONO</t>
  </si>
  <si>
    <t>CARGO</t>
  </si>
  <si>
    <t>CELULAR</t>
  </si>
  <si>
    <t>Instrucciones para diligenciar este Anexo:</t>
  </si>
  <si>
    <t>1. Diligenciar todos los indicadores con información con corte a diciembre 31 de 2011</t>
  </si>
  <si>
    <t>2. Diligenciar los campos en amarillo.</t>
  </si>
  <si>
    <r>
      <t xml:space="preserve">Información Financiera con corte a </t>
    </r>
    <r>
      <rPr>
        <b/>
        <u/>
        <sz val="10"/>
        <color theme="1"/>
        <rFont val="Arial"/>
        <family val="2"/>
      </rPr>
      <t>diciembre 31 de 2011</t>
    </r>
    <r>
      <rPr>
        <b/>
        <sz val="10"/>
        <color theme="1"/>
        <rFont val="Arial"/>
        <family val="2"/>
      </rPr>
      <t xml:space="preserve"> (De acuerdo con art. 6.2.2.4. del Decreto 734 de 2012)</t>
    </r>
  </si>
  <si>
    <t>Indicador</t>
  </si>
  <si>
    <t>Descripción</t>
  </si>
  <si>
    <t>Capital real del proponente</t>
  </si>
  <si>
    <t>Capital social efectivamente pagado más las reservas constituidas, más las utilidades retenidas, más las utilidades del ejercicio.</t>
  </si>
  <si>
    <t>En pesos</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</si>
  <si>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</si>
  <si>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</si>
  <si>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</si>
  <si>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</si>
  <si>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</si>
  <si>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</si>
  <si>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</si>
  <si>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</si>
  <si>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</si>
  <si>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</si>
  <si>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</si>
  <si>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</si>
  <si>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</si>
  <si>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</si>
  <si>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</si>
  <si>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</si>
  <si>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Tabla de inmovilización espinal, con arnés de sujeción e inmovilizador cervical termo formado en polietileno.</t>
  </si>
  <si>
    <t>Unidad</t>
  </si>
  <si>
    <t>Medidas 181.5 cm largo x 44.5 cm ancho x 4.3 cm espesor.  Peso aprox. 8.2 Kg, capacidad de carga 171 Kg, Material polipropileno de alta densidad</t>
  </si>
  <si>
    <t>Extintor Polvo Químico Seco Multipropósito ABC</t>
  </si>
  <si>
    <t>10Libras, incluye señalización y gancho metálico para sujeción a pared.</t>
  </si>
  <si>
    <t>Guantes Látex Talla L</t>
  </si>
  <si>
    <t>Caja x 100</t>
  </si>
  <si>
    <t>No estériles</t>
  </si>
  <si>
    <t>Tapabocas desechables con elástico</t>
  </si>
  <si>
    <t>Caja x 50</t>
  </si>
  <si>
    <t>Desechables, color azul y/o blanco</t>
  </si>
  <si>
    <t>Mono gafas de Seguridad Protección Visual Trabajo Industrial</t>
  </si>
  <si>
    <t>Material Policarbonato transparente, talla única</t>
  </si>
  <si>
    <t>Guantes vaqueta tipo ingeniero reforzado</t>
  </si>
  <si>
    <t>Par</t>
  </si>
  <si>
    <t>Surtidos Talla M y L (mitad de cantidad talla M, mitad talla L)</t>
  </si>
  <si>
    <t>Brazalete para brigadista en Nylon</t>
  </si>
  <si>
    <t>Color verde brillante con Bordado o estampado de inscripción con la palabra "Brigadista" unido con tela de resorte o velcro, medidas mínimas: 10 cm ancho x 25 cm largo</t>
  </si>
  <si>
    <t>Color anaranjado brillante con Bordado o estampado de inscripción con la palabra "Brigada de Evacuación" unido con tela de resorte o velcro, medidas mínimas: 10 cm ancho x 25 cm largo</t>
  </si>
  <si>
    <t>Color blanco con Bordado o estampado de inscripción con la palabra "Brigada de Primeros Auxilios" unido con tela de resorte o velcro, medidas mínimas: 10 cm ancho x 25 cm largo</t>
  </si>
  <si>
    <t>Color rojo con Bordado o estampado de inscripción con la palabra "Brigada Contra Incendios" unido con tela de resorte o velcro, medidas mínimas: 10 cm ancho x 25 cm largo</t>
  </si>
  <si>
    <t>Linterna LED dinamo no requiere pilas</t>
  </si>
  <si>
    <t>Pad mouse ergonómico redondo con apoya muñecas en gel diseño institucional</t>
  </si>
  <si>
    <t>Material: cubierta microporosa termosellada, goma espuma adherente. Espesor 3 mm, 20 cm de diámetro.  Logo impresión digital laser full color cuatricomia. Almohadilla apoya muñecas en gel.</t>
  </si>
  <si>
    <t>Descansa pies</t>
  </si>
  <si>
    <t>Material de Lamina cold rolled pintura electroestática y  caucho texturizado o plástico de alto impacto con superficie de goma o madera laminada con superficie antideslizante, ajustable en ángulo 0° a 20° aprox. Dimensiones mínimas 40x 30 x 40 cms, superficie aproximada de 30 x 40 cm.</t>
  </si>
  <si>
    <t>Soporte para monitor</t>
  </si>
  <si>
    <t>Material de plástico de alto impacto o madera laminada con superficie recubierta de caucho texturizado, ajustable en altura, medidas mínimas 10 cm x 12 cm x 13 cm, capacidad de soporte de monitores planos de hasta 10 Kg de peso.</t>
  </si>
  <si>
    <t>Kit Tensiómetro más Fonendoscopio</t>
  </si>
  <si>
    <t>Incluido repuesto, estuche en nylon y llave para ajuste del manómetro. Especificaciones: Tensiómetro de brazalete impermeable en nylon, con ajuste en velcro, cámara y pera en látex número de chasis en el manómetro. Fonendoscopio tipo Rappaport de doble manguera, cabezal doble intercambiable que permite su uso adulto, pediátrico e infante.</t>
  </si>
  <si>
    <t>Camilla portátil tipo maleta</t>
  </si>
  <si>
    <t>Biombo</t>
  </si>
  <si>
    <t>Dos cuerpos, dos bastidores en tubo redondo  de 7/8 cold-rolled con rodachines de 3/8. Dimensiones mínimas 1.65 mt alto x 1.25 mt  largo. Tela en anti fluidos. Acabado general en pintura electrostática.</t>
  </si>
  <si>
    <t>Báscula Médica Básica mecánica</t>
  </si>
  <si>
    <t>Capacidad: 130 kg, división: 1 Kg, material: Acero, PVC y Tapete en plástico Ranurado. Medidas mínimas: Largo 24,3cm x  Ancho26,8 cm x Alto: 4,2cm.</t>
  </si>
  <si>
    <t>Escalerilla de un paso</t>
  </si>
  <si>
    <t>Estructura tubular metálica de 7/8" cold-rolled, paso recubierto en caucho y bocel, acabado general en pintura electrostática cromada, medidas mínimas 35 cm largo x 25 cm ancho x 21 cm alto.</t>
  </si>
  <si>
    <t>Cinta métrica</t>
  </si>
  <si>
    <t>Enrollable y portátil, altura máxima 2 metros</t>
  </si>
  <si>
    <t>Equipo De Órganos</t>
  </si>
  <si>
    <t>Martillo para reflejos de Buck</t>
  </si>
  <si>
    <t>Material acero inoxidable, largo mínimo 18 cm</t>
  </si>
  <si>
    <t>Jabón quirúrgico y/o antibacterial</t>
  </si>
  <si>
    <t>Frasco 120 ml</t>
  </si>
  <si>
    <t>Povidona yodada Jabón quirúrgico 7,5%, Contiene povidona yodada 7,5% (0,75% titrable yodo libre) efecto limpiador y antiséptico</t>
  </si>
  <si>
    <t>Caja x 150 Unidades</t>
  </si>
  <si>
    <t>material absorbente</t>
  </si>
  <si>
    <t>Sabanas desechables</t>
  </si>
  <si>
    <t>Bolsa x 6 Unidades</t>
  </si>
  <si>
    <t>Color azul, Medidas 180cm largo x 60 cm ancho</t>
  </si>
  <si>
    <t>Bolsa x 10 Unidades</t>
  </si>
  <si>
    <t>Tela no tejida no estéril color azul, talla única</t>
  </si>
  <si>
    <t>Baja lenguas  adulto</t>
  </si>
  <si>
    <t>Caja x 10 Unidades</t>
  </si>
  <si>
    <t>Material madera</t>
  </si>
  <si>
    <t>Chaqueta para hombre en jean</t>
  </si>
  <si>
    <t>14 onzas  talla M y L (10 unidades talla L, 10 unidades talla M)</t>
  </si>
  <si>
    <t>Pantalón  para hombre en jean</t>
  </si>
  <si>
    <t>14 onzas talla M y L surtido (mitad de unidades talla M otra mitad de unidades talla L)</t>
  </si>
  <si>
    <t>Camiseta  para hombre</t>
  </si>
  <si>
    <t>t-shirt en algodón color negro de 180 gramos talla M y L surtido (mitad de unidades talla M otra mitad de unidades talla L)</t>
  </si>
  <si>
    <t>Botas de trabajo para hombre de amarrar</t>
  </si>
  <si>
    <t>Con puntera de acero, cuero mocasín, suela en poliuretano, resistente a hidrocarburos y aceites caña corta. 124 unidades talla 39, 124 unidades talla 40 y 124 unidades talla 41</t>
  </si>
  <si>
    <t>CUADRO No 1:Elementos dotación de vestuario de labor tipo industrial, elementos de protección personal, elementos de estación de emergencia y consultorio médico</t>
  </si>
  <si>
    <t>Gasa aséptica</t>
  </si>
  <si>
    <t>Caja 5 x 1/2 yardas</t>
  </si>
  <si>
    <t>No estéril, algodón 100% natural.</t>
  </si>
  <si>
    <r>
      <t xml:space="preserve">Rollo </t>
    </r>
    <r>
      <rPr>
        <sz val="10"/>
        <color rgb="FF0A263C"/>
        <rFont val="Arial"/>
        <family val="2"/>
      </rPr>
      <t>5 x 2,5 cm</t>
    </r>
  </si>
  <si>
    <t>Bajalenguas</t>
  </si>
  <si>
    <t>paquete x 20</t>
  </si>
  <si>
    <t>Material madera, tamaño adultos</t>
  </si>
  <si>
    <t>Rollo 2 x 5 yardas</t>
  </si>
  <si>
    <t>Venda elástica no adhesiva. 100% algodón. Color beige (color piel) Lavable y reutilizable</t>
  </si>
  <si>
    <t>Venda elástica</t>
  </si>
  <si>
    <t>Rollo 3 x 5 yardas</t>
  </si>
  <si>
    <t>Rollo 5 x 5 yardas</t>
  </si>
  <si>
    <t>Venda de algodón</t>
  </si>
  <si>
    <t>Material hilaza de algodón 100%. Color Piel y/o blanco</t>
  </si>
  <si>
    <t>Venda de algodòn</t>
  </si>
  <si>
    <t>Yodopovidona (jabón quirúrgico)</t>
  </si>
  <si>
    <t>frasco x 120 ml</t>
  </si>
  <si>
    <t>Solución salina</t>
  </si>
  <si>
    <t>Envase 500 ml</t>
  </si>
  <si>
    <t>Solución de cloruro de sodio en agua, 0,9% concentración</t>
  </si>
  <si>
    <t>Termómetro digital oral</t>
  </si>
  <si>
    <t>Características Técnicas: Rango de Medida 32.0 a 45ºC (89.6 a 113.0ºF); Precisión + 0,1ºC(una décima) entre 32.0 y 45ºC y + 0,2ºF (2 décimas) entre 89.6 y 113.0ºF; Dimensiones 14,4 x 2,6 x 1,6 cms; Peso 16,4 grs.; Temperatura de almacenamiento -10 a 60ºC (14 a 104ºF).</t>
  </si>
  <si>
    <t>Tijeras trauma</t>
  </si>
  <si>
    <t>inmovilizadores ó férula miembros superiores (adulto)</t>
  </si>
  <si>
    <t>inmovilizadores ó férula miembros inferiores (adulto)</t>
  </si>
  <si>
    <t>elemento de barrera ó máscara para RCP</t>
  </si>
  <si>
    <t>Reutilizable, Material: reborde en vinilo flexible prehinchado y preformado, medidas mínimas 514 x 11 mm</t>
  </si>
  <si>
    <t>Silbato para emergencias</t>
  </si>
  <si>
    <t>Material  aluminio anodizado, medidas mínimas largo 6 cm</t>
  </si>
  <si>
    <t>Aplicadores</t>
  </si>
  <si>
    <t>Bolsa x 10</t>
  </si>
  <si>
    <t>Material madera con punta de algodón</t>
  </si>
  <si>
    <t>Caja x 10</t>
  </si>
  <si>
    <t>Standard translúcidas</t>
  </si>
  <si>
    <t>Material algodón</t>
  </si>
  <si>
    <t>Sulfadiazina de plata</t>
  </si>
  <si>
    <t>40 gramos, crema al 1%</t>
  </si>
  <si>
    <t>Sobre x par</t>
  </si>
  <si>
    <t>Estériles</t>
  </si>
  <si>
    <t>Bolsa residuos verde</t>
  </si>
  <si>
    <t>Bolsa x 6 unidades</t>
  </si>
  <si>
    <t>57 x 50 cm</t>
  </si>
  <si>
    <t>Bolsa residuos roja</t>
  </si>
  <si>
    <t>Elaborado en cartón plast,  plástico de polipropileno, velcro broches de sujeción, tela plástica.</t>
  </si>
  <si>
    <t>Esparadrapo de tela </t>
  </si>
  <si>
    <t>Venda  elástica</t>
  </si>
  <si>
    <t>Venda triangular  de tela (cabestrillo)</t>
  </si>
  <si>
    <t>Guantes quirúrgicos </t>
  </si>
  <si>
    <r>
      <rPr>
        <b/>
        <sz val="10"/>
        <color theme="1"/>
        <rFont val="Arial"/>
        <family val="2"/>
      </rPr>
      <t>NOTA (1)</t>
    </r>
    <r>
      <rPr>
        <sz val="10"/>
        <color theme="1"/>
        <rFont val="Arial"/>
        <family val="2"/>
      </rPr>
      <t xml:space="preserve"> :Por favor diligenciar solo las celdas en</t>
    </r>
    <r>
      <rPr>
        <b/>
        <sz val="10"/>
        <color theme="1"/>
        <rFont val="Arial"/>
        <family val="2"/>
      </rPr>
      <t xml:space="preserve"> AMARILLO.</t>
    </r>
  </si>
  <si>
    <r>
      <rPr>
        <b/>
        <sz val="10"/>
        <color theme="1"/>
        <rFont val="Arial"/>
        <family val="2"/>
      </rPr>
      <t>NOTA(2)</t>
    </r>
    <r>
      <rPr>
        <sz val="10"/>
        <color theme="1"/>
        <rFont val="Arial"/>
        <family val="2"/>
      </rPr>
      <t>: Revisar todos los requierimientos que se exponen en el documento "Ficha Tecnica" anexo.</t>
    </r>
  </si>
  <si>
    <r>
      <rPr>
        <b/>
        <sz val="10"/>
        <color theme="1"/>
        <rFont val="Arial"/>
        <family val="2"/>
      </rPr>
      <t>NOTA (3)</t>
    </r>
    <r>
      <rPr>
        <sz val="10"/>
        <color theme="1"/>
        <rFont val="Arial"/>
        <family val="2"/>
      </rPr>
      <t>: El valor de la cotización deber ser expresado en</t>
    </r>
    <r>
      <rPr>
        <b/>
        <sz val="10"/>
        <color rgb="FFFF0000"/>
        <rFont val="Arial"/>
        <family val="2"/>
      </rPr>
      <t xml:space="preserve"> PESOS COLOMBIANOS.</t>
    </r>
  </si>
  <si>
    <t>Aplicadores de madera con algodón</t>
  </si>
  <si>
    <t>Micropore</t>
  </si>
  <si>
    <t>Rollo de 2 pulgadas x 5 yardas</t>
  </si>
  <si>
    <t>Color piel</t>
  </si>
  <si>
    <t>Gasa</t>
  </si>
  <si>
    <t>Rollo 1/2 X 1 yarda</t>
  </si>
  <si>
    <t>Gasa  aséptica</t>
  </si>
  <si>
    <t>Yodopovidona espuma</t>
  </si>
  <si>
    <t>120 ml</t>
  </si>
  <si>
    <t>Tela no tejida</t>
  </si>
  <si>
    <t>Baja lenguas de madera adulto</t>
  </si>
  <si>
    <t>Paquete x 10</t>
  </si>
  <si>
    <t>Sales de rehidratación oral</t>
  </si>
  <si>
    <t>Sobre de 20.5 gramos, sabores</t>
  </si>
  <si>
    <t>Linterna</t>
  </si>
  <si>
    <t>Estéril</t>
  </si>
  <si>
    <t>Tijeras punta roma</t>
  </si>
  <si>
    <t>Tamaño aproximado 13 cm</t>
  </si>
  <si>
    <t>libreta</t>
  </si>
  <si>
    <t>Medida aproximada 10 cm alto x 8 cm ancho, mínimo 20 hojas</t>
  </si>
  <si>
    <t>Bolígrafo</t>
  </si>
  <si>
    <t>Tinta negra</t>
  </si>
  <si>
    <t>Maletín para botiquín tipo canguro</t>
  </si>
  <si>
    <t>LED Dinamo que no requiere pilas, tamaño aproximado de 9 x 4 x3 cm</t>
  </si>
  <si>
    <t>SOLICITUD DE COTIZACION  -  DOTACIÓN INDUSTRIAL</t>
  </si>
  <si>
    <t>Salida de Emergencia (lado derecho)</t>
  </si>
  <si>
    <t>Material lámina polietileno rígido 2 mm grosor, fijación por cinta autoadhesiva doble faz de espuma de uretano marca 3M de alta resistencia</t>
  </si>
  <si>
    <t>Salida de Emergencia (lado izquierdo)</t>
  </si>
  <si>
    <t>Salida (lado derecho)</t>
  </si>
  <si>
    <t>Salida (lado izquierdo)</t>
  </si>
  <si>
    <t>Punto de Encuentro</t>
  </si>
  <si>
    <t>Lámina hojalata calibre 0.18 mm con revestimiento en pintura electrostática por ambas caras y para su fijación tendrá orificios en las cuatro esquinas para sujeción con tornillo</t>
  </si>
  <si>
    <t>Peligro / Electricidad</t>
  </si>
  <si>
    <t>Peligro / Almacenamiento de Químicos</t>
  </si>
  <si>
    <t>Área de Fumadores</t>
  </si>
  <si>
    <t>Use Tapabocas</t>
  </si>
  <si>
    <t>Use Guantes</t>
  </si>
  <si>
    <t>Ruta de Evacuación (lado derecho)</t>
  </si>
  <si>
    <t>Ruta de Evacuación (lado izquierdo)</t>
  </si>
  <si>
    <t>Utilice Elementos de Protección Personal</t>
  </si>
  <si>
    <t>Salida de Emergencia</t>
  </si>
  <si>
    <t>ABC</t>
  </si>
  <si>
    <t>Prohibido fumar</t>
  </si>
  <si>
    <t>CUADRO N° 4 Señales de emergencia y seguridad</t>
  </si>
  <si>
    <t>Elemento</t>
  </si>
  <si>
    <t>Cantidad</t>
  </si>
  <si>
    <t>Unidad o Presentación</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</si>
  <si>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</si>
  <si>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</si>
  <si>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</si>
  <si>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Tamaño entre 5" y 6"</t>
  </si>
  <si>
    <t>#</t>
  </si>
  <si>
    <t>Linterna LED Dinamo que no requiere pilas, medidas mínimas 9 x 4 x 3 cm</t>
  </si>
  <si>
    <t>En acrílico blanco</t>
  </si>
  <si>
    <t>Medidas: largo 180 x ancho 60 cms x alto 70 cms cerrada: 90 x 60 cms peso 12 kg, características: tapizado en cordobán lavable, antimicótico, anti fluido, phermablock espuma rosada alta densidad parte superior reclinable rodachines para su transporte, manija para llevar, capacidad 180 kilos, forro incluido</t>
  </si>
  <si>
    <t>Cuadro N°2  Se requieren 279 Gabinetes de Botiquín de pared metálico o de madera dotados con los siguientes elementos</t>
  </si>
  <si>
    <r>
      <t>Esparadrapo de Tela:</t>
    </r>
    <r>
      <rPr>
        <b/>
        <sz val="10"/>
        <color rgb="FF000000"/>
        <rFont val="Arial"/>
        <family val="2"/>
      </rPr>
      <t> </t>
    </r>
    <r>
      <rPr>
        <sz val="10"/>
        <color rgb="FF000000"/>
        <rFont val="Arial"/>
        <family val="2"/>
      </rPr>
      <t>tela hidrofugada viscosa</t>
    </r>
  </si>
  <si>
    <t xml:space="preserve">Venditas </t>
  </si>
  <si>
    <t>CANTIDAD TOTAL</t>
  </si>
  <si>
    <t>Venditas Standard translúcidas</t>
  </si>
  <si>
    <t>Cuadro N° 3 Elementos dotación Botiquín tipo canguro Se requieren 798 canguros armados y dotados con los elementos y 300 Paquetes en bolsa plástica cerrada dotados con los elementos y cantidades descritos a continuación:</t>
  </si>
  <si>
    <t>Toallas desechables  para secar manos</t>
  </si>
  <si>
    <t>Bata desechable  tipo paciente. Tela no tejida  no estéril, Bolsa por 10 unidades</t>
  </si>
  <si>
    <t>Tapa bocas </t>
  </si>
  <si>
    <t>Venda triangular de tela  (cabestrillo)</t>
  </si>
  <si>
    <t>Parche ocular </t>
  </si>
  <si>
    <t>Material lona color rojo, con logotipo de Botiquí n bordado o estampado  en color blanco, medidas mínima 30 cm largo x 12 cm ancho x 10 cm alto</t>
  </si>
  <si>
    <t>Cantidad Total</t>
  </si>
  <si>
    <r>
      <rPr>
        <b/>
        <sz val="10"/>
        <color theme="1"/>
        <rFont val="Arial"/>
        <family val="2"/>
      </rPr>
      <t>NOTA (4):</t>
    </r>
    <r>
      <rPr>
        <sz val="10"/>
        <color theme="1"/>
        <rFont val="Arial"/>
        <family val="2"/>
      </rPr>
      <t xml:space="preserve"> Se aceptan cotizaciones parciales</t>
    </r>
  </si>
  <si>
    <t>SUB TOTAL SIN IVA</t>
  </si>
  <si>
    <t>IVA TOTAL</t>
  </si>
  <si>
    <t>TOTAL IVA INCLUIDO</t>
  </si>
</sst>
</file>

<file path=xl/styles.xml><?xml version="1.0" encoding="utf-8"?>
<styleSheet xmlns="http://schemas.openxmlformats.org/spreadsheetml/2006/main">
  <numFmts count="2">
    <numFmt numFmtId="43" formatCode="_(* #,##0.00_);_(* \(#,##0.00\);_(* &quot;-&quot;??_);_(@_)"/>
    <numFmt numFmtId="164" formatCode="&quot;$&quot;\ #,##0"/>
  </numFmts>
  <fonts count="12">
    <font>
      <sz val="11"/>
      <color theme="1"/>
      <name val="Arial"/>
      <family val="2"/>
    </font>
    <font>
      <sz val="11"/>
      <color theme="1"/>
      <name val="Arial"/>
      <family val="2"/>
    </font>
    <font>
      <sz val="10"/>
      <color theme="1"/>
      <name val="Arial"/>
      <family val="2"/>
    </font>
    <font>
      <sz val="10"/>
      <name val="Zurich BT"/>
    </font>
    <font>
      <b/>
      <sz val="10"/>
      <name val="Arial"/>
      <family val="2"/>
    </font>
    <font>
      <b/>
      <sz val="10"/>
      <color rgb="FF000000"/>
      <name val="Arial"/>
      <family val="2"/>
    </font>
    <font>
      <b/>
      <sz val="10"/>
      <color theme="1"/>
      <name val="Arial"/>
      <family val="2"/>
    </font>
    <font>
      <b/>
      <sz val="10"/>
      <color rgb="FFFF0000"/>
      <name val="Arial"/>
      <family val="2"/>
    </font>
    <font>
      <sz val="10"/>
      <color theme="1"/>
      <name val="Calibri"/>
      <family val="2"/>
      <scheme val="minor"/>
    </font>
    <font>
      <b/>
      <u/>
      <sz val="10"/>
      <color theme="1"/>
      <name val="Arial"/>
      <family val="2"/>
    </font>
    <font>
      <sz val="10"/>
      <color rgb="FF000000"/>
      <name val="Arial"/>
      <family val="2"/>
    </font>
    <font>
      <sz val="10"/>
      <color rgb="FF0A263C"/>
      <name val="Arial"/>
      <family val="2"/>
    </font>
  </fonts>
  <fills count="9">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D8D8D8"/>
        <bgColor indexed="64"/>
      </patternFill>
    </fill>
    <fill>
      <patternFill patternType="solid">
        <fgColor rgb="FFD9D9D9"/>
        <bgColor indexed="64"/>
      </patternFill>
    </fill>
    <fill>
      <patternFill patternType="solid">
        <fgColor rgb="FFFFFFFF"/>
        <bgColor indexed="64"/>
      </patternFill>
    </fill>
    <fill>
      <patternFill patternType="solid">
        <fgColor theme="0" tint="-0.249977111117893"/>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indexed="23"/>
      </left>
      <right style="thin">
        <color indexed="23"/>
      </right>
      <top style="thin">
        <color indexed="23"/>
      </top>
      <bottom style="thin">
        <color indexed="2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9" fontId="3" fillId="0" borderId="0" applyFont="0" applyFill="0" applyBorder="0" applyAlignment="0" applyProtection="0"/>
    <xf numFmtId="0" fontId="3" fillId="0" borderId="0"/>
  </cellStyleXfs>
  <cellXfs count="138">
    <xf numFmtId="0" fontId="0" fillId="0" borderId="0" xfId="0"/>
    <xf numFmtId="0" fontId="6" fillId="4" borderId="12" xfId="0" applyNumberFormat="1" applyFont="1" applyFill="1" applyBorder="1" applyAlignment="1">
      <alignment horizontal="center" vertical="center" wrapText="1"/>
    </xf>
    <xf numFmtId="0" fontId="8" fillId="0" borderId="0" xfId="0" applyFont="1"/>
    <xf numFmtId="0" fontId="2" fillId="0" borderId="0" xfId="5" applyFont="1" applyAlignment="1">
      <alignment vertical="center"/>
    </xf>
    <xf numFmtId="0" fontId="2" fillId="0" borderId="21" xfId="0" applyFont="1" applyBorder="1" applyAlignment="1">
      <alignment vertical="center"/>
    </xf>
    <xf numFmtId="0" fontId="2"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wrapText="1"/>
    </xf>
    <xf numFmtId="0" fontId="6" fillId="0" borderId="0" xfId="0" applyFont="1" applyFill="1" applyAlignment="1">
      <alignment horizontal="center" vertical="center"/>
    </xf>
    <xf numFmtId="0" fontId="6" fillId="4" borderId="22" xfId="0" applyFont="1" applyFill="1" applyBorder="1" applyAlignment="1">
      <alignment horizontal="center" vertical="center" wrapText="1"/>
    </xf>
    <xf numFmtId="0" fontId="2" fillId="0" borderId="22" xfId="0" applyFont="1" applyBorder="1" applyAlignment="1">
      <alignment vertical="center" wrapText="1"/>
    </xf>
    <xf numFmtId="0" fontId="2" fillId="3" borderId="22" xfId="0" applyFont="1" applyFill="1" applyBorder="1" applyAlignment="1">
      <alignment vertical="center"/>
    </xf>
    <xf numFmtId="0" fontId="2" fillId="0" borderId="22" xfId="0" applyFont="1" applyBorder="1" applyAlignment="1">
      <alignment vertical="center"/>
    </xf>
    <xf numFmtId="43" fontId="8" fillId="0" borderId="0" xfId="1" applyFont="1"/>
    <xf numFmtId="9" fontId="8" fillId="0" borderId="0" xfId="2" applyFont="1"/>
    <xf numFmtId="0" fontId="2" fillId="0" borderId="0" xfId="0" applyFont="1"/>
    <xf numFmtId="0" fontId="2" fillId="7" borderId="12" xfId="0" applyFont="1" applyFill="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0" fontId="2" fillId="0" borderId="12"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23" xfId="0" applyFont="1" applyBorder="1" applyAlignment="1">
      <alignment horizontal="center" vertical="center" wrapText="1"/>
    </xf>
    <xf numFmtId="0" fontId="2" fillId="0" borderId="23" xfId="0" applyFont="1" applyBorder="1" applyAlignment="1">
      <alignment vertical="center" wrapText="1"/>
    </xf>
    <xf numFmtId="0" fontId="10" fillId="7" borderId="12" xfId="0" applyFont="1" applyFill="1" applyBorder="1" applyAlignment="1">
      <alignment vertical="center" wrapText="1"/>
    </xf>
    <xf numFmtId="0" fontId="10"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2" fillId="7" borderId="12" xfId="0" applyFont="1" applyFill="1" applyBorder="1" applyAlignment="1">
      <alignment horizontal="center" vertical="center" wrapText="1"/>
    </xf>
    <xf numFmtId="164" fontId="2" fillId="0" borderId="12" xfId="0" applyNumberFormat="1" applyFont="1" applyBorder="1" applyAlignment="1">
      <alignment horizontal="center" vertical="center"/>
    </xf>
    <xf numFmtId="0" fontId="2" fillId="0" borderId="12" xfId="0" applyFont="1" applyBorder="1" applyAlignment="1">
      <alignment horizontal="left" vertical="center" wrapText="1"/>
    </xf>
    <xf numFmtId="0" fontId="10" fillId="0" borderId="12" xfId="0" applyFont="1" applyBorder="1" applyAlignment="1">
      <alignment horizontal="left" vertical="center" wrapText="1"/>
    </xf>
    <xf numFmtId="0" fontId="2" fillId="7" borderId="12" xfId="0" applyFont="1" applyFill="1" applyBorder="1" applyAlignment="1">
      <alignment horizontal="left" vertical="center" wrapText="1"/>
    </xf>
    <xf numFmtId="0" fontId="2" fillId="2" borderId="0" xfId="0" applyFont="1" applyFill="1" applyBorder="1"/>
    <xf numFmtId="0" fontId="2" fillId="2" borderId="0" xfId="0" applyFont="1" applyFill="1" applyBorder="1" applyAlignment="1">
      <alignment horizontal="center"/>
    </xf>
    <xf numFmtId="0" fontId="2" fillId="2" borderId="0" xfId="0" applyFont="1" applyFill="1" applyBorder="1" applyAlignment="1">
      <alignment horizontal="center" vertical="center"/>
    </xf>
    <xf numFmtId="0" fontId="6" fillId="0" borderId="2"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horizontal="center"/>
      <protection locked="0"/>
    </xf>
    <xf numFmtId="0" fontId="2" fillId="2" borderId="2" xfId="0" applyFont="1" applyFill="1" applyBorder="1"/>
    <xf numFmtId="0" fontId="2" fillId="2" borderId="3" xfId="0" applyFont="1" applyFill="1" applyBorder="1"/>
    <xf numFmtId="0" fontId="6" fillId="0" borderId="0" xfId="0" applyFont="1" applyBorder="1" applyAlignment="1" applyProtection="1">
      <alignment horizontal="center" vertical="center"/>
      <protection locked="0"/>
    </xf>
    <xf numFmtId="0" fontId="2" fillId="2" borderId="5" xfId="0" applyFont="1" applyFill="1" applyBorder="1"/>
    <xf numFmtId="0" fontId="2" fillId="2" borderId="8" xfId="0" applyFont="1" applyFill="1" applyBorder="1"/>
    <xf numFmtId="0" fontId="6" fillId="0" borderId="0" xfId="0" applyFont="1" applyBorder="1" applyAlignment="1" applyProtection="1">
      <alignment horizontal="center" vertical="center" wrapText="1"/>
      <protection locked="0"/>
    </xf>
    <xf numFmtId="0" fontId="6"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left" vertical="center" wrapText="1"/>
      <protection locked="0"/>
    </xf>
    <xf numFmtId="0" fontId="2" fillId="0" borderId="0" xfId="0" applyFont="1" applyFill="1" applyBorder="1"/>
    <xf numFmtId="0" fontId="2" fillId="0" borderId="0" xfId="0" applyFont="1" applyAlignment="1" applyProtection="1">
      <alignment horizontal="left"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center"/>
    </xf>
    <xf numFmtId="0" fontId="2" fillId="0" borderId="0" xfId="0" applyFont="1" applyAlignment="1">
      <alignment horizontal="center" vertical="center"/>
    </xf>
    <xf numFmtId="0" fontId="6" fillId="0" borderId="0" xfId="0" applyFont="1"/>
    <xf numFmtId="0" fontId="6" fillId="4" borderId="11" xfId="0" applyNumberFormat="1" applyFont="1" applyFill="1" applyBorder="1" applyAlignment="1">
      <alignment horizontal="center" vertical="center" wrapText="1"/>
    </xf>
    <xf numFmtId="164" fontId="2" fillId="3" borderId="11" xfId="0" applyNumberFormat="1" applyFont="1" applyFill="1" applyBorder="1" applyAlignment="1">
      <alignment vertical="center"/>
    </xf>
    <xf numFmtId="0" fontId="10" fillId="7" borderId="12" xfId="0" applyFont="1" applyFill="1" applyBorder="1" applyAlignment="1">
      <alignment horizontal="left" vertical="center" wrapText="1"/>
    </xf>
    <xf numFmtId="0" fontId="6" fillId="4" borderId="12" xfId="0" applyNumberFormat="1" applyFont="1" applyFill="1" applyBorder="1" applyAlignment="1">
      <alignment horizontal="center" wrapText="1"/>
    </xf>
    <xf numFmtId="0" fontId="6" fillId="6" borderId="12" xfId="0" applyNumberFormat="1"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2" fillId="7" borderId="12" xfId="0" applyFont="1" applyFill="1" applyBorder="1" applyAlignment="1">
      <alignment horizontal="center" wrapText="1"/>
    </xf>
    <xf numFmtId="0" fontId="2" fillId="7" borderId="12" xfId="0" applyFont="1" applyFill="1" applyBorder="1" applyAlignment="1">
      <alignment horizontal="center" vertical="top" wrapText="1"/>
    </xf>
    <xf numFmtId="0" fontId="2" fillId="0" borderId="0" xfId="0" applyFont="1" applyFill="1" applyBorder="1" applyAlignment="1">
      <alignment horizontal="center"/>
    </xf>
    <xf numFmtId="0" fontId="2" fillId="2" borderId="0" xfId="0" applyFont="1" applyFill="1" applyBorder="1" applyAlignment="1">
      <alignment vertical="center"/>
    </xf>
    <xf numFmtId="0" fontId="6" fillId="5" borderId="11" xfId="0" applyFont="1" applyFill="1" applyBorder="1" applyAlignment="1">
      <alignment horizontal="center" vertical="center" wrapText="1"/>
    </xf>
    <xf numFmtId="0" fontId="6" fillId="0" borderId="0" xfId="0" applyFont="1" applyAlignment="1">
      <alignment horizontal="left"/>
    </xf>
    <xf numFmtId="0" fontId="2" fillId="0" borderId="12" xfId="0" applyFont="1" applyBorder="1" applyAlignment="1">
      <alignment horizontal="center" vertical="center"/>
    </xf>
    <xf numFmtId="0" fontId="6" fillId="4" borderId="12" xfId="0" applyNumberFormat="1" applyFont="1" applyFill="1" applyBorder="1" applyAlignment="1">
      <alignment horizontal="center" vertical="center"/>
    </xf>
    <xf numFmtId="0" fontId="6" fillId="5" borderId="11" xfId="0" applyNumberFormat="1" applyFont="1" applyFill="1" applyBorder="1" applyAlignment="1">
      <alignment horizontal="center" vertical="center" wrapText="1"/>
    </xf>
    <xf numFmtId="0" fontId="4" fillId="2" borderId="0" xfId="3" applyFont="1" applyFill="1" applyBorder="1" applyAlignment="1">
      <alignment vertical="center" wrapText="1"/>
    </xf>
    <xf numFmtId="0" fontId="6" fillId="0" borderId="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2" fillId="0" borderId="0" xfId="0" applyFont="1" applyAlignment="1">
      <alignment horizontal="left" vertical="center"/>
    </xf>
    <xf numFmtId="0" fontId="2" fillId="2" borderId="1" xfId="0" applyFont="1" applyFill="1" applyBorder="1" applyAlignment="1">
      <alignment horizontal="center"/>
    </xf>
    <xf numFmtId="0" fontId="2" fillId="2" borderId="4" xfId="0" applyFont="1" applyFill="1" applyBorder="1" applyAlignment="1">
      <alignment horizontal="center"/>
    </xf>
    <xf numFmtId="0" fontId="2" fillId="2" borderId="6" xfId="0" applyFont="1" applyFill="1" applyBorder="1" applyAlignment="1">
      <alignment horizontal="center"/>
    </xf>
    <xf numFmtId="0" fontId="6" fillId="0" borderId="2"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2" fillId="0" borderId="11" xfId="0" applyFont="1" applyFill="1" applyBorder="1" applyAlignment="1">
      <alignment horizontal="center" vertical="center" wrapText="1"/>
    </xf>
    <xf numFmtId="0" fontId="2" fillId="7" borderId="12" xfId="0" applyFont="1" applyFill="1" applyBorder="1" applyAlignment="1">
      <alignment vertical="center"/>
    </xf>
    <xf numFmtId="0" fontId="6" fillId="0" borderId="0" xfId="0" applyFont="1" applyAlignment="1">
      <alignment vertical="center"/>
    </xf>
    <xf numFmtId="0" fontId="2" fillId="3" borderId="3" xfId="0" applyFont="1" applyFill="1" applyBorder="1"/>
    <xf numFmtId="0" fontId="2" fillId="3" borderId="8" xfId="0" applyFont="1" applyFill="1" applyBorder="1"/>
    <xf numFmtId="0" fontId="4" fillId="2" borderId="0" xfId="3" applyFont="1" applyFill="1" applyBorder="1" applyAlignment="1">
      <alignment horizontal="left" vertical="center" wrapText="1"/>
    </xf>
    <xf numFmtId="164" fontId="2" fillId="3" borderId="9"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5" fillId="3" borderId="9" xfId="0" applyFont="1" applyFill="1" applyBorder="1" applyAlignment="1" applyProtection="1">
      <alignment horizontal="left" vertical="center" wrapText="1"/>
      <protection locked="0"/>
    </xf>
    <xf numFmtId="0" fontId="5" fillId="3" borderId="10" xfId="0" applyFont="1" applyFill="1" applyBorder="1" applyAlignment="1" applyProtection="1">
      <alignment horizontal="left" vertical="center" wrapText="1"/>
      <protection locked="0"/>
    </xf>
    <xf numFmtId="0" fontId="5" fillId="3" borderId="11" xfId="0" applyFont="1" applyFill="1" applyBorder="1" applyAlignment="1" applyProtection="1">
      <alignment horizontal="left" vertical="center" wrapText="1"/>
      <protection locked="0"/>
    </xf>
    <xf numFmtId="0" fontId="6" fillId="3" borderId="9"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4" borderId="9" xfId="0" applyNumberFormat="1" applyFont="1" applyFill="1" applyBorder="1" applyAlignment="1">
      <alignment horizontal="center" vertical="center" wrapText="1"/>
    </xf>
    <xf numFmtId="0" fontId="6" fillId="4" borderId="11" xfId="0" applyNumberFormat="1" applyFont="1" applyFill="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5" fillId="3" borderId="24" xfId="0" applyFont="1" applyFill="1" applyBorder="1" applyAlignment="1" applyProtection="1">
      <alignment horizontal="left" vertical="center" wrapText="1"/>
      <protection locked="0"/>
    </xf>
    <xf numFmtId="0" fontId="5" fillId="3" borderId="12" xfId="0" applyFont="1" applyFill="1" applyBorder="1" applyAlignment="1" applyProtection="1">
      <alignment horizontal="left" vertical="center" wrapText="1"/>
      <protection locked="0"/>
    </xf>
    <xf numFmtId="0" fontId="6" fillId="3" borderId="12" xfId="0" applyFont="1" applyFill="1" applyBorder="1" applyAlignment="1" applyProtection="1">
      <alignment horizontal="left"/>
      <protection locked="0"/>
    </xf>
    <xf numFmtId="0" fontId="2" fillId="7" borderId="23"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12" xfId="0" applyFont="1" applyBorder="1" applyAlignment="1">
      <alignment horizontal="left"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5" fillId="3" borderId="6" xfId="0" applyFont="1" applyFill="1" applyBorder="1" applyAlignment="1" applyProtection="1">
      <alignment horizontal="left" vertical="center" wrapText="1"/>
      <protection locked="0"/>
    </xf>
    <xf numFmtId="0" fontId="5" fillId="3" borderId="7" xfId="0" applyFont="1" applyFill="1" applyBorder="1" applyAlignment="1" applyProtection="1">
      <alignment horizontal="left" vertical="center" wrapText="1"/>
      <protection locked="0"/>
    </xf>
    <xf numFmtId="0" fontId="5" fillId="3" borderId="8" xfId="0" applyFont="1" applyFill="1" applyBorder="1" applyAlignment="1" applyProtection="1">
      <alignment horizontal="left" vertical="center" wrapText="1"/>
      <protection locked="0"/>
    </xf>
    <xf numFmtId="0" fontId="2" fillId="0" borderId="12" xfId="0" applyFont="1" applyBorder="1" applyAlignment="1">
      <alignment horizontal="center" vertical="center" wrapText="1"/>
    </xf>
    <xf numFmtId="0" fontId="6" fillId="0" borderId="0" xfId="0" applyFont="1" applyFill="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4" fillId="4" borderId="16" xfId="5" applyFont="1" applyFill="1" applyBorder="1" applyAlignment="1">
      <alignment horizontal="center" vertical="center" wrapText="1"/>
    </xf>
    <xf numFmtId="0" fontId="4" fillId="4" borderId="17" xfId="5" applyFont="1" applyFill="1" applyBorder="1" applyAlignment="1">
      <alignment horizontal="center" vertical="center"/>
    </xf>
    <xf numFmtId="0" fontId="4" fillId="4" borderId="18" xfId="5" applyFont="1" applyFill="1" applyBorder="1" applyAlignment="1">
      <alignment horizontal="center" vertical="center"/>
    </xf>
    <xf numFmtId="0" fontId="4" fillId="4" borderId="19" xfId="5" applyFont="1" applyFill="1" applyBorder="1" applyAlignment="1">
      <alignment horizontal="center" vertical="center"/>
    </xf>
    <xf numFmtId="0" fontId="4" fillId="4" borderId="0" xfId="5" applyFont="1" applyFill="1" applyBorder="1" applyAlignment="1">
      <alignment horizontal="center" vertical="center"/>
    </xf>
    <xf numFmtId="0" fontId="4" fillId="4" borderId="20" xfId="5" applyFont="1" applyFill="1" applyBorder="1" applyAlignment="1">
      <alignment horizontal="center" vertical="center"/>
    </xf>
    <xf numFmtId="0" fontId="2" fillId="0" borderId="17" xfId="5" applyFont="1" applyBorder="1" applyAlignment="1">
      <alignment horizontal="center" vertical="center"/>
    </xf>
    <xf numFmtId="0" fontId="6" fillId="2" borderId="21" xfId="0" applyFont="1" applyFill="1" applyBorder="1" applyAlignment="1">
      <alignment horizontal="center" vertical="center"/>
    </xf>
    <xf numFmtId="0" fontId="6" fillId="3" borderId="21" xfId="0" applyFont="1" applyFill="1" applyBorder="1" applyAlignment="1">
      <alignment horizontal="center" vertical="center"/>
    </xf>
    <xf numFmtId="0" fontId="2" fillId="3" borderId="21" xfId="0" applyFont="1" applyFill="1" applyBorder="1" applyAlignment="1">
      <alignment horizontal="center" vertical="center"/>
    </xf>
    <xf numFmtId="0" fontId="6" fillId="0" borderId="0" xfId="0" applyFont="1" applyAlignment="1">
      <alignment horizontal="left" vertical="center"/>
    </xf>
    <xf numFmtId="0" fontId="2" fillId="0" borderId="0" xfId="0" applyFont="1" applyAlignment="1">
      <alignment horizontal="left" vertical="center" wrapText="1"/>
    </xf>
    <xf numFmtId="0" fontId="6" fillId="4" borderId="13"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6" fillId="4" borderId="22" xfId="0" applyFont="1" applyFill="1" applyBorder="1" applyAlignment="1">
      <alignment horizontal="center" vertical="center" wrapText="1"/>
    </xf>
    <xf numFmtId="0" fontId="2" fillId="0" borderId="0" xfId="0" applyFont="1" applyAlignment="1">
      <alignment horizontal="left"/>
    </xf>
    <xf numFmtId="0" fontId="6" fillId="8" borderId="12" xfId="0" applyFont="1" applyFill="1" applyBorder="1" applyAlignment="1">
      <alignment horizontal="center"/>
    </xf>
    <xf numFmtId="164" fontId="2" fillId="8" borderId="12" xfId="0" applyNumberFormat="1" applyFont="1" applyFill="1" applyBorder="1" applyAlignment="1">
      <alignment horizontal="center"/>
    </xf>
    <xf numFmtId="0" fontId="6" fillId="8" borderId="12" xfId="0" applyFont="1" applyFill="1" applyBorder="1" applyAlignment="1">
      <alignment horizontal="center" vertical="center"/>
    </xf>
  </cellXfs>
  <cellStyles count="6">
    <cellStyle name="Millares" xfId="1" builtinId="3"/>
    <cellStyle name="Normal" xfId="0" builtinId="0"/>
    <cellStyle name="Normal 3" xfId="5"/>
    <cellStyle name="Normal 4" xfId="3"/>
    <cellStyle name="Porcentual" xfId="2" builtinId="5"/>
    <cellStyle name="Porcentual 5" xfId="4"/>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523874</xdr:colOff>
      <xdr:row>1</xdr:row>
      <xdr:rowOff>171450</xdr:rowOff>
    </xdr:from>
    <xdr:to>
      <xdr:col>2</xdr:col>
      <xdr:colOff>1262064</xdr:colOff>
      <xdr:row>6</xdr:row>
      <xdr:rowOff>32417</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714374" y="350044"/>
          <a:ext cx="738190" cy="703929"/>
        </a:xfrm>
        <a:prstGeom prst="rect">
          <a:avLst/>
        </a:prstGeom>
        <a:noFill/>
        <a:ln w="9525">
          <a:noFill/>
          <a:miter lim="800000"/>
          <a:headEnd/>
          <a:tailEnd/>
        </a:ln>
      </xdr:spPr>
    </xdr:pic>
    <xdr:clientData/>
  </xdr:twoCellAnchor>
  <xdr:twoCellAnchor>
    <xdr:from>
      <xdr:col>10</xdr:col>
      <xdr:colOff>607219</xdr:colOff>
      <xdr:row>1</xdr:row>
      <xdr:rowOff>66146</xdr:rowOff>
    </xdr:from>
    <xdr:to>
      <xdr:col>12</xdr:col>
      <xdr:colOff>285750</xdr:colOff>
      <xdr:row>6</xdr:row>
      <xdr:rowOff>111251</xdr:rowOff>
    </xdr:to>
    <xdr:pic>
      <xdr:nvPicPr>
        <xdr:cNvPr id="3" name="Picture 1" descr="logo-prosperidad-color"/>
        <xdr:cNvPicPr>
          <a:picLocks noChangeAspect="1" noChangeArrowheads="1"/>
        </xdr:cNvPicPr>
      </xdr:nvPicPr>
      <xdr:blipFill>
        <a:blip xmlns:r="http://schemas.openxmlformats.org/officeDocument/2006/relationships" r:embed="rId2" cstate="print"/>
        <a:srcRect/>
        <a:stretch>
          <a:fillRect/>
        </a:stretch>
      </xdr:blipFill>
      <xdr:spPr bwMode="auto">
        <a:xfrm>
          <a:off x="9427369" y="266171"/>
          <a:ext cx="1012031" cy="1045230"/>
        </a:xfrm>
        <a:prstGeom prst="rect">
          <a:avLst/>
        </a:prstGeom>
        <a:noFill/>
        <a:ln w="9525">
          <a:noFill/>
          <a:miter lim="800000"/>
          <a:headEnd/>
          <a:tailEnd/>
        </a:ln>
      </xdr:spPr>
    </xdr:pic>
    <xdr:clientData/>
  </xdr:twoCellAnchor>
  <xdr:twoCellAnchor>
    <xdr:from>
      <xdr:col>4</xdr:col>
      <xdr:colOff>202407</xdr:colOff>
      <xdr:row>1</xdr:row>
      <xdr:rowOff>173038</xdr:rowOff>
    </xdr:from>
    <xdr:to>
      <xdr:col>8</xdr:col>
      <xdr:colOff>0</xdr:colOff>
      <xdr:row>6</xdr:row>
      <xdr:rowOff>106363</xdr:rowOff>
    </xdr:to>
    <xdr:sp macro="" textlink="">
      <xdr:nvSpPr>
        <xdr:cNvPr id="4" name="3 CuadroTexto"/>
        <xdr:cNvSpPr txBox="1"/>
      </xdr:nvSpPr>
      <xdr:spPr>
        <a:xfrm>
          <a:off x="3821907" y="373063"/>
          <a:ext cx="3664743" cy="933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333374</xdr:colOff>
      <xdr:row>2</xdr:row>
      <xdr:rowOff>3175</xdr:rowOff>
    </xdr:from>
    <xdr:to>
      <xdr:col>2</xdr:col>
      <xdr:colOff>476250</xdr:colOff>
      <xdr:row>6</xdr:row>
      <xdr:rowOff>118142</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23874" y="320675"/>
          <a:ext cx="481543" cy="749967"/>
        </a:xfrm>
        <a:prstGeom prst="rect">
          <a:avLst/>
        </a:prstGeom>
        <a:noFill/>
        <a:ln w="9525">
          <a:noFill/>
          <a:miter lim="800000"/>
          <a:headEnd/>
          <a:tailEnd/>
        </a:ln>
      </xdr:spPr>
    </xdr:pic>
    <xdr:clientData/>
  </xdr:twoCellAnchor>
  <xdr:twoCellAnchor>
    <xdr:from>
      <xdr:col>9</xdr:col>
      <xdr:colOff>738188</xdr:colOff>
      <xdr:row>1</xdr:row>
      <xdr:rowOff>66146</xdr:rowOff>
    </xdr:from>
    <xdr:to>
      <xdr:col>11</xdr:col>
      <xdr:colOff>333375</xdr:colOff>
      <xdr:row>6</xdr:row>
      <xdr:rowOff>111251</xdr:rowOff>
    </xdr:to>
    <xdr:pic>
      <xdr:nvPicPr>
        <xdr:cNvPr id="3" name="Picture 1" descr="logo-prosperidad-color"/>
        <xdr:cNvPicPr>
          <a:picLocks noChangeAspect="1" noChangeArrowheads="1"/>
        </xdr:cNvPicPr>
      </xdr:nvPicPr>
      <xdr:blipFill>
        <a:blip xmlns:r="http://schemas.openxmlformats.org/officeDocument/2006/relationships" r:embed="rId2" cstate="print"/>
        <a:srcRect/>
        <a:stretch>
          <a:fillRect/>
        </a:stretch>
      </xdr:blipFill>
      <xdr:spPr bwMode="auto">
        <a:xfrm>
          <a:off x="10334626" y="232834"/>
          <a:ext cx="1452562" cy="878542"/>
        </a:xfrm>
        <a:prstGeom prst="rect">
          <a:avLst/>
        </a:prstGeom>
        <a:noFill/>
        <a:ln w="9525">
          <a:noFill/>
          <a:miter lim="800000"/>
          <a:headEnd/>
          <a:tailEnd/>
        </a:ln>
      </xdr:spPr>
    </xdr:pic>
    <xdr:clientData/>
  </xdr:twoCellAnchor>
  <xdr:twoCellAnchor>
    <xdr:from>
      <xdr:col>3</xdr:col>
      <xdr:colOff>1186658</xdr:colOff>
      <xdr:row>1</xdr:row>
      <xdr:rowOff>152930</xdr:rowOff>
    </xdr:from>
    <xdr:to>
      <xdr:col>7</xdr:col>
      <xdr:colOff>920751</xdr:colOff>
      <xdr:row>6</xdr:row>
      <xdr:rowOff>95780</xdr:rowOff>
    </xdr:to>
    <xdr:sp macro="" textlink="">
      <xdr:nvSpPr>
        <xdr:cNvPr id="4" name="3 CuadroTexto"/>
        <xdr:cNvSpPr txBox="1"/>
      </xdr:nvSpPr>
      <xdr:spPr>
        <a:xfrm>
          <a:off x="2752991" y="311680"/>
          <a:ext cx="5512593" cy="736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238125</xdr:colOff>
      <xdr:row>1</xdr:row>
      <xdr:rowOff>152400</xdr:rowOff>
    </xdr:from>
    <xdr:to>
      <xdr:col>9</xdr:col>
      <xdr:colOff>438150</xdr:colOff>
      <xdr:row>1</xdr:row>
      <xdr:rowOff>685800</xdr:rowOff>
    </xdr:to>
    <xdr:pic>
      <xdr:nvPicPr>
        <xdr:cNvPr id="2" name="Picture 1" descr="logo-prosperidad-color"/>
        <xdr:cNvPicPr>
          <a:picLocks noChangeAspect="1" noChangeArrowheads="1"/>
        </xdr:cNvPicPr>
      </xdr:nvPicPr>
      <xdr:blipFill>
        <a:blip xmlns:r="http://schemas.openxmlformats.org/officeDocument/2006/relationships" r:embed="rId1" cstate="print"/>
        <a:srcRect/>
        <a:stretch>
          <a:fillRect/>
        </a:stretch>
      </xdr:blipFill>
      <xdr:spPr bwMode="auto">
        <a:xfrm>
          <a:off x="6724650" y="314325"/>
          <a:ext cx="1038225" cy="533400"/>
        </a:xfrm>
        <a:prstGeom prst="rect">
          <a:avLst/>
        </a:prstGeom>
        <a:noFill/>
        <a:ln w="9525">
          <a:noFill/>
          <a:miter lim="800000"/>
          <a:headEnd/>
          <a:tailEnd/>
        </a:ln>
      </xdr:spPr>
    </xdr:pic>
    <xdr:clientData/>
  </xdr:twoCellAnchor>
  <xdr:twoCellAnchor editAs="oneCell">
    <xdr:from>
      <xdr:col>1</xdr:col>
      <xdr:colOff>285750</xdr:colOff>
      <xdr:row>1</xdr:row>
      <xdr:rowOff>47625</xdr:rowOff>
    </xdr:from>
    <xdr:to>
      <xdr:col>1</xdr:col>
      <xdr:colOff>762000</xdr:colOff>
      <xdr:row>1</xdr:row>
      <xdr:rowOff>704850</xdr:rowOff>
    </xdr:to>
    <xdr:pic>
      <xdr:nvPicPr>
        <xdr:cNvPr id="3" name="45 Imagen" descr="LOGO-ICBF"/>
        <xdr:cNvPicPr>
          <a:picLocks noChangeAspect="1" noChangeArrowheads="1"/>
        </xdr:cNvPicPr>
      </xdr:nvPicPr>
      <xdr:blipFill>
        <a:blip xmlns:r="http://schemas.openxmlformats.org/officeDocument/2006/relationships" r:embed="rId2" cstate="print"/>
        <a:srcRect/>
        <a:stretch>
          <a:fillRect/>
        </a:stretch>
      </xdr:blipFill>
      <xdr:spPr bwMode="auto">
        <a:xfrm>
          <a:off x="581025" y="209550"/>
          <a:ext cx="476250" cy="657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B1:M119"/>
  <sheetViews>
    <sheetView showGridLines="0" tabSelected="1" zoomScale="80" zoomScaleNormal="80" workbookViewId="0">
      <selection activeCell="E16" sqref="E16"/>
    </sheetView>
  </sheetViews>
  <sheetFormatPr baseColWidth="10" defaultRowHeight="15.75" customHeight="1"/>
  <cols>
    <col min="1" max="1" width="2.5" style="15" customWidth="1"/>
    <col min="2" max="2" width="7.875" style="49" customWidth="1"/>
    <col min="3" max="3" width="28.25" style="5" customWidth="1"/>
    <col min="4" max="4" width="18.5" style="50" customWidth="1"/>
    <col min="5" max="5" width="49.375" style="50" customWidth="1"/>
    <col min="6" max="6" width="9.125" style="50" customWidth="1"/>
    <col min="7" max="7" width="9.875" style="5" customWidth="1"/>
    <col min="8" max="8" width="12.125" style="15" customWidth="1"/>
    <col min="9" max="9" width="12" style="15" customWidth="1"/>
    <col min="10" max="10" width="11.375" style="15" customWidth="1"/>
    <col min="11" max="11" width="11.125" style="15" customWidth="1"/>
    <col min="12" max="12" width="12.25" style="15" customWidth="1"/>
    <col min="13" max="13" width="13" style="15" customWidth="1"/>
    <col min="14" max="16384" width="11" style="15"/>
  </cols>
  <sheetData>
    <row r="1" spans="2:13" s="31" customFormat="1" ht="12.75">
      <c r="B1" s="32"/>
      <c r="C1" s="62"/>
      <c r="D1" s="33"/>
      <c r="E1" s="33"/>
      <c r="F1" s="33"/>
      <c r="G1" s="62"/>
    </row>
    <row r="2" spans="2:13" s="31" customFormat="1" ht="12.75">
      <c r="B2" s="72"/>
      <c r="C2" s="75"/>
      <c r="D2" s="34"/>
      <c r="E2" s="34"/>
      <c r="F2" s="34"/>
      <c r="G2" s="75"/>
      <c r="H2" s="35"/>
      <c r="I2" s="36"/>
      <c r="J2" s="37"/>
      <c r="K2" s="37"/>
      <c r="L2" s="37"/>
      <c r="M2" s="38"/>
    </row>
    <row r="3" spans="2:13" s="31" customFormat="1" ht="12.75">
      <c r="B3" s="73"/>
      <c r="C3" s="76"/>
      <c r="D3" s="39"/>
      <c r="E3" s="39"/>
      <c r="F3" s="39"/>
      <c r="G3" s="76"/>
      <c r="H3" s="42"/>
      <c r="I3" s="42"/>
      <c r="M3" s="40"/>
    </row>
    <row r="4" spans="2:13" s="31" customFormat="1" ht="12.75">
      <c r="B4" s="73"/>
      <c r="C4" s="76"/>
      <c r="D4" s="39"/>
      <c r="E4" s="39"/>
      <c r="F4" s="39"/>
      <c r="G4" s="76"/>
      <c r="H4" s="42"/>
      <c r="I4" s="42"/>
      <c r="M4" s="40"/>
    </row>
    <row r="5" spans="2:13" s="31" customFormat="1" ht="12.75">
      <c r="B5" s="73"/>
      <c r="C5" s="76"/>
      <c r="D5" s="39"/>
      <c r="E5" s="39"/>
      <c r="F5" s="39"/>
      <c r="G5" s="76"/>
      <c r="M5" s="40"/>
    </row>
    <row r="6" spans="2:13" s="31" customFormat="1" ht="12.75">
      <c r="B6" s="73"/>
      <c r="C6" s="76"/>
      <c r="D6" s="39"/>
      <c r="E6" s="39"/>
      <c r="F6" s="39"/>
      <c r="G6" s="76"/>
      <c r="M6" s="40"/>
    </row>
    <row r="7" spans="2:13" s="31" customFormat="1" ht="12.75">
      <c r="B7" s="73"/>
      <c r="C7" s="76"/>
      <c r="D7" s="39"/>
      <c r="E7" s="39"/>
      <c r="F7" s="39"/>
      <c r="G7" s="76"/>
      <c r="M7" s="40"/>
    </row>
    <row r="8" spans="2:13" s="31" customFormat="1" ht="12.75">
      <c r="B8" s="72"/>
      <c r="C8" s="93" t="s">
        <v>183</v>
      </c>
      <c r="D8" s="93"/>
      <c r="E8" s="93"/>
      <c r="F8" s="93"/>
      <c r="G8" s="93"/>
      <c r="H8" s="93"/>
      <c r="I8" s="93"/>
      <c r="J8" s="93"/>
      <c r="K8" s="93"/>
      <c r="L8" s="93"/>
      <c r="M8" s="94"/>
    </row>
    <row r="9" spans="2:13" s="31" customFormat="1" ht="12.75">
      <c r="B9" s="74"/>
      <c r="C9" s="95"/>
      <c r="D9" s="95"/>
      <c r="E9" s="95"/>
      <c r="F9" s="95"/>
      <c r="G9" s="95"/>
      <c r="H9" s="95"/>
      <c r="I9" s="95"/>
      <c r="J9" s="95"/>
      <c r="K9" s="95"/>
      <c r="L9" s="95"/>
      <c r="M9" s="96"/>
    </row>
    <row r="10" spans="2:13" s="31" customFormat="1" ht="14.25" customHeight="1">
      <c r="B10" s="85" t="s">
        <v>0</v>
      </c>
      <c r="C10" s="86"/>
      <c r="D10" s="86"/>
      <c r="E10" s="86"/>
      <c r="F10" s="87"/>
      <c r="G10" s="97" t="s">
        <v>1</v>
      </c>
      <c r="H10" s="97"/>
      <c r="I10" s="97"/>
      <c r="J10" s="97" t="s">
        <v>2</v>
      </c>
      <c r="K10" s="97"/>
      <c r="L10" s="97" t="s">
        <v>3</v>
      </c>
      <c r="M10" s="97"/>
    </row>
    <row r="11" spans="2:13" s="31" customFormat="1" ht="14.25" customHeight="1">
      <c r="B11" s="88" t="s">
        <v>4</v>
      </c>
      <c r="C11" s="89"/>
      <c r="D11" s="89"/>
      <c r="E11" s="89"/>
      <c r="F11" s="90"/>
      <c r="G11" s="98" t="s">
        <v>5</v>
      </c>
      <c r="H11" s="98"/>
      <c r="I11" s="98"/>
      <c r="J11" s="99" t="s">
        <v>6</v>
      </c>
      <c r="K11" s="99"/>
      <c r="L11" s="98"/>
      <c r="M11" s="98"/>
    </row>
    <row r="12" spans="2:13" s="46" customFormat="1" ht="12.75">
      <c r="B12" s="61"/>
      <c r="C12" s="43"/>
      <c r="D12" s="44"/>
      <c r="E12" s="44"/>
      <c r="F12" s="44"/>
      <c r="G12" s="43"/>
      <c r="H12" s="43"/>
      <c r="I12" s="45"/>
    </row>
    <row r="13" spans="2:13" ht="12.75">
      <c r="B13" s="47" t="s">
        <v>156</v>
      </c>
      <c r="D13" s="48"/>
      <c r="E13" s="48"/>
    </row>
    <row r="14" spans="2:13" ht="12.75">
      <c r="B14" s="47" t="s">
        <v>157</v>
      </c>
      <c r="D14" s="48"/>
      <c r="E14" s="48"/>
    </row>
    <row r="15" spans="2:13" ht="12.75">
      <c r="B15" s="15" t="s">
        <v>158</v>
      </c>
    </row>
    <row r="16" spans="2:13" ht="15.75" customHeight="1">
      <c r="B16" s="134" t="s">
        <v>227</v>
      </c>
    </row>
    <row r="17" spans="2:13" ht="15.75" customHeight="1">
      <c r="B17" s="134"/>
    </row>
    <row r="18" spans="2:13" ht="15.75" customHeight="1">
      <c r="B18" s="51" t="s">
        <v>107</v>
      </c>
    </row>
    <row r="20" spans="2:13" ht="43.5" customHeight="1">
      <c r="B20" s="1" t="s">
        <v>210</v>
      </c>
      <c r="C20" s="1" t="s">
        <v>203</v>
      </c>
      <c r="D20" s="1" t="s">
        <v>205</v>
      </c>
      <c r="E20" s="1" t="s">
        <v>24</v>
      </c>
      <c r="F20" s="66" t="s">
        <v>204</v>
      </c>
      <c r="G20" s="91" t="s">
        <v>7</v>
      </c>
      <c r="H20" s="92"/>
      <c r="I20" s="1" t="s">
        <v>8</v>
      </c>
      <c r="J20" s="1" t="s">
        <v>9</v>
      </c>
      <c r="K20" s="1" t="s">
        <v>10</v>
      </c>
      <c r="L20" s="1" t="s">
        <v>11</v>
      </c>
      <c r="M20" s="1" t="s">
        <v>12</v>
      </c>
    </row>
    <row r="21" spans="2:13" ht="53.25" customHeight="1">
      <c r="B21" s="59">
        <v>1</v>
      </c>
      <c r="C21" s="16" t="s">
        <v>44</v>
      </c>
      <c r="D21" s="25" t="s">
        <v>45</v>
      </c>
      <c r="E21" s="28" t="s">
        <v>46</v>
      </c>
      <c r="F21" s="19">
        <v>279</v>
      </c>
      <c r="G21" s="83"/>
      <c r="H21" s="84"/>
      <c r="I21" s="27">
        <f>+ROUND(G21*0.16,0)</f>
        <v>0</v>
      </c>
      <c r="J21" s="27">
        <f t="shared" ref="J21:J51" si="0">+ROUND(G21+I21,0)</f>
        <v>0</v>
      </c>
      <c r="K21" s="27">
        <f>ROUND(G21*F21,0)</f>
        <v>0</v>
      </c>
      <c r="L21" s="27">
        <f>ROUND(K21*0.16,0)</f>
        <v>0</v>
      </c>
      <c r="M21" s="27">
        <f>ROUND(L21+K21,0)</f>
        <v>0</v>
      </c>
    </row>
    <row r="22" spans="2:13" ht="29.25" customHeight="1">
      <c r="B22" s="59">
        <v>2</v>
      </c>
      <c r="C22" s="16" t="s">
        <v>47</v>
      </c>
      <c r="D22" s="25" t="s">
        <v>45</v>
      </c>
      <c r="E22" s="28" t="s">
        <v>48</v>
      </c>
      <c r="F22" s="19">
        <v>279</v>
      </c>
      <c r="G22" s="83"/>
      <c r="H22" s="84"/>
      <c r="I22" s="27">
        <f t="shared" ref="I22:I44" si="1">+ROUND(G22*0.16,0)</f>
        <v>0</v>
      </c>
      <c r="J22" s="27">
        <f t="shared" si="0"/>
        <v>0</v>
      </c>
      <c r="K22" s="27">
        <f t="shared" ref="K22:K44" si="2">ROUND(G22*F22,0)</f>
        <v>0</v>
      </c>
      <c r="L22" s="27">
        <f t="shared" ref="L22:L44" si="3">ROUND(K22*0.16,0)</f>
        <v>0</v>
      </c>
      <c r="M22" s="27">
        <f t="shared" ref="M22:M44" si="4">ROUND(L22+K22,0)</f>
        <v>0</v>
      </c>
    </row>
    <row r="23" spans="2:13" ht="27" customHeight="1">
      <c r="B23" s="59">
        <v>3</v>
      </c>
      <c r="C23" s="78" t="s">
        <v>49</v>
      </c>
      <c r="D23" s="25" t="s">
        <v>50</v>
      </c>
      <c r="E23" s="28" t="s">
        <v>51</v>
      </c>
      <c r="F23" s="20">
        <v>1134</v>
      </c>
      <c r="G23" s="83"/>
      <c r="H23" s="84"/>
      <c r="I23" s="27">
        <f t="shared" si="1"/>
        <v>0</v>
      </c>
      <c r="J23" s="27">
        <f t="shared" si="0"/>
        <v>0</v>
      </c>
      <c r="K23" s="27">
        <f t="shared" si="2"/>
        <v>0</v>
      </c>
      <c r="L23" s="27">
        <f t="shared" si="3"/>
        <v>0</v>
      </c>
      <c r="M23" s="27">
        <f t="shared" si="4"/>
        <v>0</v>
      </c>
    </row>
    <row r="24" spans="2:13" ht="27" customHeight="1">
      <c r="B24" s="59">
        <v>4</v>
      </c>
      <c r="C24" s="78" t="s">
        <v>52</v>
      </c>
      <c r="D24" s="25" t="s">
        <v>53</v>
      </c>
      <c r="E24" s="28" t="s">
        <v>54</v>
      </c>
      <c r="F24" s="20">
        <v>1134</v>
      </c>
      <c r="G24" s="83"/>
      <c r="H24" s="84"/>
      <c r="I24" s="27">
        <f t="shared" si="1"/>
        <v>0</v>
      </c>
      <c r="J24" s="27">
        <f t="shared" si="0"/>
        <v>0</v>
      </c>
      <c r="K24" s="27">
        <f t="shared" si="2"/>
        <v>0</v>
      </c>
      <c r="L24" s="27">
        <f t="shared" si="3"/>
        <v>0</v>
      </c>
      <c r="M24" s="27">
        <f t="shared" si="4"/>
        <v>0</v>
      </c>
    </row>
    <row r="25" spans="2:13" ht="27" customHeight="1">
      <c r="B25" s="59">
        <v>5</v>
      </c>
      <c r="C25" s="16" t="s">
        <v>55</v>
      </c>
      <c r="D25" s="25" t="s">
        <v>45</v>
      </c>
      <c r="E25" s="28" t="s">
        <v>56</v>
      </c>
      <c r="F25" s="20">
        <v>366</v>
      </c>
      <c r="G25" s="83"/>
      <c r="H25" s="84"/>
      <c r="I25" s="27">
        <f t="shared" si="1"/>
        <v>0</v>
      </c>
      <c r="J25" s="27">
        <f t="shared" si="0"/>
        <v>0</v>
      </c>
      <c r="K25" s="27">
        <f t="shared" si="2"/>
        <v>0</v>
      </c>
      <c r="L25" s="27">
        <f t="shared" si="3"/>
        <v>0</v>
      </c>
      <c r="M25" s="27">
        <f t="shared" si="4"/>
        <v>0</v>
      </c>
    </row>
    <row r="26" spans="2:13" ht="27" customHeight="1">
      <c r="B26" s="59">
        <v>6</v>
      </c>
      <c r="C26" s="78" t="s">
        <v>57</v>
      </c>
      <c r="D26" s="25" t="s">
        <v>58</v>
      </c>
      <c r="E26" s="28" t="s">
        <v>59</v>
      </c>
      <c r="F26" s="20">
        <v>834</v>
      </c>
      <c r="G26" s="83"/>
      <c r="H26" s="84"/>
      <c r="I26" s="27">
        <f t="shared" si="1"/>
        <v>0</v>
      </c>
      <c r="J26" s="27">
        <f t="shared" si="0"/>
        <v>0</v>
      </c>
      <c r="K26" s="27">
        <f t="shared" si="2"/>
        <v>0</v>
      </c>
      <c r="L26" s="27">
        <f t="shared" si="3"/>
        <v>0</v>
      </c>
      <c r="M26" s="27">
        <f t="shared" si="4"/>
        <v>0</v>
      </c>
    </row>
    <row r="27" spans="2:13" ht="51" customHeight="1">
      <c r="B27" s="59">
        <v>7</v>
      </c>
      <c r="C27" s="16" t="s">
        <v>60</v>
      </c>
      <c r="D27" s="25" t="s">
        <v>45</v>
      </c>
      <c r="E27" s="28" t="s">
        <v>61</v>
      </c>
      <c r="F27" s="19">
        <v>603</v>
      </c>
      <c r="G27" s="83"/>
      <c r="H27" s="84"/>
      <c r="I27" s="27">
        <f t="shared" si="1"/>
        <v>0</v>
      </c>
      <c r="J27" s="27">
        <f t="shared" si="0"/>
        <v>0</v>
      </c>
      <c r="K27" s="27">
        <f t="shared" si="2"/>
        <v>0</v>
      </c>
      <c r="L27" s="27">
        <f t="shared" si="3"/>
        <v>0</v>
      </c>
      <c r="M27" s="27">
        <f t="shared" si="4"/>
        <v>0</v>
      </c>
    </row>
    <row r="28" spans="2:13" ht="74.25" customHeight="1">
      <c r="B28" s="59">
        <v>8</v>
      </c>
      <c r="C28" s="16" t="s">
        <v>60</v>
      </c>
      <c r="D28" s="25" t="s">
        <v>45</v>
      </c>
      <c r="E28" s="28" t="s">
        <v>62</v>
      </c>
      <c r="F28" s="19">
        <v>165</v>
      </c>
      <c r="G28" s="83"/>
      <c r="H28" s="84"/>
      <c r="I28" s="27">
        <f t="shared" si="1"/>
        <v>0</v>
      </c>
      <c r="J28" s="27">
        <f t="shared" si="0"/>
        <v>0</v>
      </c>
      <c r="K28" s="27">
        <f t="shared" si="2"/>
        <v>0</v>
      </c>
      <c r="L28" s="27">
        <f t="shared" si="3"/>
        <v>0</v>
      </c>
      <c r="M28" s="27">
        <f t="shared" si="4"/>
        <v>0</v>
      </c>
    </row>
    <row r="29" spans="2:13" ht="69.75" customHeight="1">
      <c r="B29" s="59">
        <v>9</v>
      </c>
      <c r="C29" s="16" t="s">
        <v>60</v>
      </c>
      <c r="D29" s="25" t="s">
        <v>45</v>
      </c>
      <c r="E29" s="28" t="s">
        <v>63</v>
      </c>
      <c r="F29" s="19">
        <v>165</v>
      </c>
      <c r="G29" s="83"/>
      <c r="H29" s="84"/>
      <c r="I29" s="27">
        <f t="shared" si="1"/>
        <v>0</v>
      </c>
      <c r="J29" s="27">
        <f t="shared" si="0"/>
        <v>0</v>
      </c>
      <c r="K29" s="27">
        <f t="shared" si="2"/>
        <v>0</v>
      </c>
      <c r="L29" s="27">
        <f t="shared" si="3"/>
        <v>0</v>
      </c>
      <c r="M29" s="27">
        <f t="shared" si="4"/>
        <v>0</v>
      </c>
    </row>
    <row r="30" spans="2:13" ht="66.75" customHeight="1">
      <c r="B30" s="59">
        <v>10</v>
      </c>
      <c r="C30" s="16" t="s">
        <v>60</v>
      </c>
      <c r="D30" s="25" t="s">
        <v>45</v>
      </c>
      <c r="E30" s="28" t="s">
        <v>64</v>
      </c>
      <c r="F30" s="19">
        <v>165</v>
      </c>
      <c r="G30" s="83"/>
      <c r="H30" s="84"/>
      <c r="I30" s="27">
        <f t="shared" si="1"/>
        <v>0</v>
      </c>
      <c r="J30" s="27">
        <f t="shared" si="0"/>
        <v>0</v>
      </c>
      <c r="K30" s="27">
        <f t="shared" si="2"/>
        <v>0</v>
      </c>
      <c r="L30" s="27">
        <f t="shared" si="3"/>
        <v>0</v>
      </c>
      <c r="M30" s="27">
        <f t="shared" si="4"/>
        <v>0</v>
      </c>
    </row>
    <row r="31" spans="2:13" ht="63.75" customHeight="1">
      <c r="B31" s="59">
        <v>11</v>
      </c>
      <c r="C31" s="16" t="s">
        <v>65</v>
      </c>
      <c r="D31" s="25" t="s">
        <v>45</v>
      </c>
      <c r="E31" s="28" t="s">
        <v>211</v>
      </c>
      <c r="F31" s="19">
        <v>300</v>
      </c>
      <c r="G31" s="83"/>
      <c r="H31" s="84"/>
      <c r="I31" s="27">
        <f t="shared" si="1"/>
        <v>0</v>
      </c>
      <c r="J31" s="27">
        <f t="shared" si="0"/>
        <v>0</v>
      </c>
      <c r="K31" s="27">
        <f t="shared" si="2"/>
        <v>0</v>
      </c>
      <c r="L31" s="27">
        <f t="shared" si="3"/>
        <v>0</v>
      </c>
      <c r="M31" s="27">
        <f t="shared" si="4"/>
        <v>0</v>
      </c>
    </row>
    <row r="32" spans="2:13" ht="54" customHeight="1">
      <c r="B32" s="59">
        <v>12</v>
      </c>
      <c r="C32" s="23" t="s">
        <v>66</v>
      </c>
      <c r="D32" s="25" t="s">
        <v>45</v>
      </c>
      <c r="E32" s="28" t="s">
        <v>67</v>
      </c>
      <c r="F32" s="19">
        <v>5000</v>
      </c>
      <c r="G32" s="83"/>
      <c r="H32" s="84"/>
      <c r="I32" s="27">
        <f t="shared" si="1"/>
        <v>0</v>
      </c>
      <c r="J32" s="27">
        <f t="shared" si="0"/>
        <v>0</v>
      </c>
      <c r="K32" s="27">
        <f t="shared" si="2"/>
        <v>0</v>
      </c>
      <c r="L32" s="27">
        <f t="shared" si="3"/>
        <v>0</v>
      </c>
      <c r="M32" s="27">
        <f t="shared" si="4"/>
        <v>0</v>
      </c>
    </row>
    <row r="33" spans="2:13" ht="88.5" customHeight="1">
      <c r="B33" s="59">
        <v>13</v>
      </c>
      <c r="C33" s="16" t="s">
        <v>68</v>
      </c>
      <c r="D33" s="25" t="s">
        <v>45</v>
      </c>
      <c r="E33" s="28" t="s">
        <v>69</v>
      </c>
      <c r="F33" s="19">
        <v>6400</v>
      </c>
      <c r="G33" s="83"/>
      <c r="H33" s="84"/>
      <c r="I33" s="27">
        <f t="shared" si="1"/>
        <v>0</v>
      </c>
      <c r="J33" s="27">
        <f t="shared" si="0"/>
        <v>0</v>
      </c>
      <c r="K33" s="27">
        <f t="shared" si="2"/>
        <v>0</v>
      </c>
      <c r="L33" s="27">
        <f t="shared" si="3"/>
        <v>0</v>
      </c>
      <c r="M33" s="27">
        <f t="shared" si="4"/>
        <v>0</v>
      </c>
    </row>
    <row r="34" spans="2:13" ht="80.25" customHeight="1">
      <c r="B34" s="59">
        <v>14</v>
      </c>
      <c r="C34" s="16" t="s">
        <v>70</v>
      </c>
      <c r="D34" s="25" t="s">
        <v>45</v>
      </c>
      <c r="E34" s="28" t="s">
        <v>71</v>
      </c>
      <c r="F34" s="19">
        <v>3700</v>
      </c>
      <c r="G34" s="83"/>
      <c r="H34" s="84"/>
      <c r="I34" s="27">
        <f t="shared" si="1"/>
        <v>0</v>
      </c>
      <c r="J34" s="27">
        <f t="shared" si="0"/>
        <v>0</v>
      </c>
      <c r="K34" s="27">
        <f t="shared" si="2"/>
        <v>0</v>
      </c>
      <c r="L34" s="27">
        <f t="shared" si="3"/>
        <v>0</v>
      </c>
      <c r="M34" s="27">
        <f t="shared" si="4"/>
        <v>0</v>
      </c>
    </row>
    <row r="35" spans="2:13" ht="103.5" customHeight="1">
      <c r="B35" s="59">
        <v>15</v>
      </c>
      <c r="C35" s="18" t="s">
        <v>72</v>
      </c>
      <c r="D35" s="25" t="s">
        <v>45</v>
      </c>
      <c r="E35" s="28" t="s">
        <v>73</v>
      </c>
      <c r="F35" s="19">
        <v>233</v>
      </c>
      <c r="G35" s="83"/>
      <c r="H35" s="84"/>
      <c r="I35" s="27">
        <f t="shared" si="1"/>
        <v>0</v>
      </c>
      <c r="J35" s="27">
        <f t="shared" si="0"/>
        <v>0</v>
      </c>
      <c r="K35" s="27">
        <f t="shared" si="2"/>
        <v>0</v>
      </c>
      <c r="L35" s="27">
        <f t="shared" si="3"/>
        <v>0</v>
      </c>
      <c r="M35" s="27">
        <f t="shared" si="4"/>
        <v>0</v>
      </c>
    </row>
    <row r="36" spans="2:13" ht="100.5" customHeight="1">
      <c r="B36" s="59">
        <v>16</v>
      </c>
      <c r="C36" s="16" t="s">
        <v>74</v>
      </c>
      <c r="D36" s="25" t="s">
        <v>45</v>
      </c>
      <c r="E36" s="28" t="s">
        <v>213</v>
      </c>
      <c r="F36" s="19">
        <v>16</v>
      </c>
      <c r="G36" s="83"/>
      <c r="H36" s="84"/>
      <c r="I36" s="27">
        <f t="shared" si="1"/>
        <v>0</v>
      </c>
      <c r="J36" s="27">
        <f t="shared" si="0"/>
        <v>0</v>
      </c>
      <c r="K36" s="27">
        <f t="shared" si="2"/>
        <v>0</v>
      </c>
      <c r="L36" s="27">
        <f t="shared" si="3"/>
        <v>0</v>
      </c>
      <c r="M36" s="27">
        <f t="shared" si="4"/>
        <v>0</v>
      </c>
    </row>
    <row r="37" spans="2:13" ht="57.75" customHeight="1">
      <c r="B37" s="59">
        <v>17</v>
      </c>
      <c r="C37" s="16" t="s">
        <v>75</v>
      </c>
      <c r="D37" s="25" t="s">
        <v>45</v>
      </c>
      <c r="E37" s="28" t="s">
        <v>76</v>
      </c>
      <c r="F37" s="19">
        <v>15</v>
      </c>
      <c r="G37" s="83"/>
      <c r="H37" s="84"/>
      <c r="I37" s="27">
        <f t="shared" si="1"/>
        <v>0</v>
      </c>
      <c r="J37" s="27">
        <f t="shared" si="0"/>
        <v>0</v>
      </c>
      <c r="K37" s="27">
        <f t="shared" si="2"/>
        <v>0</v>
      </c>
      <c r="L37" s="27">
        <f t="shared" si="3"/>
        <v>0</v>
      </c>
      <c r="M37" s="27">
        <f t="shared" si="4"/>
        <v>0</v>
      </c>
    </row>
    <row r="38" spans="2:13" ht="48" customHeight="1">
      <c r="B38" s="59">
        <v>18</v>
      </c>
      <c r="C38" s="23" t="s">
        <v>77</v>
      </c>
      <c r="D38" s="24" t="s">
        <v>45</v>
      </c>
      <c r="E38" s="29" t="s">
        <v>78</v>
      </c>
      <c r="F38" s="19">
        <v>16</v>
      </c>
      <c r="G38" s="83"/>
      <c r="H38" s="84"/>
      <c r="I38" s="27">
        <f t="shared" si="1"/>
        <v>0</v>
      </c>
      <c r="J38" s="27">
        <f t="shared" si="0"/>
        <v>0</v>
      </c>
      <c r="K38" s="27">
        <f t="shared" si="2"/>
        <v>0</v>
      </c>
      <c r="L38" s="27">
        <f t="shared" si="3"/>
        <v>0</v>
      </c>
      <c r="M38" s="27">
        <f t="shared" si="4"/>
        <v>0</v>
      </c>
    </row>
    <row r="39" spans="2:13" ht="60" customHeight="1">
      <c r="B39" s="59">
        <v>19</v>
      </c>
      <c r="C39" s="16" t="s">
        <v>79</v>
      </c>
      <c r="D39" s="25" t="s">
        <v>45</v>
      </c>
      <c r="E39" s="28" t="s">
        <v>80</v>
      </c>
      <c r="F39" s="19">
        <v>16</v>
      </c>
      <c r="G39" s="83"/>
      <c r="H39" s="84"/>
      <c r="I39" s="27">
        <f t="shared" si="1"/>
        <v>0</v>
      </c>
      <c r="J39" s="27">
        <f t="shared" si="0"/>
        <v>0</v>
      </c>
      <c r="K39" s="27">
        <f t="shared" si="2"/>
        <v>0</v>
      </c>
      <c r="L39" s="27">
        <f t="shared" si="3"/>
        <v>0</v>
      </c>
      <c r="M39" s="27">
        <f t="shared" si="4"/>
        <v>0</v>
      </c>
    </row>
    <row r="40" spans="2:13" ht="27" customHeight="1">
      <c r="B40" s="59">
        <v>20</v>
      </c>
      <c r="C40" s="16" t="s">
        <v>81</v>
      </c>
      <c r="D40" s="25" t="s">
        <v>45</v>
      </c>
      <c r="E40" s="28" t="s">
        <v>82</v>
      </c>
      <c r="F40" s="19">
        <v>16</v>
      </c>
      <c r="G40" s="83"/>
      <c r="H40" s="84"/>
      <c r="I40" s="27">
        <f t="shared" si="1"/>
        <v>0</v>
      </c>
      <c r="J40" s="27">
        <f t="shared" si="0"/>
        <v>0</v>
      </c>
      <c r="K40" s="27">
        <f t="shared" si="2"/>
        <v>0</v>
      </c>
      <c r="L40" s="27">
        <f t="shared" si="3"/>
        <v>0</v>
      </c>
      <c r="M40" s="27">
        <f t="shared" si="4"/>
        <v>0</v>
      </c>
    </row>
    <row r="41" spans="2:13" ht="27" customHeight="1">
      <c r="B41" s="59">
        <v>21</v>
      </c>
      <c r="C41" s="16" t="s">
        <v>83</v>
      </c>
      <c r="D41" s="25" t="s">
        <v>45</v>
      </c>
      <c r="E41" s="28" t="s">
        <v>212</v>
      </c>
      <c r="F41" s="19">
        <v>15</v>
      </c>
      <c r="G41" s="83"/>
      <c r="H41" s="84"/>
      <c r="I41" s="27">
        <f t="shared" si="1"/>
        <v>0</v>
      </c>
      <c r="J41" s="27">
        <f t="shared" si="0"/>
        <v>0</v>
      </c>
      <c r="K41" s="27">
        <f t="shared" si="2"/>
        <v>0</v>
      </c>
      <c r="L41" s="27">
        <f t="shared" si="3"/>
        <v>0</v>
      </c>
      <c r="M41" s="27">
        <f t="shared" si="4"/>
        <v>0</v>
      </c>
    </row>
    <row r="42" spans="2:13" ht="27" customHeight="1">
      <c r="B42" s="59">
        <v>22</v>
      </c>
      <c r="C42" s="16" t="s">
        <v>84</v>
      </c>
      <c r="D42" s="25" t="s">
        <v>45</v>
      </c>
      <c r="E42" s="28" t="s">
        <v>85</v>
      </c>
      <c r="F42" s="19">
        <v>15</v>
      </c>
      <c r="G42" s="83"/>
      <c r="H42" s="84"/>
      <c r="I42" s="27">
        <f t="shared" si="1"/>
        <v>0</v>
      </c>
      <c r="J42" s="27">
        <f t="shared" si="0"/>
        <v>0</v>
      </c>
      <c r="K42" s="27">
        <f t="shared" si="2"/>
        <v>0</v>
      </c>
      <c r="L42" s="27">
        <f t="shared" si="3"/>
        <v>0</v>
      </c>
      <c r="M42" s="27">
        <f t="shared" si="4"/>
        <v>0</v>
      </c>
    </row>
    <row r="43" spans="2:13" ht="27" customHeight="1">
      <c r="B43" s="59">
        <v>23</v>
      </c>
      <c r="C43" s="16" t="s">
        <v>86</v>
      </c>
      <c r="D43" s="25" t="s">
        <v>87</v>
      </c>
      <c r="E43" s="28" t="s">
        <v>88</v>
      </c>
      <c r="F43" s="19">
        <v>30</v>
      </c>
      <c r="G43" s="83"/>
      <c r="H43" s="84"/>
      <c r="I43" s="27">
        <f t="shared" si="1"/>
        <v>0</v>
      </c>
      <c r="J43" s="27">
        <f t="shared" si="0"/>
        <v>0</v>
      </c>
      <c r="K43" s="27">
        <f t="shared" si="2"/>
        <v>0</v>
      </c>
      <c r="L43" s="27">
        <f t="shared" si="3"/>
        <v>0</v>
      </c>
      <c r="M43" s="27">
        <f t="shared" si="4"/>
        <v>0</v>
      </c>
    </row>
    <row r="44" spans="2:13" ht="27" customHeight="1">
      <c r="B44" s="59">
        <v>24</v>
      </c>
      <c r="C44" s="16" t="s">
        <v>220</v>
      </c>
      <c r="D44" s="25" t="s">
        <v>89</v>
      </c>
      <c r="E44" s="28" t="s">
        <v>90</v>
      </c>
      <c r="F44" s="19">
        <v>30</v>
      </c>
      <c r="G44" s="83"/>
      <c r="H44" s="84"/>
      <c r="I44" s="27">
        <f t="shared" si="1"/>
        <v>0</v>
      </c>
      <c r="J44" s="27">
        <f t="shared" si="0"/>
        <v>0</v>
      </c>
      <c r="K44" s="27">
        <f t="shared" si="2"/>
        <v>0</v>
      </c>
      <c r="L44" s="27">
        <f t="shared" si="3"/>
        <v>0</v>
      </c>
      <c r="M44" s="27">
        <f t="shared" si="4"/>
        <v>0</v>
      </c>
    </row>
    <row r="45" spans="2:13" ht="27.75" customHeight="1">
      <c r="B45" s="59">
        <v>25</v>
      </c>
      <c r="C45" s="16" t="s">
        <v>91</v>
      </c>
      <c r="D45" s="25" t="s">
        <v>92</v>
      </c>
      <c r="E45" s="28" t="s">
        <v>93</v>
      </c>
      <c r="F45" s="19">
        <v>150</v>
      </c>
      <c r="G45" s="83"/>
      <c r="H45" s="84"/>
      <c r="I45" s="27">
        <f t="shared" ref="I45:I51" si="5">+ROUND(G45*0.16,0)</f>
        <v>0</v>
      </c>
      <c r="J45" s="27">
        <f t="shared" si="0"/>
        <v>0</v>
      </c>
      <c r="K45" s="27">
        <f t="shared" ref="K45:K51" si="6">ROUND(G45*F45,0)</f>
        <v>0</v>
      </c>
      <c r="L45" s="27">
        <f t="shared" ref="L45:L51" si="7">ROUND(K45*0.16,0)</f>
        <v>0</v>
      </c>
      <c r="M45" s="27">
        <f t="shared" ref="M45:M51" si="8">ROUND(L45+K45,0)</f>
        <v>0</v>
      </c>
    </row>
    <row r="46" spans="2:13" ht="45.75" customHeight="1">
      <c r="B46" s="59">
        <v>26</v>
      </c>
      <c r="C46" s="16" t="s">
        <v>221</v>
      </c>
      <c r="D46" s="25" t="s">
        <v>94</v>
      </c>
      <c r="E46" s="28" t="s">
        <v>95</v>
      </c>
      <c r="F46" s="19">
        <v>150</v>
      </c>
      <c r="G46" s="83"/>
      <c r="H46" s="84"/>
      <c r="I46" s="27">
        <f t="shared" si="5"/>
        <v>0</v>
      </c>
      <c r="J46" s="27">
        <f t="shared" si="0"/>
        <v>0</v>
      </c>
      <c r="K46" s="27">
        <f t="shared" si="6"/>
        <v>0</v>
      </c>
      <c r="L46" s="27">
        <f t="shared" si="7"/>
        <v>0</v>
      </c>
      <c r="M46" s="27">
        <f t="shared" si="8"/>
        <v>0</v>
      </c>
    </row>
    <row r="47" spans="2:13" ht="29.25" customHeight="1">
      <c r="B47" s="59">
        <v>27</v>
      </c>
      <c r="C47" s="16" t="s">
        <v>96</v>
      </c>
      <c r="D47" s="25" t="s">
        <v>97</v>
      </c>
      <c r="E47" s="28" t="s">
        <v>98</v>
      </c>
      <c r="F47" s="19">
        <v>150</v>
      </c>
      <c r="G47" s="83"/>
      <c r="H47" s="84"/>
      <c r="I47" s="27">
        <f t="shared" si="5"/>
        <v>0</v>
      </c>
      <c r="J47" s="27">
        <f t="shared" si="0"/>
        <v>0</v>
      </c>
      <c r="K47" s="27">
        <f t="shared" si="6"/>
        <v>0</v>
      </c>
      <c r="L47" s="27">
        <f t="shared" si="7"/>
        <v>0</v>
      </c>
      <c r="M47" s="27">
        <f t="shared" si="8"/>
        <v>0</v>
      </c>
    </row>
    <row r="48" spans="2:13" ht="41.25" customHeight="1">
      <c r="B48" s="59">
        <v>28</v>
      </c>
      <c r="C48" s="18" t="s">
        <v>99</v>
      </c>
      <c r="D48" s="25" t="s">
        <v>45</v>
      </c>
      <c r="E48" s="28" t="s">
        <v>100</v>
      </c>
      <c r="F48" s="19">
        <v>20</v>
      </c>
      <c r="G48" s="83"/>
      <c r="H48" s="84"/>
      <c r="I48" s="27">
        <f t="shared" si="5"/>
        <v>0</v>
      </c>
      <c r="J48" s="27">
        <f t="shared" si="0"/>
        <v>0</v>
      </c>
      <c r="K48" s="27">
        <f t="shared" si="6"/>
        <v>0</v>
      </c>
      <c r="L48" s="27">
        <f t="shared" si="7"/>
        <v>0</v>
      </c>
      <c r="M48" s="27">
        <f t="shared" si="8"/>
        <v>0</v>
      </c>
    </row>
    <row r="49" spans="2:13" ht="41.25" customHeight="1">
      <c r="B49" s="59">
        <v>29</v>
      </c>
      <c r="C49" s="18" t="s">
        <v>101</v>
      </c>
      <c r="D49" s="25" t="s">
        <v>45</v>
      </c>
      <c r="E49" s="28" t="s">
        <v>102</v>
      </c>
      <c r="F49" s="19">
        <v>370</v>
      </c>
      <c r="G49" s="83"/>
      <c r="H49" s="84"/>
      <c r="I49" s="27">
        <f t="shared" si="5"/>
        <v>0</v>
      </c>
      <c r="J49" s="27">
        <f t="shared" si="0"/>
        <v>0</v>
      </c>
      <c r="K49" s="27">
        <f t="shared" si="6"/>
        <v>0</v>
      </c>
      <c r="L49" s="27">
        <f t="shared" si="7"/>
        <v>0</v>
      </c>
      <c r="M49" s="27">
        <f t="shared" si="8"/>
        <v>0</v>
      </c>
    </row>
    <row r="50" spans="2:13" ht="37.5" customHeight="1">
      <c r="B50" s="59">
        <v>30</v>
      </c>
      <c r="C50" s="18" t="s">
        <v>103</v>
      </c>
      <c r="D50" s="25" t="s">
        <v>45</v>
      </c>
      <c r="E50" s="28" t="s">
        <v>104</v>
      </c>
      <c r="F50" s="19">
        <v>370</v>
      </c>
      <c r="G50" s="83"/>
      <c r="H50" s="84"/>
      <c r="I50" s="27">
        <f t="shared" si="5"/>
        <v>0</v>
      </c>
      <c r="J50" s="27">
        <f t="shared" si="0"/>
        <v>0</v>
      </c>
      <c r="K50" s="27">
        <f t="shared" si="6"/>
        <v>0</v>
      </c>
      <c r="L50" s="27">
        <f t="shared" si="7"/>
        <v>0</v>
      </c>
      <c r="M50" s="27">
        <f t="shared" si="8"/>
        <v>0</v>
      </c>
    </row>
    <row r="51" spans="2:13" ht="57" customHeight="1">
      <c r="B51" s="59">
        <v>31</v>
      </c>
      <c r="C51" s="18" t="s">
        <v>105</v>
      </c>
      <c r="D51" s="25" t="s">
        <v>45</v>
      </c>
      <c r="E51" s="28" t="s">
        <v>106</v>
      </c>
      <c r="F51" s="19">
        <v>372</v>
      </c>
      <c r="G51" s="83"/>
      <c r="H51" s="84"/>
      <c r="I51" s="27">
        <f t="shared" si="5"/>
        <v>0</v>
      </c>
      <c r="J51" s="27">
        <f t="shared" si="0"/>
        <v>0</v>
      </c>
      <c r="K51" s="27">
        <f t="shared" si="6"/>
        <v>0</v>
      </c>
      <c r="L51" s="27">
        <f t="shared" si="7"/>
        <v>0</v>
      </c>
      <c r="M51" s="27">
        <f t="shared" si="8"/>
        <v>0</v>
      </c>
    </row>
    <row r="52" spans="2:13" ht="15.75" customHeight="1">
      <c r="B52" s="135" t="s">
        <v>228</v>
      </c>
      <c r="C52" s="135"/>
      <c r="D52" s="135"/>
      <c r="E52" s="135"/>
      <c r="F52" s="135"/>
      <c r="G52" s="135"/>
      <c r="H52" s="135"/>
      <c r="I52" s="135"/>
      <c r="J52" s="135"/>
      <c r="K52" s="135"/>
      <c r="L52" s="135"/>
      <c r="M52" s="136">
        <f>+SUM(K21:K51)</f>
        <v>0</v>
      </c>
    </row>
    <row r="53" spans="2:13" ht="15.75" customHeight="1">
      <c r="B53" s="135" t="s">
        <v>229</v>
      </c>
      <c r="C53" s="135"/>
      <c r="D53" s="135"/>
      <c r="E53" s="135"/>
      <c r="F53" s="135"/>
      <c r="G53" s="135"/>
      <c r="H53" s="135"/>
      <c r="I53" s="135"/>
      <c r="J53" s="135"/>
      <c r="K53" s="135"/>
      <c r="L53" s="135"/>
      <c r="M53" s="136">
        <f>+SUM(L21:L51)</f>
        <v>0</v>
      </c>
    </row>
    <row r="54" spans="2:13" ht="15.75" customHeight="1">
      <c r="B54" s="135" t="s">
        <v>230</v>
      </c>
      <c r="C54" s="135"/>
      <c r="D54" s="135"/>
      <c r="E54" s="135"/>
      <c r="F54" s="135"/>
      <c r="G54" s="135"/>
      <c r="H54" s="135"/>
      <c r="I54" s="135"/>
      <c r="J54" s="135"/>
      <c r="K54" s="135"/>
      <c r="L54" s="135"/>
      <c r="M54" s="136">
        <f>+SUM(M21:M51)</f>
        <v>0</v>
      </c>
    </row>
    <row r="55" spans="2:13" ht="15.75" customHeight="1">
      <c r="E55" s="15"/>
      <c r="F55" s="49"/>
    </row>
    <row r="56" spans="2:13" ht="15.75" customHeight="1">
      <c r="E56" s="15"/>
      <c r="F56" s="49"/>
    </row>
    <row r="57" spans="2:13" ht="15.75" customHeight="1">
      <c r="B57" s="64" t="s">
        <v>214</v>
      </c>
    </row>
    <row r="59" spans="2:13" s="50" customFormat="1" ht="41.25" customHeight="1">
      <c r="B59" s="1" t="s">
        <v>210</v>
      </c>
      <c r="C59" s="1" t="s">
        <v>203</v>
      </c>
      <c r="D59" s="1" t="s">
        <v>205</v>
      </c>
      <c r="E59" s="1" t="s">
        <v>24</v>
      </c>
      <c r="F59" s="66" t="s">
        <v>204</v>
      </c>
      <c r="G59" s="63" t="s">
        <v>217</v>
      </c>
      <c r="H59" s="52" t="s">
        <v>7</v>
      </c>
      <c r="I59" s="1" t="s">
        <v>8</v>
      </c>
      <c r="J59" s="1" t="s">
        <v>9</v>
      </c>
      <c r="K59" s="1" t="s">
        <v>10</v>
      </c>
      <c r="L59" s="1" t="s">
        <v>11</v>
      </c>
      <c r="M59" s="1" t="s">
        <v>12</v>
      </c>
    </row>
    <row r="60" spans="2:13" ht="27.75" customHeight="1">
      <c r="B60" s="60">
        <v>1</v>
      </c>
      <c r="C60" s="30" t="s">
        <v>108</v>
      </c>
      <c r="D60" s="24" t="s">
        <v>109</v>
      </c>
      <c r="E60" s="28" t="s">
        <v>110</v>
      </c>
      <c r="F60" s="19">
        <v>1</v>
      </c>
      <c r="G60" s="77">
        <f>+F60*279</f>
        <v>279</v>
      </c>
      <c r="H60" s="53"/>
      <c r="I60" s="27">
        <f>+ROUND(H60*0.16,0)</f>
        <v>0</v>
      </c>
      <c r="J60" s="27">
        <f>+ROUND(H60+I60,0)</f>
        <v>0</v>
      </c>
      <c r="K60" s="27">
        <f>ROUND(H60*G60,0)</f>
        <v>0</v>
      </c>
      <c r="L60" s="27">
        <f>ROUND(K60*0.16,0)</f>
        <v>0</v>
      </c>
      <c r="M60" s="27">
        <f>ROUND(L60+K60,0)</f>
        <v>0</v>
      </c>
    </row>
    <row r="61" spans="2:13" ht="21" customHeight="1">
      <c r="B61" s="60">
        <v>2</v>
      </c>
      <c r="C61" s="30" t="s">
        <v>152</v>
      </c>
      <c r="D61" s="25" t="s">
        <v>111</v>
      </c>
      <c r="E61" s="29" t="s">
        <v>215</v>
      </c>
      <c r="F61" s="19">
        <v>2</v>
      </c>
      <c r="G61" s="77">
        <f t="shared" ref="G61:G83" si="9">+F61*279</f>
        <v>558</v>
      </c>
      <c r="H61" s="53"/>
      <c r="I61" s="27">
        <f t="shared" ref="I61:I82" si="10">+ROUND(H61*0.16,0)</f>
        <v>0</v>
      </c>
      <c r="J61" s="27">
        <f t="shared" ref="J61:J82" si="11">+ROUND(H61+I61,0)</f>
        <v>0</v>
      </c>
      <c r="K61" s="27">
        <f t="shared" ref="K61:K83" si="12">ROUND(H61*G61,0)</f>
        <v>0</v>
      </c>
      <c r="L61" s="27">
        <f t="shared" ref="L61:L82" si="13">ROUND(K61*0.16,0)</f>
        <v>0</v>
      </c>
      <c r="M61" s="27">
        <f t="shared" ref="M61:M82" si="14">ROUND(L61+K61,0)</f>
        <v>0</v>
      </c>
    </row>
    <row r="62" spans="2:13" ht="15.75" customHeight="1">
      <c r="B62" s="60">
        <v>3</v>
      </c>
      <c r="C62" s="30" t="s">
        <v>112</v>
      </c>
      <c r="D62" s="25" t="s">
        <v>113</v>
      </c>
      <c r="E62" s="28" t="s">
        <v>114</v>
      </c>
      <c r="F62" s="19">
        <v>2</v>
      </c>
      <c r="G62" s="77">
        <f t="shared" si="9"/>
        <v>558</v>
      </c>
      <c r="H62" s="53"/>
      <c r="I62" s="27">
        <f t="shared" si="10"/>
        <v>0</v>
      </c>
      <c r="J62" s="27">
        <f t="shared" si="11"/>
        <v>0</v>
      </c>
      <c r="K62" s="27">
        <f t="shared" si="12"/>
        <v>0</v>
      </c>
      <c r="L62" s="27">
        <f t="shared" si="13"/>
        <v>0</v>
      </c>
      <c r="M62" s="27">
        <f t="shared" si="14"/>
        <v>0</v>
      </c>
    </row>
    <row r="63" spans="2:13" ht="15.75" customHeight="1">
      <c r="B63" s="60">
        <v>4</v>
      </c>
      <c r="C63" s="30" t="s">
        <v>153</v>
      </c>
      <c r="D63" s="25" t="s">
        <v>115</v>
      </c>
      <c r="E63" s="104" t="s">
        <v>116</v>
      </c>
      <c r="F63" s="19">
        <v>2</v>
      </c>
      <c r="G63" s="77">
        <f t="shared" si="9"/>
        <v>558</v>
      </c>
      <c r="H63" s="53"/>
      <c r="I63" s="27">
        <f t="shared" si="10"/>
        <v>0</v>
      </c>
      <c r="J63" s="27">
        <f t="shared" si="11"/>
        <v>0</v>
      </c>
      <c r="K63" s="27">
        <f t="shared" si="12"/>
        <v>0</v>
      </c>
      <c r="L63" s="27">
        <f t="shared" si="13"/>
        <v>0</v>
      </c>
      <c r="M63" s="27">
        <f t="shared" si="14"/>
        <v>0</v>
      </c>
    </row>
    <row r="64" spans="2:13" ht="15.75" customHeight="1">
      <c r="B64" s="60">
        <v>5</v>
      </c>
      <c r="C64" s="30" t="s">
        <v>117</v>
      </c>
      <c r="D64" s="25" t="s">
        <v>118</v>
      </c>
      <c r="E64" s="104"/>
      <c r="F64" s="19">
        <v>1</v>
      </c>
      <c r="G64" s="77">
        <f t="shared" si="9"/>
        <v>279</v>
      </c>
      <c r="H64" s="53"/>
      <c r="I64" s="27">
        <f t="shared" si="10"/>
        <v>0</v>
      </c>
      <c r="J64" s="27">
        <f t="shared" si="11"/>
        <v>0</v>
      </c>
      <c r="K64" s="27">
        <f t="shared" si="12"/>
        <v>0</v>
      </c>
      <c r="L64" s="27">
        <f t="shared" si="13"/>
        <v>0</v>
      </c>
      <c r="M64" s="27">
        <f t="shared" si="14"/>
        <v>0</v>
      </c>
    </row>
    <row r="65" spans="2:13" ht="15.75" customHeight="1">
      <c r="B65" s="60">
        <v>6</v>
      </c>
      <c r="C65" s="30" t="s">
        <v>117</v>
      </c>
      <c r="D65" s="25" t="s">
        <v>119</v>
      </c>
      <c r="E65" s="104"/>
      <c r="F65" s="19">
        <v>1</v>
      </c>
      <c r="G65" s="77">
        <f t="shared" si="9"/>
        <v>279</v>
      </c>
      <c r="H65" s="53"/>
      <c r="I65" s="27">
        <f t="shared" si="10"/>
        <v>0</v>
      </c>
      <c r="J65" s="27">
        <f t="shared" si="11"/>
        <v>0</v>
      </c>
      <c r="K65" s="27">
        <f t="shared" si="12"/>
        <v>0</v>
      </c>
      <c r="L65" s="27">
        <f t="shared" si="13"/>
        <v>0</v>
      </c>
      <c r="M65" s="27">
        <f t="shared" si="14"/>
        <v>0</v>
      </c>
    </row>
    <row r="66" spans="2:13" ht="15.75" customHeight="1">
      <c r="B66" s="60">
        <v>7</v>
      </c>
      <c r="C66" s="30" t="s">
        <v>120</v>
      </c>
      <c r="D66" s="25" t="s">
        <v>118</v>
      </c>
      <c r="E66" s="102" t="s">
        <v>121</v>
      </c>
      <c r="F66" s="19">
        <v>1</v>
      </c>
      <c r="G66" s="77">
        <f t="shared" si="9"/>
        <v>279</v>
      </c>
      <c r="H66" s="53"/>
      <c r="I66" s="27">
        <f t="shared" si="10"/>
        <v>0</v>
      </c>
      <c r="J66" s="27">
        <f t="shared" si="11"/>
        <v>0</v>
      </c>
      <c r="K66" s="27">
        <f t="shared" si="12"/>
        <v>0</v>
      </c>
      <c r="L66" s="27">
        <f t="shared" si="13"/>
        <v>0</v>
      </c>
      <c r="M66" s="27">
        <f t="shared" si="14"/>
        <v>0</v>
      </c>
    </row>
    <row r="67" spans="2:13" ht="30" customHeight="1">
      <c r="B67" s="60">
        <v>8</v>
      </c>
      <c r="C67" s="30" t="s">
        <v>122</v>
      </c>
      <c r="D67" s="25" t="s">
        <v>119</v>
      </c>
      <c r="E67" s="103"/>
      <c r="F67" s="19">
        <v>1</v>
      </c>
      <c r="G67" s="77">
        <f t="shared" si="9"/>
        <v>279</v>
      </c>
      <c r="H67" s="53"/>
      <c r="I67" s="27">
        <f t="shared" si="10"/>
        <v>0</v>
      </c>
      <c r="J67" s="27">
        <f t="shared" si="11"/>
        <v>0</v>
      </c>
      <c r="K67" s="27">
        <f t="shared" si="12"/>
        <v>0</v>
      </c>
      <c r="L67" s="27">
        <f t="shared" si="13"/>
        <v>0</v>
      </c>
      <c r="M67" s="27">
        <f t="shared" si="14"/>
        <v>0</v>
      </c>
    </row>
    <row r="68" spans="2:13" ht="57.75" customHeight="1">
      <c r="B68" s="60">
        <v>9</v>
      </c>
      <c r="C68" s="30" t="s">
        <v>123</v>
      </c>
      <c r="D68" s="25" t="s">
        <v>124</v>
      </c>
      <c r="E68" s="28" t="s">
        <v>88</v>
      </c>
      <c r="F68" s="19">
        <v>1</v>
      </c>
      <c r="G68" s="77">
        <f t="shared" si="9"/>
        <v>279</v>
      </c>
      <c r="H68" s="53"/>
      <c r="I68" s="27">
        <f t="shared" si="10"/>
        <v>0</v>
      </c>
      <c r="J68" s="27">
        <f t="shared" si="11"/>
        <v>0</v>
      </c>
      <c r="K68" s="27">
        <f t="shared" si="12"/>
        <v>0</v>
      </c>
      <c r="L68" s="27">
        <f t="shared" si="13"/>
        <v>0</v>
      </c>
      <c r="M68" s="27">
        <f t="shared" si="14"/>
        <v>0</v>
      </c>
    </row>
    <row r="69" spans="2:13" ht="51" customHeight="1">
      <c r="B69" s="60">
        <v>10</v>
      </c>
      <c r="C69" s="30" t="s">
        <v>125</v>
      </c>
      <c r="D69" s="25" t="s">
        <v>126</v>
      </c>
      <c r="E69" s="29" t="s">
        <v>127</v>
      </c>
      <c r="F69" s="19">
        <v>2</v>
      </c>
      <c r="G69" s="77">
        <f t="shared" si="9"/>
        <v>558</v>
      </c>
      <c r="H69" s="53"/>
      <c r="I69" s="27">
        <f t="shared" si="10"/>
        <v>0</v>
      </c>
      <c r="J69" s="27">
        <f t="shared" si="11"/>
        <v>0</v>
      </c>
      <c r="K69" s="27">
        <f t="shared" si="12"/>
        <v>0</v>
      </c>
      <c r="L69" s="27">
        <f t="shared" si="13"/>
        <v>0</v>
      </c>
      <c r="M69" s="27">
        <f t="shared" si="14"/>
        <v>0</v>
      </c>
    </row>
    <row r="70" spans="2:13" ht="80.25" customHeight="1">
      <c r="B70" s="60">
        <v>11</v>
      </c>
      <c r="C70" s="30" t="s">
        <v>128</v>
      </c>
      <c r="D70" s="25" t="s">
        <v>45</v>
      </c>
      <c r="E70" s="28" t="s">
        <v>129</v>
      </c>
      <c r="F70" s="19">
        <v>1</v>
      </c>
      <c r="G70" s="77">
        <f t="shared" si="9"/>
        <v>279</v>
      </c>
      <c r="H70" s="53"/>
      <c r="I70" s="27">
        <f t="shared" si="10"/>
        <v>0</v>
      </c>
      <c r="J70" s="27">
        <f t="shared" si="11"/>
        <v>0</v>
      </c>
      <c r="K70" s="27">
        <f t="shared" si="12"/>
        <v>0</v>
      </c>
      <c r="L70" s="27">
        <f t="shared" si="13"/>
        <v>0</v>
      </c>
      <c r="M70" s="27">
        <f t="shared" si="14"/>
        <v>0</v>
      </c>
    </row>
    <row r="71" spans="2:13" ht="36" customHeight="1">
      <c r="B71" s="60">
        <v>12</v>
      </c>
      <c r="C71" s="30" t="s">
        <v>130</v>
      </c>
      <c r="D71" s="25" t="s">
        <v>45</v>
      </c>
      <c r="E71" s="29" t="s">
        <v>209</v>
      </c>
      <c r="F71" s="19">
        <v>1</v>
      </c>
      <c r="G71" s="77">
        <f t="shared" si="9"/>
        <v>279</v>
      </c>
      <c r="H71" s="53"/>
      <c r="I71" s="27">
        <f t="shared" si="10"/>
        <v>0</v>
      </c>
      <c r="J71" s="27">
        <f t="shared" si="11"/>
        <v>0</v>
      </c>
      <c r="K71" s="27">
        <f t="shared" si="12"/>
        <v>0</v>
      </c>
      <c r="L71" s="27">
        <f t="shared" si="13"/>
        <v>0</v>
      </c>
      <c r="M71" s="27">
        <f t="shared" si="14"/>
        <v>0</v>
      </c>
    </row>
    <row r="72" spans="2:13" ht="38.25" customHeight="1">
      <c r="B72" s="60">
        <v>13</v>
      </c>
      <c r="C72" s="30" t="s">
        <v>65</v>
      </c>
      <c r="D72" s="25" t="s">
        <v>45</v>
      </c>
      <c r="E72" s="28" t="s">
        <v>182</v>
      </c>
      <c r="F72" s="19">
        <v>1</v>
      </c>
      <c r="G72" s="77">
        <f t="shared" si="9"/>
        <v>279</v>
      </c>
      <c r="H72" s="53"/>
      <c r="I72" s="27">
        <f t="shared" si="10"/>
        <v>0</v>
      </c>
      <c r="J72" s="27">
        <f t="shared" si="11"/>
        <v>0</v>
      </c>
      <c r="K72" s="27">
        <f t="shared" si="12"/>
        <v>0</v>
      </c>
      <c r="L72" s="27">
        <f t="shared" si="13"/>
        <v>0</v>
      </c>
      <c r="M72" s="27">
        <f t="shared" si="14"/>
        <v>0</v>
      </c>
    </row>
    <row r="73" spans="2:13" ht="33.75" customHeight="1">
      <c r="B73" s="60">
        <v>14</v>
      </c>
      <c r="C73" s="30" t="s">
        <v>131</v>
      </c>
      <c r="D73" s="26" t="s">
        <v>45</v>
      </c>
      <c r="E73" s="100" t="s">
        <v>151</v>
      </c>
      <c r="F73" s="19">
        <v>1</v>
      </c>
      <c r="G73" s="77">
        <f t="shared" si="9"/>
        <v>279</v>
      </c>
      <c r="H73" s="53"/>
      <c r="I73" s="27">
        <f t="shared" si="10"/>
        <v>0</v>
      </c>
      <c r="J73" s="27">
        <f t="shared" si="11"/>
        <v>0</v>
      </c>
      <c r="K73" s="27">
        <f t="shared" si="12"/>
        <v>0</v>
      </c>
      <c r="L73" s="27">
        <f t="shared" si="13"/>
        <v>0</v>
      </c>
      <c r="M73" s="27">
        <f t="shared" si="14"/>
        <v>0</v>
      </c>
    </row>
    <row r="74" spans="2:13" ht="36.75" customHeight="1">
      <c r="B74" s="60">
        <v>15</v>
      </c>
      <c r="C74" s="30" t="s">
        <v>132</v>
      </c>
      <c r="D74" s="26" t="s">
        <v>45</v>
      </c>
      <c r="E74" s="101"/>
      <c r="F74" s="19">
        <v>1</v>
      </c>
      <c r="G74" s="77">
        <f t="shared" si="9"/>
        <v>279</v>
      </c>
      <c r="H74" s="53"/>
      <c r="I74" s="27">
        <f t="shared" si="10"/>
        <v>0</v>
      </c>
      <c r="J74" s="27">
        <f t="shared" si="11"/>
        <v>0</v>
      </c>
      <c r="K74" s="27">
        <f t="shared" si="12"/>
        <v>0</v>
      </c>
      <c r="L74" s="27">
        <f t="shared" si="13"/>
        <v>0</v>
      </c>
      <c r="M74" s="27">
        <f t="shared" si="14"/>
        <v>0</v>
      </c>
    </row>
    <row r="75" spans="2:13" ht="31.5" customHeight="1">
      <c r="B75" s="60">
        <v>16</v>
      </c>
      <c r="C75" s="30" t="s">
        <v>133</v>
      </c>
      <c r="D75" s="25" t="s">
        <v>45</v>
      </c>
      <c r="E75" s="29" t="s">
        <v>134</v>
      </c>
      <c r="F75" s="19">
        <v>1</v>
      </c>
      <c r="G75" s="77">
        <f t="shared" si="9"/>
        <v>279</v>
      </c>
      <c r="H75" s="53"/>
      <c r="I75" s="27">
        <f t="shared" si="10"/>
        <v>0</v>
      </c>
      <c r="J75" s="27">
        <f t="shared" si="11"/>
        <v>0</v>
      </c>
      <c r="K75" s="27">
        <f t="shared" si="12"/>
        <v>0</v>
      </c>
      <c r="L75" s="27">
        <f t="shared" si="13"/>
        <v>0</v>
      </c>
      <c r="M75" s="27">
        <f t="shared" si="14"/>
        <v>0</v>
      </c>
    </row>
    <row r="76" spans="2:13" ht="34.5" customHeight="1">
      <c r="B76" s="60">
        <v>17</v>
      </c>
      <c r="C76" s="30" t="s">
        <v>135</v>
      </c>
      <c r="D76" s="25" t="s">
        <v>45</v>
      </c>
      <c r="E76" s="29" t="s">
        <v>136</v>
      </c>
      <c r="F76" s="19">
        <v>1</v>
      </c>
      <c r="G76" s="77">
        <f t="shared" si="9"/>
        <v>279</v>
      </c>
      <c r="H76" s="53"/>
      <c r="I76" s="27">
        <f t="shared" si="10"/>
        <v>0</v>
      </c>
      <c r="J76" s="27">
        <f t="shared" si="11"/>
        <v>0</v>
      </c>
      <c r="K76" s="27">
        <f t="shared" si="12"/>
        <v>0</v>
      </c>
      <c r="L76" s="27">
        <f t="shared" si="13"/>
        <v>0</v>
      </c>
      <c r="M76" s="27">
        <f t="shared" si="14"/>
        <v>0</v>
      </c>
    </row>
    <row r="77" spans="2:13" ht="15.75" customHeight="1">
      <c r="B77" s="60">
        <v>18</v>
      </c>
      <c r="C77" s="30" t="s">
        <v>137</v>
      </c>
      <c r="D77" s="25" t="s">
        <v>138</v>
      </c>
      <c r="E77" s="28" t="s">
        <v>139</v>
      </c>
      <c r="F77" s="19">
        <v>2</v>
      </c>
      <c r="G77" s="77">
        <f t="shared" si="9"/>
        <v>558</v>
      </c>
      <c r="H77" s="53"/>
      <c r="I77" s="27">
        <f t="shared" si="10"/>
        <v>0</v>
      </c>
      <c r="J77" s="27">
        <f t="shared" si="11"/>
        <v>0</v>
      </c>
      <c r="K77" s="27">
        <f t="shared" si="12"/>
        <v>0</v>
      </c>
      <c r="L77" s="27">
        <f t="shared" si="13"/>
        <v>0</v>
      </c>
      <c r="M77" s="27">
        <f t="shared" si="14"/>
        <v>0</v>
      </c>
    </row>
    <row r="78" spans="2:13" ht="15.75" customHeight="1">
      <c r="B78" s="60">
        <v>19</v>
      </c>
      <c r="C78" s="30" t="s">
        <v>216</v>
      </c>
      <c r="D78" s="25" t="s">
        <v>140</v>
      </c>
      <c r="E78" s="28" t="s">
        <v>141</v>
      </c>
      <c r="F78" s="19">
        <v>4</v>
      </c>
      <c r="G78" s="77">
        <f t="shared" si="9"/>
        <v>1116</v>
      </c>
      <c r="H78" s="53"/>
      <c r="I78" s="27">
        <f t="shared" si="10"/>
        <v>0</v>
      </c>
      <c r="J78" s="27">
        <f t="shared" si="11"/>
        <v>0</v>
      </c>
      <c r="K78" s="27">
        <f t="shared" si="12"/>
        <v>0</v>
      </c>
      <c r="L78" s="27">
        <f t="shared" si="13"/>
        <v>0</v>
      </c>
      <c r="M78" s="27">
        <f t="shared" si="14"/>
        <v>0</v>
      </c>
    </row>
    <row r="79" spans="2:13" ht="48" customHeight="1">
      <c r="B79" s="60">
        <v>20</v>
      </c>
      <c r="C79" s="30" t="s">
        <v>154</v>
      </c>
      <c r="D79" s="25" t="s">
        <v>45</v>
      </c>
      <c r="E79" s="28" t="s">
        <v>142</v>
      </c>
      <c r="F79" s="19">
        <v>1</v>
      </c>
      <c r="G79" s="77">
        <f t="shared" si="9"/>
        <v>279</v>
      </c>
      <c r="H79" s="53"/>
      <c r="I79" s="27">
        <f t="shared" si="10"/>
        <v>0</v>
      </c>
      <c r="J79" s="27">
        <f t="shared" si="11"/>
        <v>0</v>
      </c>
      <c r="K79" s="27">
        <f t="shared" si="12"/>
        <v>0</v>
      </c>
      <c r="L79" s="27">
        <f t="shared" si="13"/>
        <v>0</v>
      </c>
      <c r="M79" s="27">
        <f t="shared" si="14"/>
        <v>0</v>
      </c>
    </row>
    <row r="80" spans="2:13" ht="15.75" customHeight="1">
      <c r="B80" s="60">
        <v>21</v>
      </c>
      <c r="C80" s="30" t="s">
        <v>143</v>
      </c>
      <c r="D80" s="25" t="s">
        <v>45</v>
      </c>
      <c r="E80" s="28" t="s">
        <v>144</v>
      </c>
      <c r="F80" s="19">
        <v>1</v>
      </c>
      <c r="G80" s="77">
        <f t="shared" si="9"/>
        <v>279</v>
      </c>
      <c r="H80" s="53"/>
      <c r="I80" s="27">
        <f t="shared" si="10"/>
        <v>0</v>
      </c>
      <c r="J80" s="27">
        <f t="shared" si="11"/>
        <v>0</v>
      </c>
      <c r="K80" s="27">
        <f t="shared" si="12"/>
        <v>0</v>
      </c>
      <c r="L80" s="27">
        <f t="shared" si="13"/>
        <v>0</v>
      </c>
      <c r="M80" s="27">
        <f t="shared" si="14"/>
        <v>0</v>
      </c>
    </row>
    <row r="81" spans="2:13" ht="15.75" customHeight="1">
      <c r="B81" s="60">
        <v>22</v>
      </c>
      <c r="C81" s="30" t="s">
        <v>155</v>
      </c>
      <c r="D81" s="25" t="s">
        <v>145</v>
      </c>
      <c r="E81" s="28" t="s">
        <v>146</v>
      </c>
      <c r="F81" s="19">
        <v>2</v>
      </c>
      <c r="G81" s="77">
        <f t="shared" si="9"/>
        <v>558</v>
      </c>
      <c r="H81" s="53"/>
      <c r="I81" s="27">
        <f t="shared" si="10"/>
        <v>0</v>
      </c>
      <c r="J81" s="27">
        <f t="shared" si="11"/>
        <v>0</v>
      </c>
      <c r="K81" s="27">
        <f t="shared" si="12"/>
        <v>0</v>
      </c>
      <c r="L81" s="27">
        <f t="shared" si="13"/>
        <v>0</v>
      </c>
      <c r="M81" s="27">
        <f t="shared" si="14"/>
        <v>0</v>
      </c>
    </row>
    <row r="82" spans="2:13" ht="15.75" customHeight="1">
      <c r="B82" s="60">
        <v>23</v>
      </c>
      <c r="C82" s="30" t="s">
        <v>147</v>
      </c>
      <c r="D82" s="25" t="s">
        <v>148</v>
      </c>
      <c r="E82" s="28" t="s">
        <v>149</v>
      </c>
      <c r="F82" s="19">
        <v>1</v>
      </c>
      <c r="G82" s="77">
        <f t="shared" si="9"/>
        <v>279</v>
      </c>
      <c r="H82" s="53"/>
      <c r="I82" s="27">
        <f t="shared" si="10"/>
        <v>0</v>
      </c>
      <c r="J82" s="27">
        <f t="shared" si="11"/>
        <v>0</v>
      </c>
      <c r="K82" s="27">
        <f t="shared" si="12"/>
        <v>0</v>
      </c>
      <c r="L82" s="27">
        <f t="shared" si="13"/>
        <v>0</v>
      </c>
      <c r="M82" s="27">
        <f t="shared" si="14"/>
        <v>0</v>
      </c>
    </row>
    <row r="83" spans="2:13" ht="15.75" customHeight="1">
      <c r="B83" s="60">
        <v>24</v>
      </c>
      <c r="C83" s="30" t="s">
        <v>150</v>
      </c>
      <c r="D83" s="25" t="s">
        <v>148</v>
      </c>
      <c r="E83" s="28" t="s">
        <v>149</v>
      </c>
      <c r="F83" s="19">
        <v>1</v>
      </c>
      <c r="G83" s="77">
        <f t="shared" si="9"/>
        <v>279</v>
      </c>
      <c r="H83" s="53"/>
      <c r="I83" s="27">
        <f t="shared" ref="I83" si="15">+ROUND(H83*0.16,0)</f>
        <v>0</v>
      </c>
      <c r="J83" s="27">
        <f t="shared" ref="J83" si="16">+ROUND(H83+I83,0)</f>
        <v>0</v>
      </c>
      <c r="K83" s="27">
        <f t="shared" si="12"/>
        <v>0</v>
      </c>
      <c r="L83" s="27">
        <f t="shared" ref="L83" si="17">ROUND(K83*0.16,0)</f>
        <v>0</v>
      </c>
      <c r="M83" s="27">
        <f t="shared" ref="M83" si="18">ROUND(L83+K83,0)</f>
        <v>0</v>
      </c>
    </row>
    <row r="84" spans="2:13" ht="15.75" customHeight="1">
      <c r="B84" s="135" t="s">
        <v>228</v>
      </c>
      <c r="C84" s="135"/>
      <c r="D84" s="135"/>
      <c r="E84" s="135"/>
      <c r="F84" s="135"/>
      <c r="G84" s="135"/>
      <c r="H84" s="135"/>
      <c r="I84" s="135"/>
      <c r="J84" s="135"/>
      <c r="K84" s="135"/>
      <c r="L84" s="135"/>
      <c r="M84" s="136">
        <f>+SUM(K60:K83)</f>
        <v>0</v>
      </c>
    </row>
    <row r="85" spans="2:13" ht="15.75" customHeight="1">
      <c r="B85" s="135" t="s">
        <v>229</v>
      </c>
      <c r="C85" s="135"/>
      <c r="D85" s="135"/>
      <c r="E85" s="135"/>
      <c r="F85" s="135"/>
      <c r="G85" s="135"/>
      <c r="H85" s="135"/>
      <c r="I85" s="135"/>
      <c r="J85" s="135"/>
      <c r="K85" s="135"/>
      <c r="L85" s="135"/>
      <c r="M85" s="136">
        <f>+SUM(L60:L83)</f>
        <v>0</v>
      </c>
    </row>
    <row r="86" spans="2:13" ht="15.75" customHeight="1">
      <c r="B86" s="135" t="s">
        <v>230</v>
      </c>
      <c r="C86" s="135"/>
      <c r="D86" s="135"/>
      <c r="E86" s="135"/>
      <c r="F86" s="135"/>
      <c r="G86" s="135"/>
      <c r="H86" s="135"/>
      <c r="I86" s="135"/>
      <c r="J86" s="135"/>
      <c r="K86" s="135"/>
      <c r="L86" s="135"/>
      <c r="M86" s="136">
        <f>+SUM(M60:M83)</f>
        <v>0</v>
      </c>
    </row>
    <row r="87" spans="2:13" ht="15.75" customHeight="1">
      <c r="E87" s="15"/>
      <c r="F87" s="49"/>
    </row>
    <row r="88" spans="2:13" ht="15.75" customHeight="1">
      <c r="E88" s="15"/>
      <c r="F88" s="49"/>
    </row>
    <row r="89" spans="2:13" ht="15.75" customHeight="1">
      <c r="B89" s="64" t="s">
        <v>219</v>
      </c>
      <c r="C89" s="79"/>
      <c r="F89" s="49"/>
    </row>
    <row r="90" spans="2:13" ht="15.75" customHeight="1">
      <c r="C90" s="79"/>
      <c r="F90" s="49"/>
    </row>
    <row r="91" spans="2:13" ht="42.75" customHeight="1">
      <c r="B91" s="1" t="s">
        <v>210</v>
      </c>
      <c r="C91" s="1" t="s">
        <v>203</v>
      </c>
      <c r="D91" s="1" t="s">
        <v>205</v>
      </c>
      <c r="E91" s="1" t="s">
        <v>24</v>
      </c>
      <c r="F91" s="66" t="s">
        <v>204</v>
      </c>
      <c r="G91" s="67" t="s">
        <v>226</v>
      </c>
      <c r="H91" s="52" t="s">
        <v>7</v>
      </c>
      <c r="I91" s="1" t="s">
        <v>8</v>
      </c>
      <c r="J91" s="1" t="s">
        <v>9</v>
      </c>
      <c r="K91" s="1" t="s">
        <v>10</v>
      </c>
      <c r="L91" s="1" t="s">
        <v>11</v>
      </c>
      <c r="M91" s="1" t="s">
        <v>12</v>
      </c>
    </row>
    <row r="92" spans="2:13" ht="45" customHeight="1">
      <c r="B92" s="25">
        <v>1</v>
      </c>
      <c r="C92" s="28" t="s">
        <v>159</v>
      </c>
      <c r="D92" s="25" t="s">
        <v>138</v>
      </c>
      <c r="E92" s="28" t="s">
        <v>139</v>
      </c>
      <c r="F92" s="20">
        <v>1</v>
      </c>
      <c r="G92" s="65">
        <f>+F92*1098</f>
        <v>1098</v>
      </c>
      <c r="H92" s="53"/>
      <c r="I92" s="27">
        <f>+ROUND(H92*0.16,0)</f>
        <v>0</v>
      </c>
      <c r="J92" s="27">
        <f>+ROUND(H92+I92,0)</f>
        <v>0</v>
      </c>
      <c r="K92" s="27">
        <f>ROUND(H92*G92,0)</f>
        <v>0</v>
      </c>
      <c r="L92" s="27">
        <f>ROUND(K92*0.16,0)</f>
        <v>0</v>
      </c>
      <c r="M92" s="27">
        <f>ROUND(L92+K92,0)</f>
        <v>0</v>
      </c>
    </row>
    <row r="93" spans="2:13" ht="29.25" customHeight="1">
      <c r="B93" s="25">
        <v>2</v>
      </c>
      <c r="C93" s="28" t="s">
        <v>218</v>
      </c>
      <c r="D93" s="25" t="s">
        <v>140</v>
      </c>
      <c r="E93" s="28" t="s">
        <v>141</v>
      </c>
      <c r="F93" s="20">
        <v>1</v>
      </c>
      <c r="G93" s="65">
        <f t="shared" ref="G93:G111" si="19">+F93*1098</f>
        <v>1098</v>
      </c>
      <c r="H93" s="53"/>
      <c r="I93" s="27">
        <f t="shared" ref="I93:I112" si="20">+ROUND(H93*0.16,0)</f>
        <v>0</v>
      </c>
      <c r="J93" s="27">
        <f t="shared" ref="J93:J112" si="21">+ROUND(H93+I93,0)</f>
        <v>0</v>
      </c>
      <c r="K93" s="27">
        <f t="shared" ref="K93:K112" si="22">ROUND(H93*G93,0)</f>
        <v>0</v>
      </c>
      <c r="L93" s="27">
        <f t="shared" ref="L93:L112" si="23">ROUND(K93*0.16,0)</f>
        <v>0</v>
      </c>
      <c r="M93" s="27">
        <f t="shared" ref="M93:M112" si="24">ROUND(L93+K93,0)</f>
        <v>0</v>
      </c>
    </row>
    <row r="94" spans="2:13" ht="40.5" customHeight="1">
      <c r="B94" s="25">
        <v>3</v>
      </c>
      <c r="C94" s="28" t="s">
        <v>160</v>
      </c>
      <c r="D94" s="25" t="s">
        <v>161</v>
      </c>
      <c r="E94" s="28" t="s">
        <v>162</v>
      </c>
      <c r="F94" s="20">
        <v>1</v>
      </c>
      <c r="G94" s="65">
        <f t="shared" si="19"/>
        <v>1098</v>
      </c>
      <c r="H94" s="53"/>
      <c r="I94" s="27">
        <f t="shared" si="20"/>
        <v>0</v>
      </c>
      <c r="J94" s="27">
        <f t="shared" si="21"/>
        <v>0</v>
      </c>
      <c r="K94" s="27">
        <f t="shared" si="22"/>
        <v>0</v>
      </c>
      <c r="L94" s="27">
        <f t="shared" si="23"/>
        <v>0</v>
      </c>
      <c r="M94" s="27">
        <f t="shared" si="24"/>
        <v>0</v>
      </c>
    </row>
    <row r="95" spans="2:13" ht="30" customHeight="1">
      <c r="B95" s="25">
        <v>4</v>
      </c>
      <c r="C95" s="28" t="s">
        <v>163</v>
      </c>
      <c r="D95" s="25" t="s">
        <v>164</v>
      </c>
      <c r="E95" s="28" t="s">
        <v>165</v>
      </c>
      <c r="F95" s="20">
        <v>2</v>
      </c>
      <c r="G95" s="65">
        <f t="shared" si="19"/>
        <v>2196</v>
      </c>
      <c r="H95" s="53"/>
      <c r="I95" s="27">
        <f t="shared" si="20"/>
        <v>0</v>
      </c>
      <c r="J95" s="27">
        <f t="shared" si="21"/>
        <v>0</v>
      </c>
      <c r="K95" s="27">
        <f t="shared" si="22"/>
        <v>0</v>
      </c>
      <c r="L95" s="27">
        <f t="shared" si="23"/>
        <v>0</v>
      </c>
      <c r="M95" s="27">
        <f t="shared" si="24"/>
        <v>0</v>
      </c>
    </row>
    <row r="96" spans="2:13" ht="39" customHeight="1">
      <c r="B96" s="25">
        <v>5</v>
      </c>
      <c r="C96" s="28" t="s">
        <v>155</v>
      </c>
      <c r="D96" s="25" t="s">
        <v>145</v>
      </c>
      <c r="E96" s="28" t="s">
        <v>146</v>
      </c>
      <c r="F96" s="20">
        <v>2</v>
      </c>
      <c r="G96" s="65">
        <f t="shared" si="19"/>
        <v>2196</v>
      </c>
      <c r="H96" s="53"/>
      <c r="I96" s="27">
        <f t="shared" si="20"/>
        <v>0</v>
      </c>
      <c r="J96" s="27">
        <f t="shared" si="21"/>
        <v>0</v>
      </c>
      <c r="K96" s="27">
        <f t="shared" si="22"/>
        <v>0</v>
      </c>
      <c r="L96" s="27">
        <f t="shared" si="23"/>
        <v>0</v>
      </c>
      <c r="M96" s="27">
        <f t="shared" si="24"/>
        <v>0</v>
      </c>
    </row>
    <row r="97" spans="2:13" ht="39" customHeight="1">
      <c r="B97" s="25">
        <v>6</v>
      </c>
      <c r="C97" s="28" t="s">
        <v>166</v>
      </c>
      <c r="D97" s="25" t="s">
        <v>45</v>
      </c>
      <c r="E97" s="28" t="s">
        <v>167</v>
      </c>
      <c r="F97" s="20">
        <v>1</v>
      </c>
      <c r="G97" s="65">
        <f t="shared" si="19"/>
        <v>1098</v>
      </c>
      <c r="H97" s="53"/>
      <c r="I97" s="27">
        <f t="shared" si="20"/>
        <v>0</v>
      </c>
      <c r="J97" s="27">
        <f t="shared" si="21"/>
        <v>0</v>
      </c>
      <c r="K97" s="27">
        <f t="shared" si="22"/>
        <v>0</v>
      </c>
      <c r="L97" s="27">
        <f t="shared" si="23"/>
        <v>0</v>
      </c>
      <c r="M97" s="27">
        <f t="shared" si="24"/>
        <v>0</v>
      </c>
    </row>
    <row r="98" spans="2:13" ht="30" customHeight="1">
      <c r="B98" s="25">
        <v>7</v>
      </c>
      <c r="C98" s="28" t="s">
        <v>222</v>
      </c>
      <c r="D98" s="25" t="s">
        <v>45</v>
      </c>
      <c r="E98" s="28" t="s">
        <v>168</v>
      </c>
      <c r="F98" s="20">
        <v>4</v>
      </c>
      <c r="G98" s="65">
        <f t="shared" si="19"/>
        <v>4392</v>
      </c>
      <c r="H98" s="53"/>
      <c r="I98" s="27">
        <f t="shared" si="20"/>
        <v>0</v>
      </c>
      <c r="J98" s="27">
        <f t="shared" si="21"/>
        <v>0</v>
      </c>
      <c r="K98" s="27">
        <f t="shared" si="22"/>
        <v>0</v>
      </c>
      <c r="L98" s="27">
        <f t="shared" si="23"/>
        <v>0</v>
      </c>
      <c r="M98" s="27">
        <f t="shared" si="24"/>
        <v>0</v>
      </c>
    </row>
    <row r="99" spans="2:13" ht="33.75" customHeight="1">
      <c r="B99" s="25">
        <v>8</v>
      </c>
      <c r="C99" s="28" t="s">
        <v>169</v>
      </c>
      <c r="D99" s="25" t="s">
        <v>45</v>
      </c>
      <c r="E99" s="28" t="s">
        <v>170</v>
      </c>
      <c r="F99" s="20">
        <v>1</v>
      </c>
      <c r="G99" s="65">
        <f t="shared" si="19"/>
        <v>1098</v>
      </c>
      <c r="H99" s="53"/>
      <c r="I99" s="27">
        <f t="shared" si="20"/>
        <v>0</v>
      </c>
      <c r="J99" s="27">
        <f t="shared" si="21"/>
        <v>0</v>
      </c>
      <c r="K99" s="27">
        <f t="shared" si="22"/>
        <v>0</v>
      </c>
      <c r="L99" s="27">
        <f t="shared" si="23"/>
        <v>0</v>
      </c>
      <c r="M99" s="27">
        <f t="shared" si="24"/>
        <v>0</v>
      </c>
    </row>
    <row r="100" spans="2:13" ht="33.75" customHeight="1">
      <c r="B100" s="25">
        <v>9</v>
      </c>
      <c r="C100" s="28" t="s">
        <v>117</v>
      </c>
      <c r="D100" s="25" t="s">
        <v>118</v>
      </c>
      <c r="E100" s="29" t="s">
        <v>116</v>
      </c>
      <c r="F100" s="20">
        <v>1</v>
      </c>
      <c r="G100" s="65">
        <f t="shared" si="19"/>
        <v>1098</v>
      </c>
      <c r="H100" s="53"/>
      <c r="I100" s="27">
        <f t="shared" si="20"/>
        <v>0</v>
      </c>
      <c r="J100" s="27">
        <f t="shared" si="21"/>
        <v>0</v>
      </c>
      <c r="K100" s="27">
        <f t="shared" si="22"/>
        <v>0</v>
      </c>
      <c r="L100" s="27">
        <f t="shared" si="23"/>
        <v>0</v>
      </c>
      <c r="M100" s="27">
        <f t="shared" si="24"/>
        <v>0</v>
      </c>
    </row>
    <row r="101" spans="2:13" ht="26.25" customHeight="1">
      <c r="B101" s="25">
        <v>10</v>
      </c>
      <c r="C101" s="28" t="s">
        <v>223</v>
      </c>
      <c r="D101" s="25" t="s">
        <v>45</v>
      </c>
      <c r="E101" s="28" t="s">
        <v>142</v>
      </c>
      <c r="F101" s="20">
        <v>1</v>
      </c>
      <c r="G101" s="65">
        <f t="shared" si="19"/>
        <v>1098</v>
      </c>
      <c r="H101" s="53"/>
      <c r="I101" s="27">
        <f t="shared" si="20"/>
        <v>0</v>
      </c>
      <c r="J101" s="27">
        <f t="shared" si="21"/>
        <v>0</v>
      </c>
      <c r="K101" s="27">
        <f t="shared" si="22"/>
        <v>0</v>
      </c>
      <c r="L101" s="27">
        <f t="shared" si="23"/>
        <v>0</v>
      </c>
      <c r="M101" s="27">
        <f t="shared" si="24"/>
        <v>0</v>
      </c>
    </row>
    <row r="102" spans="2:13" ht="21" customHeight="1">
      <c r="B102" s="25">
        <v>11</v>
      </c>
      <c r="C102" s="28" t="s">
        <v>143</v>
      </c>
      <c r="D102" s="25" t="s">
        <v>45</v>
      </c>
      <c r="E102" s="28" t="s">
        <v>144</v>
      </c>
      <c r="F102" s="20">
        <v>1</v>
      </c>
      <c r="G102" s="65">
        <f t="shared" si="19"/>
        <v>1098</v>
      </c>
      <c r="H102" s="53"/>
      <c r="I102" s="27">
        <f t="shared" si="20"/>
        <v>0</v>
      </c>
      <c r="J102" s="27">
        <f t="shared" si="21"/>
        <v>0</v>
      </c>
      <c r="K102" s="27">
        <f t="shared" si="22"/>
        <v>0</v>
      </c>
      <c r="L102" s="27">
        <f t="shared" si="23"/>
        <v>0</v>
      </c>
      <c r="M102" s="27">
        <f t="shared" si="24"/>
        <v>0</v>
      </c>
    </row>
    <row r="103" spans="2:13" ht="24" customHeight="1">
      <c r="B103" s="25">
        <v>12</v>
      </c>
      <c r="C103" s="28" t="s">
        <v>171</v>
      </c>
      <c r="D103" s="25" t="s">
        <v>45</v>
      </c>
      <c r="E103" s="28" t="s">
        <v>172</v>
      </c>
      <c r="F103" s="20">
        <v>4</v>
      </c>
      <c r="G103" s="65">
        <f t="shared" si="19"/>
        <v>4392</v>
      </c>
      <c r="H103" s="53"/>
      <c r="I103" s="27">
        <f t="shared" si="20"/>
        <v>0</v>
      </c>
      <c r="J103" s="27">
        <f t="shared" si="21"/>
        <v>0</v>
      </c>
      <c r="K103" s="27">
        <f t="shared" si="22"/>
        <v>0</v>
      </c>
      <c r="L103" s="27">
        <f t="shared" si="23"/>
        <v>0</v>
      </c>
      <c r="M103" s="27">
        <f t="shared" si="24"/>
        <v>0</v>
      </c>
    </row>
    <row r="104" spans="2:13" ht="33" customHeight="1">
      <c r="B104" s="25">
        <v>13</v>
      </c>
      <c r="C104" s="28" t="s">
        <v>173</v>
      </c>
      <c r="D104" s="25" t="s">
        <v>45</v>
      </c>
      <c r="E104" s="28" t="s">
        <v>182</v>
      </c>
      <c r="F104" s="20">
        <v>1</v>
      </c>
      <c r="G104" s="65">
        <f t="shared" si="19"/>
        <v>1098</v>
      </c>
      <c r="H104" s="53"/>
      <c r="I104" s="27">
        <f t="shared" si="20"/>
        <v>0</v>
      </c>
      <c r="J104" s="27">
        <f t="shared" si="21"/>
        <v>0</v>
      </c>
      <c r="K104" s="27">
        <f t="shared" si="22"/>
        <v>0</v>
      </c>
      <c r="L104" s="27">
        <f t="shared" si="23"/>
        <v>0</v>
      </c>
      <c r="M104" s="27">
        <f t="shared" si="24"/>
        <v>0</v>
      </c>
    </row>
    <row r="105" spans="2:13" ht="18.75" customHeight="1">
      <c r="B105" s="25">
        <v>14</v>
      </c>
      <c r="C105" s="28" t="s">
        <v>224</v>
      </c>
      <c r="D105" s="25" t="s">
        <v>45</v>
      </c>
      <c r="E105" s="28" t="s">
        <v>174</v>
      </c>
      <c r="F105" s="20">
        <v>2</v>
      </c>
      <c r="G105" s="65">
        <f t="shared" si="19"/>
        <v>2196</v>
      </c>
      <c r="H105" s="53"/>
      <c r="I105" s="27">
        <f t="shared" si="20"/>
        <v>0</v>
      </c>
      <c r="J105" s="27">
        <f t="shared" si="21"/>
        <v>0</v>
      </c>
      <c r="K105" s="27">
        <f t="shared" si="22"/>
        <v>0</v>
      </c>
      <c r="L105" s="27">
        <f t="shared" si="23"/>
        <v>0</v>
      </c>
      <c r="M105" s="27">
        <f t="shared" si="24"/>
        <v>0</v>
      </c>
    </row>
    <row r="106" spans="2:13" ht="27" customHeight="1">
      <c r="B106" s="25">
        <v>15</v>
      </c>
      <c r="C106" s="28" t="s">
        <v>175</v>
      </c>
      <c r="D106" s="25" t="s">
        <v>45</v>
      </c>
      <c r="E106" s="28" t="s">
        <v>176</v>
      </c>
      <c r="F106" s="20">
        <v>1</v>
      </c>
      <c r="G106" s="65">
        <f t="shared" si="19"/>
        <v>1098</v>
      </c>
      <c r="H106" s="53"/>
      <c r="I106" s="27">
        <f t="shared" si="20"/>
        <v>0</v>
      </c>
      <c r="J106" s="27">
        <f t="shared" si="21"/>
        <v>0</v>
      </c>
      <c r="K106" s="27">
        <f t="shared" si="22"/>
        <v>0</v>
      </c>
      <c r="L106" s="27">
        <f t="shared" si="23"/>
        <v>0</v>
      </c>
      <c r="M106" s="27">
        <f t="shared" si="24"/>
        <v>0</v>
      </c>
    </row>
    <row r="107" spans="2:13" ht="25.5" customHeight="1">
      <c r="B107" s="25">
        <v>16</v>
      </c>
      <c r="C107" s="28" t="s">
        <v>135</v>
      </c>
      <c r="D107" s="25" t="s">
        <v>45</v>
      </c>
      <c r="E107" s="29" t="s">
        <v>136</v>
      </c>
      <c r="F107" s="20">
        <v>1</v>
      </c>
      <c r="G107" s="65">
        <f t="shared" si="19"/>
        <v>1098</v>
      </c>
      <c r="H107" s="53"/>
      <c r="I107" s="27">
        <f t="shared" si="20"/>
        <v>0</v>
      </c>
      <c r="J107" s="27">
        <f t="shared" si="21"/>
        <v>0</v>
      </c>
      <c r="K107" s="27">
        <f t="shared" si="22"/>
        <v>0</v>
      </c>
      <c r="L107" s="27">
        <f t="shared" si="23"/>
        <v>0</v>
      </c>
      <c r="M107" s="27">
        <f t="shared" si="24"/>
        <v>0</v>
      </c>
    </row>
    <row r="108" spans="2:13" ht="25.5" customHeight="1">
      <c r="B108" s="25">
        <v>17</v>
      </c>
      <c r="C108" s="28" t="s">
        <v>177</v>
      </c>
      <c r="D108" s="25" t="s">
        <v>45</v>
      </c>
      <c r="E108" s="28" t="s">
        <v>178</v>
      </c>
      <c r="F108" s="20">
        <v>1</v>
      </c>
      <c r="G108" s="65">
        <f t="shared" si="19"/>
        <v>1098</v>
      </c>
      <c r="H108" s="53"/>
      <c r="I108" s="27">
        <f t="shared" si="20"/>
        <v>0</v>
      </c>
      <c r="J108" s="27">
        <f t="shared" si="21"/>
        <v>0</v>
      </c>
      <c r="K108" s="27">
        <f t="shared" si="22"/>
        <v>0</v>
      </c>
      <c r="L108" s="27">
        <f t="shared" si="23"/>
        <v>0</v>
      </c>
      <c r="M108" s="27">
        <f t="shared" si="24"/>
        <v>0</v>
      </c>
    </row>
    <row r="109" spans="2:13" ht="24" customHeight="1">
      <c r="B109" s="25">
        <v>18</v>
      </c>
      <c r="C109" s="28" t="s">
        <v>179</v>
      </c>
      <c r="D109" s="25" t="s">
        <v>45</v>
      </c>
      <c r="E109" s="28" t="s">
        <v>180</v>
      </c>
      <c r="F109" s="20">
        <v>1</v>
      </c>
      <c r="G109" s="65">
        <f t="shared" si="19"/>
        <v>1098</v>
      </c>
      <c r="H109" s="53"/>
      <c r="I109" s="27">
        <f t="shared" si="20"/>
        <v>0</v>
      </c>
      <c r="J109" s="27">
        <f t="shared" si="21"/>
        <v>0</v>
      </c>
      <c r="K109" s="27">
        <f t="shared" si="22"/>
        <v>0</v>
      </c>
      <c r="L109" s="27">
        <f t="shared" si="23"/>
        <v>0</v>
      </c>
      <c r="M109" s="27">
        <f t="shared" si="24"/>
        <v>0</v>
      </c>
    </row>
    <row r="110" spans="2:13" ht="15.75" customHeight="1">
      <c r="B110" s="25">
        <v>19</v>
      </c>
      <c r="C110" s="28" t="s">
        <v>147</v>
      </c>
      <c r="D110" s="25" t="s">
        <v>148</v>
      </c>
      <c r="E110" s="28" t="s">
        <v>149</v>
      </c>
      <c r="F110" s="20">
        <v>1</v>
      </c>
      <c r="G110" s="65">
        <f t="shared" si="19"/>
        <v>1098</v>
      </c>
      <c r="H110" s="53"/>
      <c r="I110" s="27">
        <f t="shared" si="20"/>
        <v>0</v>
      </c>
      <c r="J110" s="27">
        <f t="shared" si="21"/>
        <v>0</v>
      </c>
      <c r="K110" s="27">
        <f t="shared" si="22"/>
        <v>0</v>
      </c>
      <c r="L110" s="27">
        <f t="shared" si="23"/>
        <v>0</v>
      </c>
      <c r="M110" s="27">
        <f t="shared" si="24"/>
        <v>0</v>
      </c>
    </row>
    <row r="111" spans="2:13" ht="15.75" customHeight="1">
      <c r="B111" s="25">
        <v>20</v>
      </c>
      <c r="C111" s="28" t="s">
        <v>150</v>
      </c>
      <c r="D111" s="25" t="s">
        <v>148</v>
      </c>
      <c r="E111" s="28" t="s">
        <v>149</v>
      </c>
      <c r="F111" s="20">
        <v>1</v>
      </c>
      <c r="G111" s="65">
        <f t="shared" si="19"/>
        <v>1098</v>
      </c>
      <c r="H111" s="53"/>
      <c r="I111" s="27">
        <f t="shared" si="20"/>
        <v>0</v>
      </c>
      <c r="J111" s="27">
        <f t="shared" si="21"/>
        <v>0</v>
      </c>
      <c r="K111" s="27">
        <f t="shared" si="22"/>
        <v>0</v>
      </c>
      <c r="L111" s="27">
        <f t="shared" si="23"/>
        <v>0</v>
      </c>
      <c r="M111" s="27">
        <f t="shared" si="24"/>
        <v>0</v>
      </c>
    </row>
    <row r="112" spans="2:13" ht="55.5" customHeight="1">
      <c r="B112" s="25">
        <v>21</v>
      </c>
      <c r="C112" s="28" t="s">
        <v>181</v>
      </c>
      <c r="D112" s="25" t="s">
        <v>45</v>
      </c>
      <c r="E112" s="28" t="s">
        <v>225</v>
      </c>
      <c r="F112" s="20">
        <v>798</v>
      </c>
      <c r="G112" s="65">
        <f>+F112*1</f>
        <v>798</v>
      </c>
      <c r="H112" s="53"/>
      <c r="I112" s="27">
        <f t="shared" si="20"/>
        <v>0</v>
      </c>
      <c r="J112" s="27">
        <f t="shared" si="21"/>
        <v>0</v>
      </c>
      <c r="K112" s="27">
        <f t="shared" si="22"/>
        <v>0</v>
      </c>
      <c r="L112" s="27">
        <f t="shared" si="23"/>
        <v>0</v>
      </c>
      <c r="M112" s="27">
        <f t="shared" si="24"/>
        <v>0</v>
      </c>
    </row>
    <row r="113" spans="2:13" ht="15.75" customHeight="1">
      <c r="B113" s="135" t="s">
        <v>228</v>
      </c>
      <c r="C113" s="135"/>
      <c r="D113" s="135"/>
      <c r="E113" s="135"/>
      <c r="F113" s="135"/>
      <c r="G113" s="135"/>
      <c r="H113" s="135"/>
      <c r="I113" s="135"/>
      <c r="J113" s="135"/>
      <c r="K113" s="135"/>
      <c r="L113" s="135"/>
      <c r="M113" s="136">
        <f>+SUM(K92:K112)</f>
        <v>0</v>
      </c>
    </row>
    <row r="114" spans="2:13" ht="15.75" customHeight="1">
      <c r="B114" s="135" t="s">
        <v>229</v>
      </c>
      <c r="C114" s="135"/>
      <c r="D114" s="135"/>
      <c r="E114" s="135"/>
      <c r="F114" s="135"/>
      <c r="G114" s="135"/>
      <c r="H114" s="135"/>
      <c r="I114" s="135"/>
      <c r="J114" s="135"/>
      <c r="K114" s="135"/>
      <c r="L114" s="135"/>
      <c r="M114" s="136">
        <f>+SUM(L92:L112)</f>
        <v>0</v>
      </c>
    </row>
    <row r="115" spans="2:13" ht="15.75" customHeight="1">
      <c r="B115" s="135" t="s">
        <v>230</v>
      </c>
      <c r="C115" s="135"/>
      <c r="D115" s="135"/>
      <c r="E115" s="135"/>
      <c r="F115" s="135"/>
      <c r="G115" s="135"/>
      <c r="H115" s="135"/>
      <c r="I115" s="135"/>
      <c r="J115" s="135"/>
      <c r="K115" s="135"/>
      <c r="L115" s="135"/>
      <c r="M115" s="136">
        <f>+SUM(M92:M112)</f>
        <v>0</v>
      </c>
    </row>
    <row r="116" spans="2:13" ht="15.75" customHeight="1">
      <c r="E116" s="15"/>
      <c r="F116" s="15"/>
    </row>
    <row r="117" spans="2:13" ht="38.25" customHeight="1">
      <c r="B117" s="82" t="s">
        <v>206</v>
      </c>
      <c r="C117" s="82"/>
      <c r="D117" s="82"/>
      <c r="E117" s="82"/>
      <c r="F117" s="82"/>
      <c r="G117" s="82"/>
      <c r="H117" s="82"/>
      <c r="I117" s="82"/>
      <c r="J117" s="82"/>
      <c r="K117" s="68"/>
    </row>
    <row r="118" spans="2:13" ht="15.75" customHeight="1">
      <c r="B118" s="82" t="s">
        <v>207</v>
      </c>
      <c r="C118" s="82"/>
      <c r="D118" s="82"/>
      <c r="E118" s="82"/>
      <c r="F118" s="82"/>
      <c r="G118" s="82"/>
      <c r="H118" s="82"/>
      <c r="I118" s="82"/>
      <c r="J118" s="82"/>
    </row>
    <row r="119" spans="2:13" ht="15.75" customHeight="1">
      <c r="B119" s="82" t="s">
        <v>208</v>
      </c>
      <c r="C119" s="82"/>
      <c r="D119" s="82"/>
      <c r="E119" s="82"/>
      <c r="F119" s="82"/>
      <c r="G119" s="82"/>
      <c r="H119" s="82"/>
      <c r="I119" s="82"/>
      <c r="J119" s="82"/>
    </row>
  </sheetData>
  <mergeCells count="55">
    <mergeCell ref="B115:L115"/>
    <mergeCell ref="C8:M9"/>
    <mergeCell ref="G10:I10"/>
    <mergeCell ref="J10:K10"/>
    <mergeCell ref="L10:M11"/>
    <mergeCell ref="G11:I11"/>
    <mergeCell ref="J11:K11"/>
    <mergeCell ref="G26:H26"/>
    <mergeCell ref="G27:H27"/>
    <mergeCell ref="G28:H28"/>
    <mergeCell ref="G29:H29"/>
    <mergeCell ref="G20:H20"/>
    <mergeCell ref="G21:H21"/>
    <mergeCell ref="G22:H22"/>
    <mergeCell ref="G23:H23"/>
    <mergeCell ref="G24:H24"/>
    <mergeCell ref="G48:H48"/>
    <mergeCell ref="G49:H49"/>
    <mergeCell ref="G40:H40"/>
    <mergeCell ref="G41:H41"/>
    <mergeCell ref="G42:H42"/>
    <mergeCell ref="G43:H43"/>
    <mergeCell ref="G44:H44"/>
    <mergeCell ref="B10:F10"/>
    <mergeCell ref="B11:F11"/>
    <mergeCell ref="G45:H45"/>
    <mergeCell ref="G46:H46"/>
    <mergeCell ref="G47:H47"/>
    <mergeCell ref="G35:H35"/>
    <mergeCell ref="G36:H36"/>
    <mergeCell ref="G37:H37"/>
    <mergeCell ref="G38:H38"/>
    <mergeCell ref="G39:H39"/>
    <mergeCell ref="G30:H30"/>
    <mergeCell ref="G31:H31"/>
    <mergeCell ref="G32:H32"/>
    <mergeCell ref="G33:H33"/>
    <mergeCell ref="G34:H34"/>
    <mergeCell ref="G25:H25"/>
    <mergeCell ref="B117:J117"/>
    <mergeCell ref="B118:J118"/>
    <mergeCell ref="B119:J119"/>
    <mergeCell ref="G50:H50"/>
    <mergeCell ref="G51:H51"/>
    <mergeCell ref="E73:E74"/>
    <mergeCell ref="E66:E67"/>
    <mergeCell ref="E63:E65"/>
    <mergeCell ref="B52:L52"/>
    <mergeCell ref="B53:L53"/>
    <mergeCell ref="B54:L54"/>
    <mergeCell ref="B84:L84"/>
    <mergeCell ref="B85:L85"/>
    <mergeCell ref="B86:L86"/>
    <mergeCell ref="B113:L113"/>
    <mergeCell ref="B114:L1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B1:L45"/>
  <sheetViews>
    <sheetView showGridLines="0" zoomScale="80" zoomScaleNormal="80" workbookViewId="0">
      <selection activeCell="B45" sqref="B45:J45"/>
    </sheetView>
  </sheetViews>
  <sheetFormatPr baseColWidth="10" defaultRowHeight="15.75" customHeight="1"/>
  <cols>
    <col min="1" max="1" width="2.5" style="15" customWidth="1"/>
    <col min="2" max="2" width="4.375" style="50" customWidth="1"/>
    <col min="3" max="3" width="23.875" style="50" customWidth="1"/>
    <col min="4" max="4" width="12.875" style="50" customWidth="1"/>
    <col min="5" max="5" width="30.25" style="50" customWidth="1"/>
    <col min="6" max="6" width="14" style="15" customWidth="1"/>
    <col min="7" max="7" width="14.5" style="15" customWidth="1"/>
    <col min="8" max="8" width="12.375" style="15" customWidth="1"/>
    <col min="9" max="9" width="11.125" style="15" customWidth="1"/>
    <col min="10" max="11" width="12.25" style="15" customWidth="1"/>
    <col min="12" max="16384" width="11" style="15"/>
  </cols>
  <sheetData>
    <row r="1" spans="2:12" s="31" customFormat="1" ht="12.75">
      <c r="B1" s="33"/>
      <c r="C1" s="33"/>
      <c r="D1" s="33"/>
      <c r="E1" s="33"/>
    </row>
    <row r="2" spans="2:12" s="31" customFormat="1" ht="12.75">
      <c r="B2" s="69"/>
      <c r="C2" s="34"/>
      <c r="D2" s="34"/>
      <c r="E2" s="34"/>
      <c r="F2" s="35"/>
      <c r="G2" s="36"/>
      <c r="H2" s="37"/>
      <c r="I2" s="37"/>
      <c r="J2" s="37"/>
      <c r="K2" s="37"/>
      <c r="L2" s="38"/>
    </row>
    <row r="3" spans="2:12" s="31" customFormat="1" ht="12.75">
      <c r="B3" s="70"/>
      <c r="C3" s="39"/>
      <c r="D3" s="39"/>
      <c r="E3" s="39"/>
      <c r="F3" s="42"/>
      <c r="G3" s="42"/>
      <c r="L3" s="40"/>
    </row>
    <row r="4" spans="2:12" s="31" customFormat="1" ht="12.75">
      <c r="B4" s="70"/>
      <c r="C4" s="39"/>
      <c r="D4" s="39"/>
      <c r="E4" s="39"/>
      <c r="F4" s="42"/>
      <c r="G4" s="42"/>
      <c r="L4" s="40"/>
    </row>
    <row r="5" spans="2:12" s="31" customFormat="1" ht="12.75">
      <c r="B5" s="70"/>
      <c r="C5" s="39"/>
      <c r="D5" s="39"/>
      <c r="E5" s="39"/>
      <c r="L5" s="40"/>
    </row>
    <row r="6" spans="2:12" s="31" customFormat="1" ht="12.75">
      <c r="B6" s="70"/>
      <c r="C6" s="39"/>
      <c r="D6" s="39"/>
      <c r="E6" s="39"/>
      <c r="L6" s="40"/>
    </row>
    <row r="7" spans="2:12" s="31" customFormat="1" ht="12.75">
      <c r="B7" s="70"/>
      <c r="C7" s="39"/>
      <c r="D7" s="39"/>
      <c r="E7" s="39"/>
      <c r="L7" s="40"/>
    </row>
    <row r="8" spans="2:12" s="31" customFormat="1" ht="12.75">
      <c r="B8" s="108" t="s">
        <v>183</v>
      </c>
      <c r="C8" s="93"/>
      <c r="D8" s="93"/>
      <c r="E8" s="93"/>
      <c r="F8" s="93"/>
      <c r="G8" s="93"/>
      <c r="H8" s="93"/>
      <c r="I8" s="93"/>
      <c r="J8" s="93"/>
      <c r="K8" s="93"/>
      <c r="L8" s="38"/>
    </row>
    <row r="9" spans="2:12" s="31" customFormat="1" ht="12.75">
      <c r="B9" s="109"/>
      <c r="C9" s="95"/>
      <c r="D9" s="95"/>
      <c r="E9" s="95"/>
      <c r="F9" s="95"/>
      <c r="G9" s="95"/>
      <c r="H9" s="95"/>
      <c r="I9" s="95"/>
      <c r="J9" s="95"/>
      <c r="K9" s="95"/>
      <c r="L9" s="41"/>
    </row>
    <row r="10" spans="2:12" s="31" customFormat="1" ht="12.75">
      <c r="B10" s="110" t="s">
        <v>0</v>
      </c>
      <c r="C10" s="111"/>
      <c r="D10" s="112"/>
      <c r="E10" s="97" t="s">
        <v>1</v>
      </c>
      <c r="F10" s="97"/>
      <c r="G10" s="97"/>
      <c r="H10" s="97" t="s">
        <v>2</v>
      </c>
      <c r="I10" s="97"/>
      <c r="J10" s="98" t="s">
        <v>3</v>
      </c>
      <c r="K10" s="85"/>
      <c r="L10" s="80"/>
    </row>
    <row r="11" spans="2:12" s="31" customFormat="1" ht="12.75">
      <c r="B11" s="88" t="s">
        <v>4</v>
      </c>
      <c r="C11" s="89"/>
      <c r="D11" s="90"/>
      <c r="E11" s="98" t="s">
        <v>5</v>
      </c>
      <c r="F11" s="98"/>
      <c r="G11" s="98"/>
      <c r="H11" s="99" t="s">
        <v>6</v>
      </c>
      <c r="I11" s="99"/>
      <c r="J11" s="98"/>
      <c r="K11" s="85"/>
      <c r="L11" s="81"/>
    </row>
    <row r="12" spans="2:12" s="46" customFormat="1" ht="12.75">
      <c r="B12" s="44"/>
      <c r="C12" s="44"/>
      <c r="D12" s="44"/>
      <c r="E12" s="44"/>
      <c r="F12" s="43"/>
      <c r="G12" s="45"/>
    </row>
    <row r="13" spans="2:12" ht="12.75">
      <c r="B13" s="47" t="s">
        <v>156</v>
      </c>
      <c r="C13" s="48"/>
    </row>
    <row r="14" spans="2:12" ht="12.75">
      <c r="B14" s="47" t="s">
        <v>157</v>
      </c>
      <c r="C14" s="48"/>
    </row>
    <row r="15" spans="2:12" ht="12.75">
      <c r="B15" s="71" t="s">
        <v>158</v>
      </c>
    </row>
    <row r="16" spans="2:12" ht="12.75">
      <c r="B16" s="134" t="s">
        <v>227</v>
      </c>
    </row>
    <row r="17" spans="2:12" ht="12.75">
      <c r="B17" s="134"/>
    </row>
    <row r="18" spans="2:12" ht="12.75">
      <c r="B18" s="6" t="s">
        <v>202</v>
      </c>
    </row>
    <row r="20" spans="2:12" s="50" customFormat="1" ht="38.25">
      <c r="B20" s="65" t="s">
        <v>210</v>
      </c>
      <c r="C20" s="56" t="s">
        <v>203</v>
      </c>
      <c r="D20" s="56" t="s">
        <v>205</v>
      </c>
      <c r="E20" s="56" t="s">
        <v>24</v>
      </c>
      <c r="F20" s="56" t="s">
        <v>204</v>
      </c>
      <c r="G20" s="55" t="s">
        <v>7</v>
      </c>
      <c r="H20" s="1" t="s">
        <v>8</v>
      </c>
      <c r="I20" s="1" t="s">
        <v>9</v>
      </c>
      <c r="J20" s="1" t="s">
        <v>10</v>
      </c>
      <c r="K20" s="1" t="s">
        <v>11</v>
      </c>
      <c r="L20" s="1" t="s">
        <v>12</v>
      </c>
    </row>
    <row r="21" spans="2:12" ht="36" customHeight="1">
      <c r="B21" s="65">
        <v>1</v>
      </c>
      <c r="C21" s="28" t="s">
        <v>184</v>
      </c>
      <c r="D21" s="17" t="s">
        <v>45</v>
      </c>
      <c r="E21" s="105" t="s">
        <v>185</v>
      </c>
      <c r="F21" s="57">
        <v>534</v>
      </c>
      <c r="G21" s="53"/>
      <c r="H21" s="27">
        <f>+ROUND(G21*0.16,0)</f>
        <v>0</v>
      </c>
      <c r="I21" s="27">
        <f>+ROUND(G21+H21,0)</f>
        <v>0</v>
      </c>
      <c r="J21" s="27">
        <f>ROUND(G21*F21,0)</f>
        <v>0</v>
      </c>
      <c r="K21" s="27">
        <f>ROUND(J21*0.16,0)</f>
        <v>0</v>
      </c>
      <c r="L21" s="27">
        <f>ROUND(K21+J21,0)</f>
        <v>0</v>
      </c>
    </row>
    <row r="22" spans="2:12" ht="33" customHeight="1">
      <c r="B22" s="65">
        <v>2</v>
      </c>
      <c r="C22" s="28" t="s">
        <v>186</v>
      </c>
      <c r="D22" s="17" t="s">
        <v>45</v>
      </c>
      <c r="E22" s="106"/>
      <c r="F22" s="57">
        <v>534</v>
      </c>
      <c r="G22" s="53"/>
      <c r="H22" s="27">
        <f t="shared" ref="H22:H36" si="0">+ROUND(G22*0.16,0)</f>
        <v>0</v>
      </c>
      <c r="I22" s="27">
        <f t="shared" ref="I22:I36" si="1">+ROUND(G22+H22,0)</f>
        <v>0</v>
      </c>
      <c r="J22" s="27">
        <f t="shared" ref="J22:J36" si="2">ROUND(G22*F22,0)</f>
        <v>0</v>
      </c>
      <c r="K22" s="27">
        <f t="shared" ref="K22:K36" si="3">ROUND(J22*0.16,0)</f>
        <v>0</v>
      </c>
      <c r="L22" s="27">
        <f t="shared" ref="L22:L36" si="4">ROUND(K22+J22,0)</f>
        <v>0</v>
      </c>
    </row>
    <row r="23" spans="2:12" ht="15.75" customHeight="1">
      <c r="B23" s="65">
        <v>3</v>
      </c>
      <c r="C23" s="22" t="s">
        <v>187</v>
      </c>
      <c r="D23" s="21" t="s">
        <v>45</v>
      </c>
      <c r="E23" s="106"/>
      <c r="F23" s="58">
        <v>534</v>
      </c>
      <c r="G23" s="53"/>
      <c r="H23" s="27">
        <f t="shared" si="0"/>
        <v>0</v>
      </c>
      <c r="I23" s="27">
        <f t="shared" si="1"/>
        <v>0</v>
      </c>
      <c r="J23" s="27">
        <f t="shared" si="2"/>
        <v>0</v>
      </c>
      <c r="K23" s="27">
        <f t="shared" si="3"/>
        <v>0</v>
      </c>
      <c r="L23" s="27">
        <f t="shared" si="4"/>
        <v>0</v>
      </c>
    </row>
    <row r="24" spans="2:12" ht="15.75" customHeight="1">
      <c r="B24" s="65">
        <v>4</v>
      </c>
      <c r="C24" s="22" t="s">
        <v>188</v>
      </c>
      <c r="D24" s="21" t="s">
        <v>45</v>
      </c>
      <c r="E24" s="107"/>
      <c r="F24" s="58">
        <v>534</v>
      </c>
      <c r="G24" s="53"/>
      <c r="H24" s="27">
        <f t="shared" si="0"/>
        <v>0</v>
      </c>
      <c r="I24" s="27">
        <f t="shared" si="1"/>
        <v>0</v>
      </c>
      <c r="J24" s="27">
        <f t="shared" si="2"/>
        <v>0</v>
      </c>
      <c r="K24" s="27">
        <f t="shared" si="3"/>
        <v>0</v>
      </c>
      <c r="L24" s="27">
        <f t="shared" si="4"/>
        <v>0</v>
      </c>
    </row>
    <row r="25" spans="2:12" ht="78.75" customHeight="1">
      <c r="B25" s="65">
        <v>5</v>
      </c>
      <c r="C25" s="22" t="s">
        <v>189</v>
      </c>
      <c r="D25" s="21" t="s">
        <v>45</v>
      </c>
      <c r="E25" s="22" t="s">
        <v>190</v>
      </c>
      <c r="F25" s="58">
        <v>234</v>
      </c>
      <c r="G25" s="53"/>
      <c r="H25" s="27">
        <f t="shared" si="0"/>
        <v>0</v>
      </c>
      <c r="I25" s="27">
        <f t="shared" si="1"/>
        <v>0</v>
      </c>
      <c r="J25" s="27">
        <f t="shared" si="2"/>
        <v>0</v>
      </c>
      <c r="K25" s="27">
        <f t="shared" si="3"/>
        <v>0</v>
      </c>
      <c r="L25" s="27">
        <f t="shared" si="4"/>
        <v>0</v>
      </c>
    </row>
    <row r="26" spans="2:12" ht="42" customHeight="1">
      <c r="B26" s="65">
        <v>6</v>
      </c>
      <c r="C26" s="54" t="s">
        <v>191</v>
      </c>
      <c r="D26" s="17" t="s">
        <v>45</v>
      </c>
      <c r="E26" s="113" t="s">
        <v>185</v>
      </c>
      <c r="F26" s="57">
        <v>534</v>
      </c>
      <c r="G26" s="53"/>
      <c r="H26" s="27">
        <f t="shared" si="0"/>
        <v>0</v>
      </c>
      <c r="I26" s="27">
        <f t="shared" si="1"/>
        <v>0</v>
      </c>
      <c r="J26" s="27">
        <f t="shared" si="2"/>
        <v>0</v>
      </c>
      <c r="K26" s="27">
        <f t="shared" si="3"/>
        <v>0</v>
      </c>
      <c r="L26" s="27">
        <f t="shared" si="4"/>
        <v>0</v>
      </c>
    </row>
    <row r="27" spans="2:12" ht="33.75" customHeight="1">
      <c r="B27" s="65">
        <v>7</v>
      </c>
      <c r="C27" s="28" t="s">
        <v>192</v>
      </c>
      <c r="D27" s="17" t="s">
        <v>45</v>
      </c>
      <c r="E27" s="113"/>
      <c r="F27" s="57">
        <v>534</v>
      </c>
      <c r="G27" s="53"/>
      <c r="H27" s="27">
        <f t="shared" si="0"/>
        <v>0</v>
      </c>
      <c r="I27" s="27">
        <f t="shared" si="1"/>
        <v>0</v>
      </c>
      <c r="J27" s="27">
        <f t="shared" si="2"/>
        <v>0</v>
      </c>
      <c r="K27" s="27">
        <f t="shared" si="3"/>
        <v>0</v>
      </c>
      <c r="L27" s="27">
        <f t="shared" si="4"/>
        <v>0</v>
      </c>
    </row>
    <row r="28" spans="2:12" ht="72.75" customHeight="1">
      <c r="B28" s="65">
        <v>8</v>
      </c>
      <c r="C28" s="28" t="s">
        <v>193</v>
      </c>
      <c r="D28" s="17" t="s">
        <v>45</v>
      </c>
      <c r="E28" s="17" t="s">
        <v>190</v>
      </c>
      <c r="F28" s="57">
        <v>234</v>
      </c>
      <c r="G28" s="53"/>
      <c r="H28" s="27">
        <f t="shared" si="0"/>
        <v>0</v>
      </c>
      <c r="I28" s="27">
        <f t="shared" si="1"/>
        <v>0</v>
      </c>
      <c r="J28" s="27">
        <f t="shared" si="2"/>
        <v>0</v>
      </c>
      <c r="K28" s="27">
        <f t="shared" si="3"/>
        <v>0</v>
      </c>
      <c r="L28" s="27">
        <f t="shared" si="4"/>
        <v>0</v>
      </c>
    </row>
    <row r="29" spans="2:12" ht="33" customHeight="1">
      <c r="B29" s="65">
        <v>9</v>
      </c>
      <c r="C29" s="28" t="s">
        <v>194</v>
      </c>
      <c r="D29" s="17" t="s">
        <v>45</v>
      </c>
      <c r="E29" s="113" t="s">
        <v>185</v>
      </c>
      <c r="F29" s="57">
        <v>468</v>
      </c>
      <c r="G29" s="53"/>
      <c r="H29" s="27">
        <f t="shared" si="0"/>
        <v>0</v>
      </c>
      <c r="I29" s="27">
        <f t="shared" si="1"/>
        <v>0</v>
      </c>
      <c r="J29" s="27">
        <f t="shared" si="2"/>
        <v>0</v>
      </c>
      <c r="K29" s="27">
        <f t="shared" si="3"/>
        <v>0</v>
      </c>
      <c r="L29" s="27">
        <f t="shared" si="4"/>
        <v>0</v>
      </c>
    </row>
    <row r="30" spans="2:12" ht="15.75" customHeight="1">
      <c r="B30" s="65">
        <v>10</v>
      </c>
      <c r="C30" s="28" t="s">
        <v>195</v>
      </c>
      <c r="D30" s="17" t="s">
        <v>45</v>
      </c>
      <c r="E30" s="113"/>
      <c r="F30" s="57">
        <v>468</v>
      </c>
      <c r="G30" s="53"/>
      <c r="H30" s="27">
        <f t="shared" si="0"/>
        <v>0</v>
      </c>
      <c r="I30" s="27">
        <f t="shared" si="1"/>
        <v>0</v>
      </c>
      <c r="J30" s="27">
        <f t="shared" si="2"/>
        <v>0</v>
      </c>
      <c r="K30" s="27">
        <f t="shared" si="3"/>
        <v>0</v>
      </c>
      <c r="L30" s="27">
        <f t="shared" si="4"/>
        <v>0</v>
      </c>
    </row>
    <row r="31" spans="2:12" ht="15.75" customHeight="1">
      <c r="B31" s="65">
        <v>11</v>
      </c>
      <c r="C31" s="28" t="s">
        <v>196</v>
      </c>
      <c r="D31" s="17" t="s">
        <v>45</v>
      </c>
      <c r="E31" s="113"/>
      <c r="F31" s="57">
        <v>534</v>
      </c>
      <c r="G31" s="53"/>
      <c r="H31" s="27">
        <f t="shared" si="0"/>
        <v>0</v>
      </c>
      <c r="I31" s="27">
        <f t="shared" si="1"/>
        <v>0</v>
      </c>
      <c r="J31" s="27">
        <f t="shared" si="2"/>
        <v>0</v>
      </c>
      <c r="K31" s="27">
        <f t="shared" si="3"/>
        <v>0</v>
      </c>
      <c r="L31" s="27">
        <f t="shared" si="4"/>
        <v>0</v>
      </c>
    </row>
    <row r="32" spans="2:12" ht="15.75" customHeight="1">
      <c r="B32" s="65">
        <v>12</v>
      </c>
      <c r="C32" s="28" t="s">
        <v>197</v>
      </c>
      <c r="D32" s="17" t="s">
        <v>45</v>
      </c>
      <c r="E32" s="113"/>
      <c r="F32" s="57">
        <v>1536</v>
      </c>
      <c r="G32" s="53"/>
      <c r="H32" s="27">
        <f t="shared" si="0"/>
        <v>0</v>
      </c>
      <c r="I32" s="27">
        <f t="shared" si="1"/>
        <v>0</v>
      </c>
      <c r="J32" s="27">
        <f t="shared" si="2"/>
        <v>0</v>
      </c>
      <c r="K32" s="27">
        <f t="shared" si="3"/>
        <v>0</v>
      </c>
      <c r="L32" s="27">
        <f t="shared" si="4"/>
        <v>0</v>
      </c>
    </row>
    <row r="33" spans="2:12" ht="33.75" customHeight="1">
      <c r="B33" s="65">
        <v>13</v>
      </c>
      <c r="C33" s="28" t="s">
        <v>198</v>
      </c>
      <c r="D33" s="17" t="s">
        <v>45</v>
      </c>
      <c r="E33" s="113"/>
      <c r="F33" s="57">
        <v>1536</v>
      </c>
      <c r="G33" s="53"/>
      <c r="H33" s="27">
        <f t="shared" si="0"/>
        <v>0</v>
      </c>
      <c r="I33" s="27">
        <f t="shared" si="1"/>
        <v>0</v>
      </c>
      <c r="J33" s="27">
        <f t="shared" si="2"/>
        <v>0</v>
      </c>
      <c r="K33" s="27">
        <f t="shared" si="3"/>
        <v>0</v>
      </c>
      <c r="L33" s="27">
        <f t="shared" si="4"/>
        <v>0</v>
      </c>
    </row>
    <row r="34" spans="2:12" ht="15.75" customHeight="1">
      <c r="B34" s="65">
        <v>14</v>
      </c>
      <c r="C34" s="28" t="s">
        <v>199</v>
      </c>
      <c r="D34" s="17" t="s">
        <v>45</v>
      </c>
      <c r="E34" s="113"/>
      <c r="F34" s="57">
        <v>468</v>
      </c>
      <c r="G34" s="53"/>
      <c r="H34" s="27">
        <f t="shared" si="0"/>
        <v>0</v>
      </c>
      <c r="I34" s="27">
        <f t="shared" si="1"/>
        <v>0</v>
      </c>
      <c r="J34" s="27">
        <f t="shared" si="2"/>
        <v>0</v>
      </c>
      <c r="K34" s="27">
        <f t="shared" si="3"/>
        <v>0</v>
      </c>
      <c r="L34" s="27">
        <f t="shared" si="4"/>
        <v>0</v>
      </c>
    </row>
    <row r="35" spans="2:12" ht="15.75" customHeight="1">
      <c r="B35" s="65">
        <v>15</v>
      </c>
      <c r="C35" s="28" t="s">
        <v>200</v>
      </c>
      <c r="D35" s="17" t="s">
        <v>45</v>
      </c>
      <c r="E35" s="113"/>
      <c r="F35" s="57">
        <v>534</v>
      </c>
      <c r="G35" s="53"/>
      <c r="H35" s="27">
        <f t="shared" si="0"/>
        <v>0</v>
      </c>
      <c r="I35" s="27">
        <f t="shared" si="1"/>
        <v>0</v>
      </c>
      <c r="J35" s="27">
        <f t="shared" si="2"/>
        <v>0</v>
      </c>
      <c r="K35" s="27">
        <f t="shared" si="3"/>
        <v>0</v>
      </c>
      <c r="L35" s="27">
        <f t="shared" si="4"/>
        <v>0</v>
      </c>
    </row>
    <row r="36" spans="2:12" ht="57.75" customHeight="1">
      <c r="B36" s="65">
        <v>16</v>
      </c>
      <c r="C36" s="29" t="s">
        <v>201</v>
      </c>
      <c r="D36" s="17" t="s">
        <v>45</v>
      </c>
      <c r="E36" s="17" t="s">
        <v>185</v>
      </c>
      <c r="F36" s="57">
        <v>534</v>
      </c>
      <c r="G36" s="53"/>
      <c r="H36" s="27">
        <f t="shared" si="0"/>
        <v>0</v>
      </c>
      <c r="I36" s="27">
        <f t="shared" si="1"/>
        <v>0</v>
      </c>
      <c r="J36" s="27">
        <f t="shared" si="2"/>
        <v>0</v>
      </c>
      <c r="K36" s="27">
        <f t="shared" si="3"/>
        <v>0</v>
      </c>
      <c r="L36" s="27">
        <f t="shared" si="4"/>
        <v>0</v>
      </c>
    </row>
    <row r="37" spans="2:12" ht="15.75" customHeight="1">
      <c r="B37" s="137" t="s">
        <v>228</v>
      </c>
      <c r="C37" s="137"/>
      <c r="D37" s="137"/>
      <c r="E37" s="137"/>
      <c r="F37" s="137"/>
      <c r="G37" s="137"/>
      <c r="H37" s="137"/>
      <c r="I37" s="137"/>
      <c r="J37" s="137"/>
      <c r="K37" s="137"/>
      <c r="L37" s="136">
        <f>+SUM(J21:J36)</f>
        <v>0</v>
      </c>
    </row>
    <row r="38" spans="2:12" ht="15.75" customHeight="1">
      <c r="B38" s="137" t="s">
        <v>229</v>
      </c>
      <c r="C38" s="137"/>
      <c r="D38" s="137"/>
      <c r="E38" s="137"/>
      <c r="F38" s="137"/>
      <c r="G38" s="137"/>
      <c r="H38" s="137"/>
      <c r="I38" s="137"/>
      <c r="J38" s="137"/>
      <c r="K38" s="137"/>
      <c r="L38" s="136">
        <f>+SUM(K21:K36)</f>
        <v>0</v>
      </c>
    </row>
    <row r="39" spans="2:12" ht="15.75" customHeight="1">
      <c r="B39" s="137" t="s">
        <v>230</v>
      </c>
      <c r="C39" s="137"/>
      <c r="D39" s="137"/>
      <c r="E39" s="137"/>
      <c r="F39" s="137"/>
      <c r="G39" s="137"/>
      <c r="H39" s="137"/>
      <c r="I39" s="137"/>
      <c r="J39" s="137"/>
      <c r="K39" s="137"/>
      <c r="L39" s="136">
        <f>+SUM(L21:L36)</f>
        <v>0</v>
      </c>
    </row>
    <row r="43" spans="2:12" ht="42.75" customHeight="1">
      <c r="B43" s="82" t="s">
        <v>206</v>
      </c>
      <c r="C43" s="82"/>
      <c r="D43" s="82"/>
      <c r="E43" s="82"/>
      <c r="F43" s="82"/>
      <c r="G43" s="82"/>
      <c r="H43" s="82"/>
      <c r="I43" s="82"/>
      <c r="J43" s="82"/>
    </row>
    <row r="44" spans="2:12" ht="15.75" customHeight="1">
      <c r="B44" s="82" t="s">
        <v>207</v>
      </c>
      <c r="C44" s="82"/>
      <c r="D44" s="82"/>
      <c r="E44" s="82"/>
      <c r="F44" s="82"/>
      <c r="G44" s="82"/>
      <c r="H44" s="82"/>
      <c r="I44" s="82"/>
      <c r="J44" s="82"/>
    </row>
    <row r="45" spans="2:12" ht="15.75" customHeight="1">
      <c r="B45" s="82" t="s">
        <v>208</v>
      </c>
      <c r="C45" s="82"/>
      <c r="D45" s="82"/>
      <c r="E45" s="82"/>
      <c r="F45" s="82"/>
      <c r="G45" s="82"/>
      <c r="H45" s="82"/>
      <c r="I45" s="82"/>
      <c r="J45" s="82"/>
    </row>
  </sheetData>
  <mergeCells count="17">
    <mergeCell ref="B43:J43"/>
    <mergeCell ref="B44:J44"/>
    <mergeCell ref="B45:J45"/>
    <mergeCell ref="E26:E27"/>
    <mergeCell ref="E29:E35"/>
    <mergeCell ref="B37:K37"/>
    <mergeCell ref="B38:K38"/>
    <mergeCell ref="B39:K39"/>
    <mergeCell ref="E21:E24"/>
    <mergeCell ref="B8:K9"/>
    <mergeCell ref="B10:D10"/>
    <mergeCell ref="E10:G10"/>
    <mergeCell ref="H10:I10"/>
    <mergeCell ref="J10:K11"/>
    <mergeCell ref="B11:D11"/>
    <mergeCell ref="E11:G11"/>
    <mergeCell ref="H11:I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sheetPr>
    <tabColor rgb="FFFF0000"/>
  </sheetPr>
  <dimension ref="B2:M27"/>
  <sheetViews>
    <sheetView workbookViewId="0">
      <selection activeCell="E31" sqref="E31"/>
    </sheetView>
  </sheetViews>
  <sheetFormatPr baseColWidth="10" defaultRowHeight="12.75"/>
  <cols>
    <col min="1" max="1" width="3.875" style="2" customWidth="1"/>
    <col min="2" max="2" width="15.25" style="2" customWidth="1"/>
    <col min="3" max="12" width="11" style="2"/>
    <col min="13" max="13" width="12.625" style="2" bestFit="1" customWidth="1"/>
    <col min="14" max="16384" width="11" style="2"/>
  </cols>
  <sheetData>
    <row r="2" spans="2:10" ht="68.25" customHeight="1">
      <c r="B2" s="115" t="s">
        <v>13</v>
      </c>
      <c r="C2" s="116"/>
      <c r="D2" s="116"/>
      <c r="E2" s="116"/>
      <c r="F2" s="116"/>
      <c r="G2" s="116"/>
      <c r="H2" s="116"/>
      <c r="I2" s="116"/>
      <c r="J2" s="117"/>
    </row>
    <row r="3" spans="2:10">
      <c r="B3" s="3"/>
      <c r="C3" s="3"/>
      <c r="D3" s="3"/>
      <c r="E3" s="3"/>
      <c r="F3" s="3"/>
      <c r="G3" s="3"/>
      <c r="H3" s="3"/>
      <c r="I3" s="3"/>
      <c r="J3" s="3"/>
    </row>
    <row r="4" spans="2:10">
      <c r="B4" s="118" t="s">
        <v>14</v>
      </c>
      <c r="C4" s="119"/>
      <c r="D4" s="119"/>
      <c r="E4" s="119"/>
      <c r="F4" s="119"/>
      <c r="G4" s="119"/>
      <c r="H4" s="119"/>
      <c r="I4" s="119"/>
      <c r="J4" s="120"/>
    </row>
    <row r="5" spans="2:10" ht="18.75" customHeight="1">
      <c r="B5" s="121"/>
      <c r="C5" s="122"/>
      <c r="D5" s="122"/>
      <c r="E5" s="122"/>
      <c r="F5" s="122"/>
      <c r="G5" s="122"/>
      <c r="H5" s="122"/>
      <c r="I5" s="122"/>
      <c r="J5" s="123"/>
    </row>
    <row r="6" spans="2:10">
      <c r="B6" s="124"/>
      <c r="C6" s="124"/>
      <c r="D6" s="124"/>
      <c r="E6" s="124"/>
      <c r="F6" s="124"/>
      <c r="G6" s="124"/>
      <c r="H6" s="124"/>
      <c r="I6" s="124"/>
      <c r="J6" s="124"/>
    </row>
    <row r="7" spans="2:10" ht="15" customHeight="1">
      <c r="B7" s="125" t="s">
        <v>0</v>
      </c>
      <c r="C7" s="125"/>
      <c r="D7" s="126"/>
      <c r="E7" s="126"/>
      <c r="F7" s="126"/>
      <c r="G7" s="126"/>
      <c r="H7" s="126"/>
      <c r="I7" s="126"/>
      <c r="J7" s="126"/>
    </row>
    <row r="8" spans="2:10" ht="15" customHeight="1">
      <c r="B8" s="125" t="s">
        <v>15</v>
      </c>
      <c r="C8" s="125"/>
      <c r="D8" s="126"/>
      <c r="E8" s="126"/>
      <c r="F8" s="126"/>
      <c r="G8" s="126"/>
      <c r="H8" s="4" t="s">
        <v>16</v>
      </c>
      <c r="I8" s="127"/>
      <c r="J8" s="127"/>
    </row>
    <row r="9" spans="2:10" ht="15" customHeight="1">
      <c r="B9" s="125" t="s">
        <v>17</v>
      </c>
      <c r="C9" s="125"/>
      <c r="D9" s="126"/>
      <c r="E9" s="126"/>
      <c r="F9" s="126"/>
      <c r="G9" s="126"/>
      <c r="H9" s="4" t="s">
        <v>18</v>
      </c>
      <c r="I9" s="127"/>
      <c r="J9" s="127"/>
    </row>
    <row r="10" spans="2:10">
      <c r="B10" s="5"/>
      <c r="C10" s="5"/>
      <c r="D10" s="5"/>
      <c r="E10" s="5"/>
      <c r="F10" s="5"/>
      <c r="G10" s="5"/>
      <c r="H10" s="5"/>
      <c r="I10" s="5"/>
      <c r="J10" s="5"/>
    </row>
    <row r="11" spans="2:10">
      <c r="B11" s="128" t="s">
        <v>19</v>
      </c>
      <c r="C11" s="128"/>
      <c r="D11" s="128"/>
      <c r="E11" s="128"/>
      <c r="F11" s="128"/>
      <c r="G11" s="128"/>
      <c r="H11" s="128"/>
      <c r="I11" s="128"/>
      <c r="J11" s="128"/>
    </row>
    <row r="12" spans="2:10">
      <c r="B12" s="129" t="s">
        <v>20</v>
      </c>
      <c r="C12" s="129"/>
      <c r="D12" s="129"/>
      <c r="E12" s="129"/>
      <c r="F12" s="129"/>
      <c r="G12" s="129"/>
      <c r="H12" s="129"/>
      <c r="I12" s="129"/>
      <c r="J12" s="129"/>
    </row>
    <row r="13" spans="2:10">
      <c r="B13" s="5" t="s">
        <v>21</v>
      </c>
      <c r="C13" s="7"/>
      <c r="D13" s="7"/>
      <c r="E13" s="7"/>
      <c r="F13" s="7"/>
      <c r="G13" s="7"/>
      <c r="H13" s="7"/>
      <c r="I13" s="7"/>
      <c r="J13" s="7"/>
    </row>
    <row r="14" spans="2:10">
      <c r="B14" s="5"/>
      <c r="C14" s="5"/>
      <c r="D14" s="5"/>
      <c r="E14" s="5"/>
      <c r="F14" s="5"/>
      <c r="G14" s="5"/>
      <c r="H14" s="5"/>
      <c r="I14" s="5"/>
      <c r="J14" s="5"/>
    </row>
    <row r="15" spans="2:10">
      <c r="B15" s="114" t="s">
        <v>22</v>
      </c>
      <c r="C15" s="114"/>
      <c r="D15" s="114"/>
      <c r="E15" s="114"/>
      <c r="F15" s="114"/>
      <c r="G15" s="114"/>
      <c r="H15" s="114"/>
      <c r="I15" s="114"/>
      <c r="J15" s="114"/>
    </row>
    <row r="16" spans="2:10">
      <c r="B16" s="8"/>
      <c r="C16" s="8"/>
      <c r="D16" s="8"/>
      <c r="E16" s="8"/>
      <c r="F16" s="8"/>
      <c r="G16" s="8"/>
      <c r="H16" s="8"/>
      <c r="I16" s="8"/>
      <c r="J16" s="8"/>
    </row>
    <row r="17" spans="2:13" ht="20.25" customHeight="1">
      <c r="B17" s="9" t="s">
        <v>23</v>
      </c>
      <c r="C17" s="133" t="s">
        <v>24</v>
      </c>
      <c r="D17" s="133"/>
      <c r="E17" s="133"/>
      <c r="F17" s="133"/>
      <c r="G17" s="133"/>
      <c r="H17" s="133"/>
      <c r="I17" s="130" t="s">
        <v>23</v>
      </c>
      <c r="J17" s="131"/>
    </row>
    <row r="18" spans="2:13" ht="24.75" customHeight="1">
      <c r="B18" s="10" t="s">
        <v>25</v>
      </c>
      <c r="C18" s="132" t="s">
        <v>26</v>
      </c>
      <c r="D18" s="132"/>
      <c r="E18" s="132"/>
      <c r="F18" s="132"/>
      <c r="G18" s="132"/>
      <c r="H18" s="132"/>
      <c r="I18" s="11"/>
      <c r="J18" s="12" t="s">
        <v>27</v>
      </c>
    </row>
    <row r="19" spans="2:13" ht="24.75" customHeight="1">
      <c r="B19" s="10" t="s">
        <v>28</v>
      </c>
      <c r="C19" s="132" t="s">
        <v>29</v>
      </c>
      <c r="D19" s="132"/>
      <c r="E19" s="132"/>
      <c r="F19" s="132"/>
      <c r="G19" s="132"/>
      <c r="H19" s="132"/>
      <c r="I19" s="11"/>
      <c r="J19" s="12" t="s">
        <v>30</v>
      </c>
    </row>
    <row r="20" spans="2:13" ht="24.75" customHeight="1">
      <c r="B20" s="10" t="s">
        <v>31</v>
      </c>
      <c r="C20" s="132" t="s">
        <v>32</v>
      </c>
      <c r="D20" s="132"/>
      <c r="E20" s="132"/>
      <c r="F20" s="132"/>
      <c r="G20" s="132"/>
      <c r="H20" s="132"/>
      <c r="I20" s="11"/>
      <c r="J20" s="12" t="s">
        <v>33</v>
      </c>
    </row>
    <row r="21" spans="2:13" ht="24.75" customHeight="1">
      <c r="B21" s="10" t="s">
        <v>34</v>
      </c>
      <c r="C21" s="132" t="s">
        <v>35</v>
      </c>
      <c r="D21" s="132"/>
      <c r="E21" s="132"/>
      <c r="F21" s="132"/>
      <c r="G21" s="132"/>
      <c r="H21" s="132"/>
      <c r="I21" s="11"/>
      <c r="J21" s="12" t="s">
        <v>27</v>
      </c>
    </row>
    <row r="22" spans="2:13" ht="24.75" customHeight="1">
      <c r="B22" s="10" t="s">
        <v>36</v>
      </c>
      <c r="C22" s="132" t="s">
        <v>37</v>
      </c>
      <c r="D22" s="132"/>
      <c r="E22" s="132"/>
      <c r="F22" s="132"/>
      <c r="G22" s="132"/>
      <c r="H22" s="132"/>
      <c r="I22" s="11"/>
      <c r="J22" s="12" t="s">
        <v>33</v>
      </c>
    </row>
    <row r="23" spans="2:13" ht="24.75" customHeight="1">
      <c r="B23" s="10" t="s">
        <v>38</v>
      </c>
      <c r="C23" s="132" t="s">
        <v>39</v>
      </c>
      <c r="D23" s="132"/>
      <c r="E23" s="132"/>
      <c r="F23" s="132"/>
      <c r="G23" s="132"/>
      <c r="H23" s="132"/>
      <c r="I23" s="11"/>
      <c r="J23" s="12" t="s">
        <v>27</v>
      </c>
    </row>
    <row r="24" spans="2:13" ht="24.75" customHeight="1">
      <c r="B24" s="10" t="s">
        <v>40</v>
      </c>
      <c r="C24" s="132" t="s">
        <v>41</v>
      </c>
      <c r="D24" s="132"/>
      <c r="E24" s="132"/>
      <c r="F24" s="132"/>
      <c r="G24" s="132"/>
      <c r="H24" s="132"/>
      <c r="I24" s="11"/>
      <c r="J24" s="12" t="s">
        <v>33</v>
      </c>
      <c r="M24" s="13"/>
    </row>
    <row r="25" spans="2:13" ht="24.75" customHeight="1">
      <c r="B25" s="10" t="s">
        <v>42</v>
      </c>
      <c r="C25" s="132" t="s">
        <v>43</v>
      </c>
      <c r="D25" s="132"/>
      <c r="E25" s="132"/>
      <c r="F25" s="132"/>
      <c r="G25" s="132"/>
      <c r="H25" s="132"/>
      <c r="I25" s="11"/>
      <c r="J25" s="12" t="s">
        <v>30</v>
      </c>
      <c r="M25" s="13"/>
    </row>
    <row r="27" spans="2:13">
      <c r="M27" s="14"/>
    </row>
  </sheetData>
  <mergeCells count="24">
    <mergeCell ref="C22:H22"/>
    <mergeCell ref="C23:H23"/>
    <mergeCell ref="C24:H24"/>
    <mergeCell ref="C25:H25"/>
    <mergeCell ref="C17:H17"/>
    <mergeCell ref="I17:J17"/>
    <mergeCell ref="C18:H18"/>
    <mergeCell ref="C19:H19"/>
    <mergeCell ref="C20:H20"/>
    <mergeCell ref="C21:H21"/>
    <mergeCell ref="B15:J15"/>
    <mergeCell ref="B2:J2"/>
    <mergeCell ref="B4:J5"/>
    <mergeCell ref="B6:J6"/>
    <mergeCell ref="B7:C7"/>
    <mergeCell ref="D7:J7"/>
    <mergeCell ref="B8:C8"/>
    <mergeCell ref="D8:G8"/>
    <mergeCell ref="I8:J8"/>
    <mergeCell ref="B9:C9"/>
    <mergeCell ref="D9:G9"/>
    <mergeCell ref="I9:J9"/>
    <mergeCell ref="B11:J11"/>
    <mergeCell ref="B12:J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DOTACIÓN</vt:lpstr>
      <vt:lpstr>SEÑALIZACIÓN</vt:lpstr>
      <vt:lpstr>INFORMACION FINANCIERA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Juan.Turriago</cp:lastModifiedBy>
  <dcterms:created xsi:type="dcterms:W3CDTF">2013-01-03T21:40:53Z</dcterms:created>
  <dcterms:modified xsi:type="dcterms:W3CDTF">2013-01-04T16:36:56Z</dcterms:modified>
</cp:coreProperties>
</file>