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Redes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Hoja1!$A$3:$M$303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3" i="1" l="1"/>
  <c r="I247" i="1" l="1"/>
  <c r="I245" i="1"/>
  <c r="I244" i="1"/>
  <c r="I197" i="1"/>
  <c r="I167" i="1"/>
  <c r="I166" i="1"/>
  <c r="I165" i="1"/>
  <c r="I164" i="1"/>
  <c r="I163" i="1"/>
  <c r="I84" i="1"/>
  <c r="I86" i="1"/>
  <c r="I85" i="1"/>
  <c r="I92" i="1"/>
  <c r="I120" i="1"/>
  <c r="I162" i="1"/>
  <c r="I161" i="1"/>
  <c r="I225" i="1"/>
  <c r="I224" i="1"/>
  <c r="I223" i="1"/>
  <c r="I196" i="1"/>
  <c r="I195" i="1"/>
  <c r="I194" i="1"/>
  <c r="I158" i="1"/>
  <c r="I157" i="1"/>
  <c r="I156" i="1"/>
  <c r="I221" i="1"/>
  <c r="I220" i="1"/>
  <c r="I218" i="1"/>
  <c r="I190" i="1"/>
  <c r="I189" i="1"/>
  <c r="I253" i="1"/>
  <c r="I180" i="1"/>
  <c r="I172" i="1"/>
  <c r="I82" i="1"/>
  <c r="I207" i="1" l="1"/>
  <c r="I160" i="1"/>
  <c r="I159" i="1"/>
  <c r="I205" i="1"/>
  <c r="I123" i="1"/>
  <c r="I237" i="1"/>
  <c r="I269" i="1"/>
  <c r="I232" i="1"/>
  <c r="I191" i="1"/>
  <c r="I267" i="1"/>
  <c r="I181" i="1" l="1"/>
  <c r="I222" i="1"/>
  <c r="I30" i="1"/>
  <c r="I52" i="1"/>
  <c r="I57" i="1"/>
  <c r="I9" i="1"/>
  <c r="I54" i="1" l="1"/>
  <c r="I38" i="1" l="1"/>
  <c r="I134" i="1"/>
  <c r="I109" i="1"/>
  <c r="I284" i="1"/>
  <c r="I246" i="1"/>
  <c r="I280" i="1" l="1"/>
  <c r="I296" i="1"/>
  <c r="I260" i="1"/>
  <c r="I251" i="1" l="1"/>
  <c r="I297" i="1"/>
  <c r="J258" i="1"/>
  <c r="K258" i="1" s="1"/>
  <c r="L258" i="1" s="1"/>
  <c r="J254" i="1"/>
  <c r="K254" i="1" s="1"/>
  <c r="L254" i="1" s="1"/>
  <c r="J261" i="1"/>
  <c r="K261" i="1" s="1"/>
  <c r="L261" i="1" s="1"/>
  <c r="J229" i="1"/>
  <c r="K229" i="1" s="1"/>
  <c r="L229" i="1" s="1"/>
  <c r="J233" i="1"/>
  <c r="K233" i="1" s="1"/>
  <c r="L233" i="1" s="1"/>
  <c r="J244" i="1"/>
  <c r="K244" i="1" s="1"/>
  <c r="L244" i="1" s="1"/>
  <c r="J191" i="1"/>
  <c r="K191" i="1" s="1"/>
  <c r="L191" i="1" s="1"/>
  <c r="J217" i="1"/>
  <c r="K217" i="1" s="1"/>
  <c r="L217" i="1" s="1"/>
  <c r="J213" i="1"/>
  <c r="K213" i="1" s="1"/>
  <c r="L213" i="1" s="1"/>
  <c r="J187" i="1"/>
  <c r="K187" i="1" s="1"/>
  <c r="L187" i="1" s="1"/>
  <c r="J188" i="1"/>
  <c r="K188" i="1" s="1"/>
  <c r="L188" i="1" s="1"/>
  <c r="J171" i="1"/>
  <c r="K171" i="1" s="1"/>
  <c r="L171" i="1" s="1"/>
  <c r="J129" i="1"/>
  <c r="K129" i="1" s="1"/>
  <c r="L129" i="1" s="1"/>
  <c r="J119" i="1"/>
  <c r="K119" i="1" s="1"/>
  <c r="L119" i="1" s="1"/>
  <c r="J75" i="1"/>
  <c r="K75" i="1" s="1"/>
  <c r="L75" i="1" s="1"/>
  <c r="M114" i="1"/>
  <c r="J114" i="1"/>
  <c r="K114" i="1" s="1"/>
  <c r="L114" i="1" s="1"/>
  <c r="J56" i="1"/>
  <c r="K56" i="1" s="1"/>
  <c r="L56" i="1" s="1"/>
  <c r="J4" i="1"/>
  <c r="K4" i="1" s="1"/>
  <c r="L4" i="1" s="1"/>
  <c r="J40" i="1"/>
  <c r="K40" i="1" s="1"/>
  <c r="L40" i="1" s="1"/>
  <c r="J12" i="1"/>
  <c r="K12" i="1" s="1"/>
  <c r="L12" i="1" s="1"/>
  <c r="J248" i="1"/>
  <c r="K248" i="1" s="1"/>
  <c r="L248" i="1" s="1"/>
  <c r="I290" i="1"/>
  <c r="J221" i="1"/>
  <c r="K221" i="1" s="1"/>
  <c r="L221" i="1" s="1"/>
  <c r="J175" i="1"/>
  <c r="K175" i="1" s="1"/>
  <c r="L175" i="1" s="1"/>
  <c r="J182" i="1"/>
  <c r="K182" i="1" s="1"/>
  <c r="L182" i="1" s="1"/>
  <c r="J150" i="1"/>
  <c r="K150" i="1" s="1"/>
  <c r="L150" i="1" s="1"/>
  <c r="J149" i="1"/>
  <c r="K149" i="1" s="1"/>
  <c r="L149" i="1" s="1"/>
  <c r="J128" i="1"/>
  <c r="K128" i="1" s="1"/>
  <c r="L128" i="1" s="1"/>
  <c r="J134" i="1"/>
  <c r="K134" i="1" s="1"/>
  <c r="L134" i="1" s="1"/>
  <c r="M109" i="1"/>
  <c r="J109" i="1"/>
  <c r="K109" i="1" s="1"/>
  <c r="L109" i="1" s="1"/>
  <c r="J80" i="1"/>
  <c r="K80" i="1" s="1"/>
  <c r="L80" i="1" s="1"/>
  <c r="J49" i="1"/>
  <c r="K49" i="1" s="1"/>
  <c r="L49" i="1" s="1"/>
  <c r="I288" i="1"/>
  <c r="J266" i="1"/>
  <c r="K266" i="1" s="1"/>
  <c r="L266" i="1" s="1"/>
  <c r="J224" i="1"/>
  <c r="K224" i="1" s="1"/>
  <c r="L224" i="1" s="1"/>
  <c r="J160" i="1"/>
  <c r="K160" i="1" s="1"/>
  <c r="L160" i="1" s="1"/>
  <c r="J39" i="1"/>
  <c r="K39" i="1" s="1"/>
  <c r="L39" i="1" s="1"/>
  <c r="J262" i="1"/>
  <c r="K262" i="1" s="1"/>
  <c r="L262" i="1" s="1"/>
  <c r="I281" i="1"/>
  <c r="J240" i="1"/>
  <c r="K240" i="1" s="1"/>
  <c r="L240" i="1" s="1"/>
  <c r="J186" i="1"/>
  <c r="K186" i="1" s="1"/>
  <c r="L186" i="1" s="1"/>
  <c r="J179" i="1"/>
  <c r="K179" i="1" s="1"/>
  <c r="L179" i="1" s="1"/>
  <c r="J178" i="1"/>
  <c r="K178" i="1" s="1"/>
  <c r="L178" i="1" s="1"/>
  <c r="J177" i="1"/>
  <c r="K177" i="1" s="1"/>
  <c r="L177" i="1" s="1"/>
  <c r="J143" i="1"/>
  <c r="K143" i="1" s="1"/>
  <c r="L143" i="1" s="1"/>
  <c r="J111" i="1"/>
  <c r="K111" i="1" s="1"/>
  <c r="L111" i="1" s="1"/>
  <c r="J105" i="1"/>
  <c r="K105" i="1" s="1"/>
  <c r="L105" i="1" s="1"/>
  <c r="J104" i="1"/>
  <c r="K104" i="1" s="1"/>
  <c r="L104" i="1" s="1"/>
  <c r="M97" i="1"/>
  <c r="J97" i="1"/>
  <c r="K97" i="1" s="1"/>
  <c r="L97" i="1" s="1"/>
  <c r="J50" i="1"/>
  <c r="K50" i="1" s="1"/>
  <c r="L50" i="1" s="1"/>
  <c r="I275" i="1"/>
  <c r="J61" i="1"/>
  <c r="K61" i="1" s="1"/>
  <c r="L61" i="1" s="1"/>
  <c r="J194" i="1"/>
  <c r="K194" i="1" s="1"/>
  <c r="L194" i="1" s="1"/>
  <c r="J164" i="1"/>
  <c r="K164" i="1" s="1"/>
  <c r="L164" i="1" s="1"/>
  <c r="J144" i="1"/>
  <c r="K144" i="1" s="1"/>
  <c r="L144" i="1" s="1"/>
  <c r="M106" i="1"/>
  <c r="J106" i="1"/>
  <c r="K106" i="1" s="1"/>
  <c r="L106" i="1" s="1"/>
  <c r="M167" i="1"/>
  <c r="J167" i="1"/>
  <c r="K167" i="1" s="1"/>
  <c r="L167" i="1" s="1"/>
  <c r="J65" i="1"/>
  <c r="K65" i="1" s="1"/>
  <c r="L65" i="1" s="1"/>
  <c r="J176" i="1"/>
  <c r="K176" i="1" s="1"/>
  <c r="L176" i="1" s="1"/>
  <c r="J103" i="1"/>
  <c r="K103" i="1" s="1"/>
  <c r="L103" i="1" s="1"/>
  <c r="J38" i="1"/>
  <c r="K38" i="1" s="1"/>
  <c r="L38" i="1" s="1"/>
  <c r="I274" i="1"/>
  <c r="J138" i="1"/>
  <c r="K138" i="1" s="1"/>
  <c r="L138" i="1" s="1"/>
  <c r="J102" i="1"/>
  <c r="K102" i="1" s="1"/>
  <c r="L102" i="1" s="1"/>
  <c r="M71" i="1"/>
  <c r="J71" i="1"/>
  <c r="K71" i="1" s="1"/>
  <c r="L71" i="1" s="1"/>
  <c r="J45" i="1"/>
  <c r="K45" i="1" s="1"/>
  <c r="L45" i="1" s="1"/>
  <c r="J48" i="1"/>
  <c r="K48" i="1" s="1"/>
  <c r="L48" i="1" s="1"/>
  <c r="J172" i="1"/>
  <c r="K172" i="1" s="1"/>
  <c r="L172" i="1" s="1"/>
  <c r="J190" i="1"/>
  <c r="K190" i="1" s="1"/>
  <c r="L190" i="1" s="1"/>
  <c r="J225" i="1"/>
  <c r="K225" i="1" s="1"/>
  <c r="L225" i="1" s="1"/>
  <c r="J162" i="1"/>
  <c r="K162" i="1" s="1"/>
  <c r="L162" i="1" s="1"/>
  <c r="M90" i="1"/>
  <c r="J90" i="1"/>
  <c r="K90" i="1" s="1"/>
  <c r="L90" i="1" s="1"/>
  <c r="M112" i="1"/>
  <c r="J112" i="1"/>
  <c r="K112" i="1" s="1"/>
  <c r="L112" i="1" s="1"/>
  <c r="J72" i="1"/>
  <c r="K72" i="1" s="1"/>
  <c r="L72" i="1" s="1"/>
  <c r="J257" i="1"/>
  <c r="K257" i="1" s="1"/>
  <c r="L257" i="1" s="1"/>
  <c r="J249" i="1"/>
  <c r="K249" i="1" s="1"/>
  <c r="L249" i="1" s="1"/>
  <c r="J209" i="1"/>
  <c r="K209" i="1" s="1"/>
  <c r="L209" i="1" s="1"/>
  <c r="J231" i="1"/>
  <c r="K231" i="1" s="1"/>
  <c r="L231" i="1" s="1"/>
  <c r="J195" i="1"/>
  <c r="K195" i="1" s="1"/>
  <c r="L195" i="1" s="1"/>
  <c r="J154" i="1"/>
  <c r="K154" i="1" s="1"/>
  <c r="L154" i="1" s="1"/>
  <c r="M89" i="1"/>
  <c r="J89" i="1"/>
  <c r="K89" i="1" s="1"/>
  <c r="L89" i="1" s="1"/>
  <c r="M85" i="1"/>
  <c r="J85" i="1"/>
  <c r="K85" i="1" s="1"/>
  <c r="L85" i="1" s="1"/>
  <c r="J53" i="1"/>
  <c r="K53" i="1" s="1"/>
  <c r="L53" i="1" s="1"/>
  <c r="J81" i="1"/>
  <c r="K81" i="1" s="1"/>
  <c r="L81" i="1" s="1"/>
  <c r="J37" i="1"/>
  <c r="K37" i="1" s="1"/>
  <c r="L37" i="1" s="1"/>
  <c r="J51" i="1"/>
  <c r="K51" i="1" s="1"/>
  <c r="L51" i="1" s="1"/>
  <c r="J302" i="1"/>
  <c r="K302" i="1" s="1"/>
  <c r="L302" i="1" s="1"/>
  <c r="J301" i="1"/>
  <c r="K301" i="1" s="1"/>
  <c r="L301" i="1" s="1"/>
  <c r="J293" i="1"/>
  <c r="K293" i="1" s="1"/>
  <c r="L293" i="1" s="1"/>
  <c r="M211" i="1"/>
  <c r="J211" i="1"/>
  <c r="K211" i="1" s="1"/>
  <c r="L211" i="1" s="1"/>
  <c r="J253" i="1"/>
  <c r="K253" i="1" s="1"/>
  <c r="L253" i="1" s="1"/>
  <c r="J166" i="1"/>
  <c r="K166" i="1" s="1"/>
  <c r="L166" i="1" s="1"/>
  <c r="J123" i="1"/>
  <c r="K123" i="1" s="1"/>
  <c r="L123" i="1" s="1"/>
  <c r="J121" i="1"/>
  <c r="K121" i="1" s="1"/>
  <c r="L121" i="1" s="1"/>
  <c r="J107" i="1"/>
  <c r="K107" i="1" s="1"/>
  <c r="L107" i="1" s="1"/>
  <c r="J62" i="1"/>
  <c r="K62" i="1" s="1"/>
  <c r="L62" i="1" s="1"/>
  <c r="I273" i="1"/>
  <c r="J228" i="1"/>
  <c r="K228" i="1" s="1"/>
  <c r="L228" i="1" s="1"/>
  <c r="J210" i="1"/>
  <c r="K210" i="1" s="1"/>
  <c r="L210" i="1" s="1"/>
  <c r="J180" i="1"/>
  <c r="K180" i="1" s="1"/>
  <c r="L180" i="1" s="1"/>
  <c r="J148" i="1"/>
  <c r="K148" i="1" s="1"/>
  <c r="L148" i="1" s="1"/>
  <c r="J152" i="1"/>
  <c r="K152" i="1" s="1"/>
  <c r="L152" i="1" s="1"/>
  <c r="J137" i="1"/>
  <c r="K137" i="1" s="1"/>
  <c r="L137" i="1" s="1"/>
  <c r="M79" i="1"/>
  <c r="J79" i="1"/>
  <c r="K79" i="1" s="1"/>
  <c r="L79" i="1" s="1"/>
  <c r="M86" i="1"/>
  <c r="J86" i="1"/>
  <c r="K86" i="1" s="1"/>
  <c r="L86" i="1" s="1"/>
  <c r="J208" i="1"/>
  <c r="K208" i="1" s="1"/>
  <c r="L208" i="1" s="1"/>
  <c r="J157" i="1"/>
  <c r="K157" i="1" s="1"/>
  <c r="L157" i="1" s="1"/>
  <c r="J117" i="1"/>
  <c r="K117" i="1" s="1"/>
  <c r="L117" i="1" s="1"/>
  <c r="J246" i="1"/>
  <c r="K246" i="1" s="1"/>
  <c r="L246" i="1" s="1"/>
  <c r="J199" i="1"/>
  <c r="K199" i="1" s="1"/>
  <c r="L199" i="1" s="1"/>
  <c r="J169" i="1"/>
  <c r="K169" i="1" s="1"/>
  <c r="L169" i="1" s="1"/>
  <c r="J185" i="1"/>
  <c r="K185" i="1" s="1"/>
  <c r="L185" i="1" s="1"/>
  <c r="J36" i="1"/>
  <c r="K36" i="1" s="1"/>
  <c r="L36" i="1" s="1"/>
  <c r="I243" i="1"/>
  <c r="J243" i="1" s="1"/>
  <c r="K243" i="1" s="1"/>
  <c r="L243" i="1" s="1"/>
  <c r="I292" i="1"/>
  <c r="J267" i="1"/>
  <c r="K267" i="1" s="1"/>
  <c r="L267" i="1" s="1"/>
  <c r="J247" i="1"/>
  <c r="K247" i="1" s="1"/>
  <c r="L247" i="1" s="1"/>
  <c r="J235" i="1"/>
  <c r="K235" i="1" s="1"/>
  <c r="L235" i="1" s="1"/>
  <c r="J227" i="1"/>
  <c r="K227" i="1" s="1"/>
  <c r="L227" i="1" s="1"/>
  <c r="J206" i="1"/>
  <c r="K206" i="1" s="1"/>
  <c r="L206" i="1" s="1"/>
  <c r="J163" i="1"/>
  <c r="K163" i="1" s="1"/>
  <c r="L163" i="1" s="1"/>
  <c r="J184" i="1"/>
  <c r="K184" i="1" s="1"/>
  <c r="L184" i="1" s="1"/>
  <c r="J122" i="1"/>
  <c r="K122" i="1" s="1"/>
  <c r="L122" i="1" s="1"/>
  <c r="J125" i="1"/>
  <c r="K125" i="1" s="1"/>
  <c r="L125" i="1" s="1"/>
  <c r="J161" i="1"/>
  <c r="K161" i="1" s="1"/>
  <c r="L161" i="1" s="1"/>
  <c r="J142" i="1"/>
  <c r="K142" i="1" s="1"/>
  <c r="L142" i="1" s="1"/>
  <c r="J110" i="1"/>
  <c r="K110" i="1" s="1"/>
  <c r="L110" i="1" s="1"/>
  <c r="M96" i="1"/>
  <c r="J96" i="1"/>
  <c r="K96" i="1" s="1"/>
  <c r="L96" i="1" s="1"/>
  <c r="M57" i="1"/>
  <c r="J57" i="1"/>
  <c r="K57" i="1" s="1"/>
  <c r="L57" i="1" s="1"/>
  <c r="M35" i="1"/>
  <c r="J35" i="1"/>
  <c r="K35" i="1" s="1"/>
  <c r="L35" i="1" s="1"/>
  <c r="J31" i="1"/>
  <c r="K31" i="1" s="1"/>
  <c r="L31" i="1" s="1"/>
  <c r="J10" i="1"/>
  <c r="K10" i="1" s="1"/>
  <c r="L10" i="1" s="1"/>
  <c r="J11" i="1"/>
  <c r="K11" i="1" s="1"/>
  <c r="L11" i="1" s="1"/>
  <c r="I282" i="1"/>
  <c r="J255" i="1"/>
  <c r="K255" i="1" s="1"/>
  <c r="L255" i="1" s="1"/>
  <c r="J226" i="1"/>
  <c r="K226" i="1" s="1"/>
  <c r="L226" i="1" s="1"/>
  <c r="J66" i="1"/>
  <c r="K66" i="1" s="1"/>
  <c r="L66" i="1" s="1"/>
  <c r="J151" i="1"/>
  <c r="K151" i="1" s="1"/>
  <c r="L151" i="1" s="1"/>
  <c r="J153" i="1"/>
  <c r="K153" i="1" s="1"/>
  <c r="L153" i="1" s="1"/>
  <c r="M120" i="1"/>
  <c r="J120" i="1"/>
  <c r="K120" i="1" s="1"/>
  <c r="L120" i="1" s="1"/>
  <c r="M91" i="1"/>
  <c r="J91" i="1"/>
  <c r="K91" i="1" s="1"/>
  <c r="L91" i="1" s="1"/>
  <c r="M84" i="1"/>
  <c r="J84" i="1"/>
  <c r="K84" i="1" s="1"/>
  <c r="L84" i="1" s="1"/>
  <c r="J47" i="1"/>
  <c r="K47" i="1" s="1"/>
  <c r="L47" i="1" s="1"/>
  <c r="J98" i="1"/>
  <c r="K98" i="1" s="1"/>
  <c r="L98" i="1" s="1"/>
  <c r="J189" i="1"/>
  <c r="K189" i="1" s="1"/>
  <c r="L189" i="1" s="1"/>
  <c r="J135" i="1"/>
  <c r="K135" i="1" s="1"/>
  <c r="L135" i="1" s="1"/>
  <c r="M95" i="1"/>
  <c r="J95" i="1"/>
  <c r="K95" i="1" s="1"/>
  <c r="L95" i="1" s="1"/>
  <c r="M9" i="1"/>
  <c r="J9" i="1"/>
  <c r="K9" i="1" s="1"/>
  <c r="L9" i="1" s="1"/>
  <c r="J283" i="1"/>
  <c r="K283" i="1" s="1"/>
  <c r="L283" i="1" s="1"/>
  <c r="J181" i="1"/>
  <c r="K181" i="1" s="1"/>
  <c r="L181" i="1" s="1"/>
  <c r="J168" i="1"/>
  <c r="K168" i="1" s="1"/>
  <c r="L168" i="1" s="1"/>
  <c r="J183" i="1"/>
  <c r="K183" i="1" s="1"/>
  <c r="L183" i="1" s="1"/>
  <c r="J159" i="1"/>
  <c r="K159" i="1" s="1"/>
  <c r="L159" i="1" s="1"/>
  <c r="J201" i="1"/>
  <c r="K201" i="1" s="1"/>
  <c r="L201" i="1" s="1"/>
  <c r="J124" i="1"/>
  <c r="K124" i="1" s="1"/>
  <c r="L124" i="1" s="1"/>
  <c r="J131" i="1"/>
  <c r="K131" i="1" s="1"/>
  <c r="L131" i="1" s="1"/>
  <c r="J132" i="1"/>
  <c r="K132" i="1" s="1"/>
  <c r="L132" i="1" s="1"/>
  <c r="J30" i="1"/>
  <c r="K30" i="1" s="1"/>
  <c r="L30" i="1" s="1"/>
  <c r="J99" i="1"/>
  <c r="K99" i="1" s="1"/>
  <c r="L99" i="1" s="1"/>
  <c r="J34" i="1"/>
  <c r="K34" i="1" s="1"/>
  <c r="L34" i="1" s="1"/>
  <c r="J192" i="1"/>
  <c r="K192" i="1" s="1"/>
  <c r="L192" i="1" s="1"/>
  <c r="J136" i="1"/>
  <c r="K136" i="1" s="1"/>
  <c r="L136" i="1" s="1"/>
  <c r="I276" i="1"/>
  <c r="J276" i="1" s="1"/>
  <c r="K276" i="1" s="1"/>
  <c r="L276" i="1" s="1"/>
  <c r="J212" i="1"/>
  <c r="K212" i="1" s="1"/>
  <c r="L212" i="1" s="1"/>
  <c r="J202" i="1"/>
  <c r="K202" i="1" s="1"/>
  <c r="L202" i="1" s="1"/>
  <c r="J156" i="1"/>
  <c r="K156" i="1" s="1"/>
  <c r="L156" i="1" s="1"/>
  <c r="J20" i="1"/>
  <c r="K20" i="1" s="1"/>
  <c r="L20" i="1" s="1"/>
  <c r="J198" i="1"/>
  <c r="K198" i="1" s="1"/>
  <c r="L198" i="1" s="1"/>
  <c r="J204" i="1"/>
  <c r="K204" i="1" s="1"/>
  <c r="L204" i="1" s="1"/>
  <c r="J173" i="1"/>
  <c r="K173" i="1" s="1"/>
  <c r="L173" i="1" s="1"/>
  <c r="J155" i="1"/>
  <c r="K155" i="1" s="1"/>
  <c r="L155" i="1" s="1"/>
  <c r="J147" i="1"/>
  <c r="K147" i="1" s="1"/>
  <c r="L147" i="1" s="1"/>
  <c r="J127" i="1"/>
  <c r="K127" i="1" s="1"/>
  <c r="L127" i="1" s="1"/>
  <c r="J101" i="1"/>
  <c r="K101" i="1" s="1"/>
  <c r="L101" i="1" s="1"/>
  <c r="M92" i="1"/>
  <c r="J92" i="1"/>
  <c r="K92" i="1" s="1"/>
  <c r="L92" i="1" s="1"/>
  <c r="I277" i="1"/>
  <c r="J220" i="1"/>
  <c r="K220" i="1" s="1"/>
  <c r="L220" i="1" s="1"/>
  <c r="J215" i="1"/>
  <c r="K215" i="1" s="1"/>
  <c r="L215" i="1" s="1"/>
  <c r="J216" i="1"/>
  <c r="K216" i="1" s="1"/>
  <c r="L216" i="1" s="1"/>
  <c r="J108" i="1"/>
  <c r="K108" i="1" s="1"/>
  <c r="L108" i="1" s="1"/>
  <c r="M93" i="1"/>
  <c r="J93" i="1"/>
  <c r="K93" i="1" s="1"/>
  <c r="L93" i="1" s="1"/>
  <c r="M88" i="1"/>
  <c r="J88" i="1"/>
  <c r="K88" i="1" s="1"/>
  <c r="L88" i="1" s="1"/>
  <c r="M87" i="1"/>
  <c r="J87" i="1"/>
  <c r="K87" i="1" s="1"/>
  <c r="L87" i="1" s="1"/>
  <c r="M83" i="1"/>
  <c r="J83" i="1"/>
  <c r="K83" i="1" s="1"/>
  <c r="L83" i="1" s="1"/>
  <c r="M74" i="1"/>
  <c r="J74" i="1"/>
  <c r="K74" i="1" s="1"/>
  <c r="L74" i="1" s="1"/>
  <c r="M78" i="1"/>
  <c r="J78" i="1"/>
  <c r="K78" i="1" s="1"/>
  <c r="L78" i="1" s="1"/>
  <c r="J63" i="1"/>
  <c r="K63" i="1" s="1"/>
  <c r="L63" i="1" s="1"/>
  <c r="J59" i="1"/>
  <c r="K59" i="1" s="1"/>
  <c r="L59" i="1" s="1"/>
  <c r="J60" i="1"/>
  <c r="K60" i="1" s="1"/>
  <c r="L60" i="1" s="1"/>
  <c r="J46" i="1"/>
  <c r="K46" i="1" s="1"/>
  <c r="L46" i="1" s="1"/>
  <c r="J33" i="1"/>
  <c r="K33" i="1" s="1"/>
  <c r="L33" i="1" s="1"/>
  <c r="J279" i="1"/>
  <c r="K279" i="1" s="1"/>
  <c r="L279" i="1" s="1"/>
  <c r="J200" i="1"/>
  <c r="K200" i="1" s="1"/>
  <c r="L200" i="1" s="1"/>
  <c r="J196" i="1"/>
  <c r="K196" i="1" s="1"/>
  <c r="L196" i="1" s="1"/>
  <c r="J165" i="1"/>
  <c r="K165" i="1" s="1"/>
  <c r="L165" i="1" s="1"/>
  <c r="J158" i="1"/>
  <c r="K158" i="1" s="1"/>
  <c r="L158" i="1" s="1"/>
  <c r="J133" i="1"/>
  <c r="K133" i="1" s="1"/>
  <c r="L133" i="1" s="1"/>
  <c r="J139" i="1"/>
  <c r="K139" i="1" s="1"/>
  <c r="L139" i="1" s="1"/>
  <c r="M94" i="1"/>
  <c r="J94" i="1"/>
  <c r="K94" i="1" s="1"/>
  <c r="L94" i="1" s="1"/>
  <c r="M70" i="1"/>
  <c r="J70" i="1"/>
  <c r="K70" i="1" s="1"/>
  <c r="L70" i="1" s="1"/>
  <c r="J32" i="1"/>
  <c r="K32" i="1" s="1"/>
  <c r="L32" i="1" s="1"/>
  <c r="J296" i="1"/>
  <c r="K296" i="1" s="1"/>
  <c r="L296" i="1" s="1"/>
  <c r="J264" i="1"/>
  <c r="K264" i="1" s="1"/>
  <c r="L264" i="1" s="1"/>
  <c r="J260" i="1"/>
  <c r="K260" i="1" s="1"/>
  <c r="L260" i="1" s="1"/>
  <c r="J265" i="1"/>
  <c r="K265" i="1" s="1"/>
  <c r="L265" i="1" s="1"/>
  <c r="J259" i="1"/>
  <c r="K259" i="1" s="1"/>
  <c r="L259" i="1" s="1"/>
  <c r="J250" i="1"/>
  <c r="K250" i="1" s="1"/>
  <c r="L250" i="1" s="1"/>
  <c r="J256" i="1"/>
  <c r="K256" i="1" s="1"/>
  <c r="L256" i="1" s="1"/>
  <c r="J237" i="1"/>
  <c r="K237" i="1" s="1"/>
  <c r="L237" i="1" s="1"/>
  <c r="J252" i="1"/>
  <c r="K252" i="1" s="1"/>
  <c r="L252" i="1" s="1"/>
  <c r="J222" i="1"/>
  <c r="K222" i="1" s="1"/>
  <c r="L222" i="1" s="1"/>
  <c r="J232" i="1"/>
  <c r="K232" i="1" s="1"/>
  <c r="L232" i="1" s="1"/>
  <c r="J223" i="1"/>
  <c r="K223" i="1" s="1"/>
  <c r="L223" i="1" s="1"/>
  <c r="J218" i="1"/>
  <c r="K218" i="1" s="1"/>
  <c r="L218" i="1" s="1"/>
  <c r="J239" i="1"/>
  <c r="K239" i="1" s="1"/>
  <c r="L239" i="1" s="1"/>
  <c r="J205" i="1"/>
  <c r="K205" i="1" s="1"/>
  <c r="L205" i="1" s="1"/>
  <c r="J236" i="1"/>
  <c r="K236" i="1" s="1"/>
  <c r="L236" i="1" s="1"/>
  <c r="J115" i="1"/>
  <c r="K115" i="1" s="1"/>
  <c r="L115" i="1" s="1"/>
  <c r="J141" i="1"/>
  <c r="K141" i="1" s="1"/>
  <c r="L141" i="1" s="1"/>
  <c r="J82" i="1"/>
  <c r="K82" i="1" s="1"/>
  <c r="L82" i="1" s="1"/>
  <c r="M67" i="1"/>
  <c r="J67" i="1"/>
  <c r="K67" i="1" s="1"/>
  <c r="L67" i="1" s="1"/>
  <c r="M52" i="1"/>
  <c r="J52" i="1"/>
  <c r="K52" i="1" s="1"/>
  <c r="L52" i="1" s="1"/>
  <c r="I286" i="1"/>
  <c r="J238" i="1"/>
  <c r="K238" i="1" s="1"/>
  <c r="L238" i="1" s="1"/>
  <c r="J234" i="1"/>
  <c r="K234" i="1" s="1"/>
  <c r="L234" i="1" s="1"/>
  <c r="J230" i="1"/>
  <c r="K230" i="1" s="1"/>
  <c r="L230" i="1" s="1"/>
  <c r="J197" i="1"/>
  <c r="K197" i="1" s="1"/>
  <c r="L197" i="1" s="1"/>
  <c r="J174" i="1"/>
  <c r="K174" i="1" s="1"/>
  <c r="L174" i="1" s="1"/>
  <c r="J146" i="1"/>
  <c r="K146" i="1" s="1"/>
  <c r="L146" i="1" s="1"/>
  <c r="J145" i="1"/>
  <c r="K145" i="1" s="1"/>
  <c r="L145" i="1" s="1"/>
  <c r="J140" i="1"/>
  <c r="K140" i="1" s="1"/>
  <c r="L140" i="1" s="1"/>
  <c r="J58" i="1"/>
  <c r="K58" i="1" s="1"/>
  <c r="L58" i="1" s="1"/>
  <c r="J272" i="1"/>
  <c r="K272" i="1" s="1"/>
  <c r="L272" i="1" s="1"/>
  <c r="J203" i="1"/>
  <c r="K203" i="1" s="1"/>
  <c r="L203" i="1" s="1"/>
  <c r="J170" i="1"/>
  <c r="K170" i="1" s="1"/>
  <c r="L170" i="1" s="1"/>
  <c r="J270" i="1"/>
  <c r="K270" i="1" s="1"/>
  <c r="L270" i="1" s="1"/>
  <c r="J263" i="1"/>
  <c r="K263" i="1" s="1"/>
  <c r="L263" i="1" s="1"/>
  <c r="J268" i="1"/>
  <c r="K268" i="1" s="1"/>
  <c r="L268" i="1" s="1"/>
  <c r="J245" i="1"/>
  <c r="K245" i="1" s="1"/>
  <c r="L245" i="1" s="1"/>
  <c r="J242" i="1"/>
  <c r="K242" i="1" s="1"/>
  <c r="L242" i="1" s="1"/>
  <c r="J214" i="1"/>
  <c r="K214" i="1" s="1"/>
  <c r="L214" i="1" s="1"/>
  <c r="J193" i="1"/>
  <c r="K193" i="1" s="1"/>
  <c r="L193" i="1" s="1"/>
  <c r="I299" i="1"/>
  <c r="J126" i="1"/>
  <c r="K126" i="1" s="1"/>
  <c r="L126" i="1" s="1"/>
  <c r="J207" i="1"/>
  <c r="K207" i="1" s="1"/>
  <c r="L207" i="1" s="1"/>
  <c r="J130" i="1"/>
  <c r="K130" i="1" s="1"/>
  <c r="L130" i="1" s="1"/>
  <c r="J116" i="1"/>
  <c r="K116" i="1" s="1"/>
  <c r="L116" i="1" s="1"/>
  <c r="J118" i="1"/>
  <c r="K118" i="1" s="1"/>
  <c r="L118" i="1" s="1"/>
  <c r="J76" i="1"/>
  <c r="K76" i="1" s="1"/>
  <c r="L76" i="1" s="1"/>
  <c r="J100" i="1"/>
  <c r="K100" i="1" s="1"/>
  <c r="L100" i="1" s="1"/>
  <c r="M113" i="1"/>
  <c r="J113" i="1"/>
  <c r="K113" i="1" s="1"/>
  <c r="L113" i="1" s="1"/>
  <c r="M77" i="1"/>
  <c r="J77" i="1"/>
  <c r="K77" i="1" s="1"/>
  <c r="L77" i="1" s="1"/>
  <c r="M68" i="1"/>
  <c r="J68" i="1"/>
  <c r="K68" i="1" s="1"/>
  <c r="L68" i="1" s="1"/>
  <c r="J69" i="1"/>
  <c r="K69" i="1" s="1"/>
  <c r="L69" i="1" s="1"/>
  <c r="J64" i="1"/>
  <c r="K64" i="1" s="1"/>
  <c r="L64" i="1" s="1"/>
  <c r="J44" i="1"/>
  <c r="K44" i="1" s="1"/>
  <c r="L44" i="1" s="1"/>
  <c r="J55" i="1"/>
  <c r="K55" i="1" s="1"/>
  <c r="L55" i="1" s="1"/>
  <c r="I271" i="1"/>
  <c r="M73" i="1"/>
  <c r="J73" i="1"/>
  <c r="K73" i="1" s="1"/>
  <c r="L73" i="1" s="1"/>
  <c r="J13" i="1"/>
  <c r="K13" i="1" s="1"/>
  <c r="L13" i="1" s="1"/>
  <c r="J8" i="1"/>
  <c r="K8" i="1" s="1"/>
  <c r="L8" i="1" s="1"/>
  <c r="J297" i="1" l="1"/>
  <c r="K297" i="1" s="1"/>
  <c r="L297" i="1" s="1"/>
  <c r="J273" i="1"/>
  <c r="K273" i="1" s="1"/>
  <c r="L273" i="1" s="1"/>
  <c r="J287" i="1"/>
  <c r="K287" i="1" s="1"/>
  <c r="L287" i="1" s="1"/>
  <c r="J269" i="1"/>
  <c r="K269" i="1" s="1"/>
  <c r="L269" i="1" s="1"/>
  <c r="J292" i="1"/>
  <c r="K292" i="1" s="1"/>
  <c r="L292" i="1" s="1"/>
  <c r="J295" i="1"/>
  <c r="K295" i="1" s="1"/>
  <c r="L295" i="1" s="1"/>
  <c r="J294" i="1"/>
  <c r="K294" i="1" s="1"/>
  <c r="L294" i="1" s="1"/>
  <c r="J285" i="1"/>
  <c r="K285" i="1" s="1"/>
  <c r="L285" i="1" s="1"/>
  <c r="J282" i="1"/>
  <c r="K282" i="1" s="1"/>
  <c r="L282" i="1" s="1"/>
  <c r="J271" i="1"/>
  <c r="K271" i="1" s="1"/>
  <c r="L271" i="1" s="1"/>
  <c r="J299" i="1"/>
  <c r="K299" i="1" s="1"/>
  <c r="L299" i="1" s="1"/>
  <c r="J300" i="1"/>
  <c r="K300" i="1" s="1"/>
  <c r="L300" i="1" s="1"/>
  <c r="J277" i="1"/>
  <c r="K277" i="1" s="1"/>
  <c r="L277" i="1" s="1"/>
  <c r="J298" i="1"/>
  <c r="K298" i="1" s="1"/>
  <c r="L298" i="1" s="1"/>
  <c r="J219" i="1"/>
  <c r="K219" i="1" s="1"/>
  <c r="L219" i="1" s="1"/>
  <c r="J286" i="1"/>
  <c r="K286" i="1" s="1"/>
  <c r="L286" i="1" s="1"/>
  <c r="J280" i="1"/>
  <c r="K280" i="1" s="1"/>
  <c r="L280" i="1" s="1"/>
  <c r="J291" i="1"/>
  <c r="K291" i="1" s="1"/>
  <c r="L291" i="1" s="1"/>
  <c r="J289" i="1"/>
  <c r="K289" i="1" s="1"/>
  <c r="L289" i="1" s="1"/>
  <c r="J278" i="1"/>
  <c r="K278" i="1" s="1"/>
  <c r="L278" i="1" s="1"/>
  <c r="J274" i="1"/>
  <c r="K274" i="1" s="1"/>
  <c r="L274" i="1" s="1"/>
  <c r="J275" i="1"/>
  <c r="K275" i="1" s="1"/>
  <c r="L275" i="1" s="1"/>
  <c r="J251" i="1"/>
  <c r="K251" i="1" s="1"/>
  <c r="L251" i="1" s="1"/>
  <c r="J281" i="1"/>
  <c r="K281" i="1" s="1"/>
  <c r="L281" i="1" s="1"/>
  <c r="J288" i="1"/>
  <c r="K288" i="1" s="1"/>
  <c r="L288" i="1" s="1"/>
  <c r="J290" i="1"/>
  <c r="K290" i="1" s="1"/>
  <c r="L290" i="1" s="1"/>
  <c r="J284" i="1"/>
  <c r="K284" i="1" s="1"/>
  <c r="L284" i="1" s="1"/>
  <c r="J241" i="1"/>
  <c r="K241" i="1" s="1"/>
  <c r="L241" i="1" s="1"/>
</calcChain>
</file>

<file path=xl/sharedStrings.xml><?xml version="1.0" encoding="utf-8"?>
<sst xmlns="http://schemas.openxmlformats.org/spreadsheetml/2006/main" count="2105" uniqueCount="764">
  <si>
    <t xml:space="preserve">República de Colombia
Instituto Colombiano de Bienestar Familiar
Cecilia de la Fuente de Lleras 
Dirección de Información y Tecnología </t>
  </si>
  <si>
    <t>ID</t>
  </si>
  <si>
    <t>Regional</t>
  </si>
  <si>
    <t>Tipo de Sede</t>
  </si>
  <si>
    <t>Nombre</t>
  </si>
  <si>
    <t>Ciudad</t>
  </si>
  <si>
    <t>Direccion</t>
  </si>
  <si>
    <t>MEDIO ACTUAL</t>
  </si>
  <si>
    <t>Observaciones</t>
  </si>
  <si>
    <t>Canal solicitado 2014 
(Kbps)</t>
  </si>
  <si>
    <t>Canal Sugerido 2016</t>
  </si>
  <si>
    <t>Canal Sugerido 2017</t>
  </si>
  <si>
    <t>Canal Sugerido 2018</t>
  </si>
  <si>
    <t>Kb/pax ajustado</t>
  </si>
  <si>
    <t>AMAZONAS</t>
  </si>
  <si>
    <t>SRPA</t>
  </si>
  <si>
    <t xml:space="preserve"> CSJ -  AMAZONAS</t>
  </si>
  <si>
    <t>Carrera 5 Calle 5</t>
  </si>
  <si>
    <t>Satelital</t>
  </si>
  <si>
    <t>Internet movil / Canales compartidos</t>
  </si>
  <si>
    <t>UL</t>
  </si>
  <si>
    <t>PUERTO NARIÑO</t>
  </si>
  <si>
    <t>Barrio Loma Linda – Al lado del Hospital Local Pto. Nariño</t>
  </si>
  <si>
    <t>CAIVAS</t>
  </si>
  <si>
    <t>LETICIA</t>
  </si>
  <si>
    <t>calle 14 N° 10-32 Barrio Victoria Regia</t>
  </si>
  <si>
    <t>Canal Dedicado</t>
  </si>
  <si>
    <t>REG</t>
  </si>
  <si>
    <t>CARRERA 4º No. 4 - 10 BARRIO GAITAN</t>
  </si>
  <si>
    <t>ANTIOQUIA</t>
  </si>
  <si>
    <t>HOGAR DE PASO 1</t>
  </si>
  <si>
    <t>HOGAR DE PASO 1 - CENTRO DE DIAGNOSTICO CERRO EL VOLADOR</t>
  </si>
  <si>
    <t>MEDELLIN</t>
  </si>
  <si>
    <t xml:space="preserve">CARERRA 65 # 59 A 321 INTERIOR 104 CERRO EL VOLADOR </t>
  </si>
  <si>
    <t>Fibra</t>
  </si>
  <si>
    <t xml:space="preserve">  CSJ - RIONEGRO</t>
  </si>
  <si>
    <t>RIONEGRO</t>
  </si>
  <si>
    <t xml:space="preserve">Vereda Barro Blanco, Sector Las Delicias, vía El Porvenir – Rionegro Antioquía  </t>
  </si>
  <si>
    <t>CAIF</t>
  </si>
  <si>
    <t>COMUNA 8</t>
  </si>
  <si>
    <t>CARRERA 39 No. 50-68 Plaza de Flórez Ayacucho</t>
  </si>
  <si>
    <t>Canales compartidos (Banda ancha)</t>
  </si>
  <si>
    <t>COMUNA 13</t>
  </si>
  <si>
    <t>Calle 39C No. 109-24 Casa de Justicia Comuna 13</t>
  </si>
  <si>
    <t>HOGAR DE PASO 2</t>
  </si>
  <si>
    <t>HOGAR DE PASO 2 - CENTRO DE DIAGNOSTICO SEDE ROBLEDO</t>
  </si>
  <si>
    <t xml:space="preserve">ROBLEDO CALLE 78B #72 A 36 </t>
  </si>
  <si>
    <t xml:space="preserve">MEDELLIN </t>
  </si>
  <si>
    <t>CARRERA 44 A 31- 156 San Diego</t>
  </si>
  <si>
    <t>CZ</t>
  </si>
  <si>
    <t xml:space="preserve">OCCIDENTE MEDIO </t>
  </si>
  <si>
    <t>DABEIBA</t>
  </si>
  <si>
    <t>Carrera Uribe Uribe  # 10 - 86 calle Principal</t>
  </si>
  <si>
    <t xml:space="preserve"> PORCE NUS   </t>
  </si>
  <si>
    <t>YOLOMBO</t>
  </si>
  <si>
    <t>Carrera 18 # 19-97 Denominado Calle Cordoba</t>
  </si>
  <si>
    <t xml:space="preserve">LA MESETA  </t>
  </si>
  <si>
    <t>YARUMAL</t>
  </si>
  <si>
    <t xml:space="preserve">Calle 21  Nº 18-45,  Yarumal
</t>
  </si>
  <si>
    <t xml:space="preserve">MAGDALENA MEDIO </t>
  </si>
  <si>
    <t>PUERTO BERRIO</t>
  </si>
  <si>
    <t xml:space="preserve">Calle 10 con Carrera 10, Puerto Berrío
</t>
  </si>
  <si>
    <t xml:space="preserve">PENDERISCO   </t>
  </si>
  <si>
    <t>URRAO</t>
  </si>
  <si>
    <t xml:space="preserve">Calle 29 Nº 29-43 Urrao 
</t>
  </si>
  <si>
    <t xml:space="preserve"> BAJO CAUCA </t>
  </si>
  <si>
    <t>CAUCASIA</t>
  </si>
  <si>
    <t xml:space="preserve">Tr. 13 Nº 14C-36 Barrio Pajonal Caucasia
</t>
  </si>
  <si>
    <t xml:space="preserve">OCCIDENTE  </t>
  </si>
  <si>
    <t>SANTA FE DE ANTIOQUIA</t>
  </si>
  <si>
    <t xml:space="preserve">Calle 9  # 8-40 Carrera Santander
</t>
  </si>
  <si>
    <t xml:space="preserve">ORIENTE MEDIO </t>
  </si>
  <si>
    <t>EL SANTUARIO</t>
  </si>
  <si>
    <t xml:space="preserve">Calle 49 Nº 47-23 piso 1º Santuario 
</t>
  </si>
  <si>
    <t xml:space="preserve">CSJ - MEDELLIN </t>
  </si>
  <si>
    <t>CARRERA  83 No. 47A-47 BARRIO LA FLORESTA  - Se tiene  una accion popular y se espera  que la sede nos apruebe el cambio</t>
  </si>
  <si>
    <t xml:space="preserve">SUROESTE  - </t>
  </si>
  <si>
    <t>ANDES</t>
  </si>
  <si>
    <t>calle 49A Nº49a-39</t>
  </si>
  <si>
    <t xml:space="preserve">CALLE 45 NO. 79 - 141 LA AMÉRICA </t>
  </si>
  <si>
    <t xml:space="preserve">URABA  </t>
  </si>
  <si>
    <t>APARTADÓ</t>
  </si>
  <si>
    <t>Carrera 100 # 112-04, Apartado Vía Turbo frente al SENA</t>
  </si>
  <si>
    <t xml:space="preserve">ORIENTE  </t>
  </si>
  <si>
    <t xml:space="preserve">Calle 48 Nº 51-19 Piso 3º Rionegro 
</t>
  </si>
  <si>
    <t xml:space="preserve">ABURRA SUR  </t>
  </si>
  <si>
    <t>ITAGUI</t>
  </si>
  <si>
    <t xml:space="preserve">Carrera 51 Nº 52-19 Itagüí
</t>
  </si>
  <si>
    <t xml:space="preserve">ABURRA NORTE   </t>
  </si>
  <si>
    <t>BELLO</t>
  </si>
  <si>
    <t xml:space="preserve">Diagonal 54 Nº 42B-19 Bello - Niquia
</t>
  </si>
  <si>
    <t xml:space="preserve">NOROCCIDENTAL  </t>
  </si>
  <si>
    <t>Carrera 70 No 42-37</t>
  </si>
  <si>
    <t xml:space="preserve">SURORIENTAL  </t>
  </si>
  <si>
    <t xml:space="preserve">Carrera 80 No. 38 B - 48 
Barrio Laureles </t>
  </si>
  <si>
    <t xml:space="preserve">NORORIENTAL  </t>
  </si>
  <si>
    <t>Carrera 50ª Nº 63-43  Medellín.</t>
  </si>
  <si>
    <t>ARAUCA</t>
  </si>
  <si>
    <t xml:space="preserve"> TAME</t>
  </si>
  <si>
    <t>TAME</t>
  </si>
  <si>
    <t>CARRERA 14 NO. 15 - 57 BARRIO CENTRO</t>
  </si>
  <si>
    <t>SARAVENA</t>
  </si>
  <si>
    <t>CARRERA 16 NO. 28 - 09 BARRIO 6 DE OCTUBRE</t>
  </si>
  <si>
    <t>CZ / REG</t>
  </si>
  <si>
    <t xml:space="preserve"> ARAUCA</t>
  </si>
  <si>
    <t>CALLE 21 NO. 1 - 24 BARRIO FUNDADORES</t>
  </si>
  <si>
    <t>ATLANTICO</t>
  </si>
  <si>
    <t>BARANQUILLA</t>
  </si>
  <si>
    <t>BARRANQUILLA</t>
  </si>
  <si>
    <t>CARRERA 55  No 72-94</t>
  </si>
  <si>
    <t>CSJ - BARRANQUILLA</t>
  </si>
  <si>
    <t>Cl. 45 N. 44 94</t>
  </si>
  <si>
    <t xml:space="preserve"> BARANOA</t>
  </si>
  <si>
    <t>BARANOA</t>
  </si>
  <si>
    <t>CARRERA 18 NO. 19 - 20 MUNICIPIO BARANOA</t>
  </si>
  <si>
    <t xml:space="preserve"> SABANAGRANDE</t>
  </si>
  <si>
    <t>SABANAGRANDE</t>
  </si>
  <si>
    <t>Carrera 1B No. 2A -2</t>
  </si>
  <si>
    <t xml:space="preserve"> SABANALARGA</t>
  </si>
  <si>
    <t>SABANALARGA</t>
  </si>
  <si>
    <t>Carrera 16 Nro. 22 a 53</t>
  </si>
  <si>
    <t xml:space="preserve"> SUR ORIENTE</t>
  </si>
  <si>
    <t>CALLE 45 NO. 10C - 18 BARRIO LA VICTORIA - Temporalmente estará funcionando en la Cra. 15C Cll 36B Esq. Barrio la Unión. Barranquilla (6 meses aprox)</t>
  </si>
  <si>
    <t xml:space="preserve"> HIPODROMO</t>
  </si>
  <si>
    <t>SOLEDAD</t>
  </si>
  <si>
    <t xml:space="preserve">CALLE 26 CARRERA 30 ESQUINA JUNTO A LA ESTACIÓN DE POLICÍA </t>
  </si>
  <si>
    <t>NORTE CENTRO HISTORICO</t>
  </si>
  <si>
    <t>CARRERA 47 NO. 74 - 35 BARRIO LAS AMÉRICAS BARRANQUILLA</t>
  </si>
  <si>
    <t> SUR OCCIDENTE</t>
  </si>
  <si>
    <t xml:space="preserve">CARRERA 38 B NO 66 -77 PISO 2 BARRIO RECREO BARRANQUILLA </t>
  </si>
  <si>
    <t xml:space="preserve">CARRE 46 NO. 61 - 15 BARRIO BOSTON BARRANQUILLA </t>
  </si>
  <si>
    <t>BOGOTÁ</t>
  </si>
  <si>
    <t>CURNA</t>
  </si>
  <si>
    <t>BOGOTA</t>
  </si>
  <si>
    <t xml:space="preserve">CALLE 1 CARRERA  24    BARRIO LA FRAGUITA CENTRO DE INTEGRACIÓN  SOCIAL </t>
  </si>
  <si>
    <t>CASA DE JUSTICIA</t>
  </si>
  <si>
    <t>SUBA</t>
  </si>
  <si>
    <t>CALLE 146A No. 94A - 05</t>
  </si>
  <si>
    <t>CIUDAD BOLIVAR</t>
  </si>
  <si>
    <t>TRANSVERSAL 73 No.70A - 04 SUR BARRIO SIERRA MORENA</t>
  </si>
  <si>
    <t>DEFENSORIAS</t>
  </si>
  <si>
    <t>PALOQUEMAO</t>
  </si>
  <si>
    <t>CARRERA 29 NO. 18A - 76 BARRIO PALOQUEMAO</t>
  </si>
  <si>
    <t>ARCHIVO CENTRAL</t>
  </si>
  <si>
    <t>CARRERA 34 No. 12A - 56  BARRIO PENSILVANIA</t>
  </si>
  <si>
    <t>Casa Quiroga (Barrio Rafael Uribe)</t>
  </si>
  <si>
    <t xml:space="preserve">Cra 21 # 37 - 79 Sur </t>
  </si>
  <si>
    <t>CENTRO</t>
  </si>
  <si>
    <t xml:space="preserve">CARRERA 7 No. 12 C 23 </t>
  </si>
  <si>
    <t xml:space="preserve"> BOSA 2</t>
  </si>
  <si>
    <t xml:space="preserve">Calle 64Sur 80-21 BOSA CENTRO </t>
  </si>
  <si>
    <t xml:space="preserve"> BOSA 1</t>
  </si>
  <si>
    <t>CLL 66 SUR 80C-56</t>
  </si>
  <si>
    <t>SANTAFE</t>
  </si>
  <si>
    <t>CALLE 22 A NO. 2 - 26 BARRIO GERMANIA</t>
  </si>
  <si>
    <t xml:space="preserve"> USME</t>
  </si>
  <si>
    <t xml:space="preserve">AVENIDA CRA 1ª NO. 75 - 08 SUR SANTA LIBRADA </t>
  </si>
  <si>
    <t xml:space="preserve"> BARRIOS UNIDOS</t>
  </si>
  <si>
    <t>CARRERA 16 NO. 63 - 81 BARRIO COLOMBIA</t>
  </si>
  <si>
    <t xml:space="preserve"> MARTIRES</t>
  </si>
  <si>
    <t xml:space="preserve">CALLE 13 No. 31 - 04 BARRIO LA GRAN AMÉRICA </t>
  </si>
  <si>
    <t xml:space="preserve"> TUNJUELITO</t>
  </si>
  <si>
    <t xml:space="preserve">CARRERA 19A NO. 56 - 08 SUR BARRIO SAN CARLOS  </t>
  </si>
  <si>
    <t xml:space="preserve"> RAFAEL URIBE</t>
  </si>
  <si>
    <t>CARRERA 27 NO. 26 - 51 SUR BARRIO CENTENARIO</t>
  </si>
  <si>
    <t xml:space="preserve"> USAQUEN</t>
  </si>
  <si>
    <t xml:space="preserve">CALLE 163 A NO. 13 B - 50 BARRIO PANTANITO </t>
  </si>
  <si>
    <t>FONTIBON</t>
  </si>
  <si>
    <t>CALLE 22L No. 96H - 35 BARRIO EL RUBÍ</t>
  </si>
  <si>
    <t xml:space="preserve"> SAN CRISTOBAL SUR</t>
  </si>
  <si>
    <t xml:space="preserve">CARRERA 6 NO. 5A - 03 SUR BARRIO VILLA JAVIER </t>
  </si>
  <si>
    <t xml:space="preserve">CARRERA 19 No. 60 - 23 SUR BARRIO CANDELARIA </t>
  </si>
  <si>
    <t xml:space="preserve"> KENNEDY</t>
  </si>
  <si>
    <t>CALLE 38 C SUR NO. 72 A - 12 SUR BARRIO SAN CAMILO</t>
  </si>
  <si>
    <t xml:space="preserve"> SUBA</t>
  </si>
  <si>
    <t>AV. CARRERA 58 NO. 128 B - 94  PISO 3 Y 4  BARRIO LAS VILLAS</t>
  </si>
  <si>
    <t xml:space="preserve"> ENGATIVA</t>
  </si>
  <si>
    <t>CARRERA 103 NO. 73 - 13 BARRIO ÁLAMOS NORTE</t>
  </si>
  <si>
    <t xml:space="preserve"> REVIVIR </t>
  </si>
  <si>
    <t>CALLE 27 NO. 24 - 40 
BARRIO TEUSAQUILLO</t>
  </si>
  <si>
    <t xml:space="preserve"> PUENTE ARANDA </t>
  </si>
  <si>
    <t>CALLE 12 NO. 30 - 35  PISO 3 BARRIO PUENTE ARANDA</t>
  </si>
  <si>
    <t>AVENIDA CRA 50 NO. 26 - 51 CAN</t>
  </si>
  <si>
    <t>BOLÍVAR</t>
  </si>
  <si>
    <t>CARTAGENA</t>
  </si>
  <si>
    <t xml:space="preserve">carrera 15 No 59-11 Casa de Justicia  de Canapote </t>
  </si>
  <si>
    <t xml:space="preserve"> SIMITI</t>
  </si>
  <si>
    <t>SIMITI</t>
  </si>
  <si>
    <t>Calle Libertador No 8 -35 Barrio la Sabana</t>
  </si>
  <si>
    <t xml:space="preserve"> MOMPOX</t>
  </si>
  <si>
    <t>MOMPOX</t>
  </si>
  <si>
    <t xml:space="preserve">CALLE19 NO 1 - 15 </t>
  </si>
  <si>
    <t xml:space="preserve"> EL CARMEN DE BOLIVAR</t>
  </si>
  <si>
    <t>EL CARMEN DE BOLIVAR</t>
  </si>
  <si>
    <t xml:space="preserve">CALLE 25 NO. 45 - 17  </t>
  </si>
  <si>
    <t xml:space="preserve"> MAGANGUE</t>
  </si>
  <si>
    <t>MAGANGUE</t>
  </si>
  <si>
    <t>AVENIDA COLOMBIA NO. 6 - 36</t>
  </si>
  <si>
    <t xml:space="preserve"> TURBACO</t>
  </si>
  <si>
    <t>TURBACO</t>
  </si>
  <si>
    <t>PLAN PAREJO CARRETERA TRONCAL DE OCCIDENTE SEDE ASOMENORES   
Urb. La Granja Kra. 15 Nro. 28-284, Carretera Troncal de Occidente</t>
  </si>
  <si>
    <t xml:space="preserve"> HISTORICO Y DEL CARIBE NORTE</t>
  </si>
  <si>
    <t>CALLE BOGOTÁ 43 NO. 14A - 34 BARRIO TORICES</t>
  </si>
  <si>
    <t>INDUSTRIAL DE LA BAHIA</t>
  </si>
  <si>
    <t xml:space="preserve">DIAGONAL 31 D NO. 69 A - 04 MANZANA E;   LOTE 35 BARRIO SANTA LUCIA CUARTA CALLE </t>
  </si>
  <si>
    <t>DE LA VIRGEN Y TURISTICO</t>
  </si>
  <si>
    <t xml:space="preserve">PLAZA ESTADIO 11 DE NOVIEMBRE BARRIO OLAYA HERRERA </t>
  </si>
  <si>
    <t>EDIFICIO CONCAS- SECTOR LA MATUNA; NO. 32A-50 PISOS 16 Y 17</t>
  </si>
  <si>
    <t>BOYACÁ</t>
  </si>
  <si>
    <t>TUNJA</t>
  </si>
  <si>
    <t>Carrera 10 No 23-35, Antigua sede del Hotel Real</t>
  </si>
  <si>
    <t>CSJ  - SOGAMOSO</t>
  </si>
  <si>
    <t>SOGAMOSO</t>
  </si>
  <si>
    <t xml:space="preserve">CRA 11 # 10-64 </t>
  </si>
  <si>
    <t>CSJ - GARAGOA</t>
  </si>
  <si>
    <t>GARAGOA</t>
  </si>
  <si>
    <t>Calle 10 No. 8-30</t>
  </si>
  <si>
    <t>CSJ - DUITAMA</t>
  </si>
  <si>
    <t>DUITAMA</t>
  </si>
  <si>
    <t>CARRERA 20 No. 14-100</t>
  </si>
  <si>
    <t>CSJ - TUNJA</t>
  </si>
  <si>
    <t>CARRERA 9 No. 14B-61</t>
  </si>
  <si>
    <t xml:space="preserve"> OTANCHE</t>
  </si>
  <si>
    <t>OTANCHE</t>
  </si>
  <si>
    <t>CARRERA 5 NO. 4 - 13 M</t>
  </si>
  <si>
    <t>EL COCUY</t>
  </si>
  <si>
    <t xml:space="preserve">CARRERA 4 NO. 7 - 39 CENTRO </t>
  </si>
  <si>
    <t xml:space="preserve"> MONIQUIRA</t>
  </si>
  <si>
    <t>MONIQUIRA</t>
  </si>
  <si>
    <t xml:space="preserve">CARRERA 12 NO. 18 - 80 </t>
  </si>
  <si>
    <t xml:space="preserve">CALLE 12 NO. 9 - 40 </t>
  </si>
  <si>
    <t xml:space="preserve"> MIRAFLORES</t>
  </si>
  <si>
    <t>MIRAFLOREZ</t>
  </si>
  <si>
    <t xml:space="preserve">CARRERA 6 NO. 5 - 13 BARRIO EL RAYO </t>
  </si>
  <si>
    <t xml:space="preserve"> PUERTO BOYACA</t>
  </si>
  <si>
    <t>PUERTO BOYACA</t>
  </si>
  <si>
    <t>CARRERA 3A CON CALLE 16,  ESQUINA CENTRO</t>
  </si>
  <si>
    <t xml:space="preserve"> SOATA</t>
  </si>
  <si>
    <t>SOATA</t>
  </si>
  <si>
    <t>CARRERA 2 CALLE 19, ESQUINA</t>
  </si>
  <si>
    <t xml:space="preserve">TUNJA 1 </t>
  </si>
  <si>
    <t>CARRERA 11 NO. 7 - 39 SUR BARRIO LIBERTADOR</t>
  </si>
  <si>
    <t xml:space="preserve"> CHIQUINQUIRA</t>
  </si>
  <si>
    <t>CHIQUINQUIRA</t>
  </si>
  <si>
    <t>CALLE  17 NO. 8 - 46 PARQUE JULIO FLORES</t>
  </si>
  <si>
    <t xml:space="preserve"> TUNJA 2 </t>
  </si>
  <si>
    <t xml:space="preserve">CALLE 22 NO. 9 - 20 </t>
  </si>
  <si>
    <t xml:space="preserve"> SOGAMOSO</t>
  </si>
  <si>
    <t>CARRERA 9 NO. 11 - 41</t>
  </si>
  <si>
    <t xml:space="preserve"> DUITAMA</t>
  </si>
  <si>
    <t>CALLE 22 No 17A-07</t>
  </si>
  <si>
    <t>CRA 6 Nº 73 – 98 VIA PAIPA</t>
  </si>
  <si>
    <t>CALDAS</t>
  </si>
  <si>
    <t>PTO DE ATENCION</t>
  </si>
  <si>
    <t>CENTRO DE ATENCIÓN TERAPÉUTICA</t>
  </si>
  <si>
    <t>MANIZALES</t>
  </si>
  <si>
    <t>CLL33 # 23 – 10 - Manizales
CARRERA 6a No, 4-14</t>
  </si>
  <si>
    <t>CARRERA 18  27-53</t>
  </si>
  <si>
    <t>CZ DEL CAFÉ</t>
  </si>
  <si>
    <t>CHINCHINA</t>
  </si>
  <si>
    <t xml:space="preserve">CARRERA 2   14-15 BARRIO EDEN </t>
  </si>
  <si>
    <t>SURORIENTE</t>
  </si>
  <si>
    <t>MANZANARES</t>
  </si>
  <si>
    <t>CARRERA 5  CALLE  7 4-86 ESQUINA</t>
  </si>
  <si>
    <t xml:space="preserve">MANIZALES 1  </t>
  </si>
  <si>
    <t>AVENIDA SANTANDER # 62 -85 EDIFICIO LA RIVIERA</t>
  </si>
  <si>
    <t>NORTE</t>
  </si>
  <si>
    <t>SALAMINA</t>
  </si>
  <si>
    <t xml:space="preserve">CARRERA 6  6 - -40   BARRIO CENTRO </t>
  </si>
  <si>
    <t>ORIENTE</t>
  </si>
  <si>
    <t>LA DORADA</t>
  </si>
  <si>
    <t xml:space="preserve">CARRERA 5 NO. 5-06 BARRIO LOS ALPES  </t>
  </si>
  <si>
    <t>OCCIDENTE</t>
  </si>
  <si>
    <t>RIOSUCIO</t>
  </si>
  <si>
    <t xml:space="preserve">CARRERA 11. 10 - 37 AVENIDA LAS AMÉRICAS </t>
  </si>
  <si>
    <t xml:space="preserve">MANIZALES 2 </t>
  </si>
  <si>
    <t xml:space="preserve">CARRERA 23. 39 - 60 </t>
  </si>
  <si>
    <t>CAQUETA</t>
  </si>
  <si>
    <t>CSJ - CAQUETÁ</t>
  </si>
  <si>
    <t>FLORENCIA</t>
  </si>
  <si>
    <t>Cra 4 No. 15-44  - Barrio Porvenir</t>
  </si>
  <si>
    <t>CALLE 12 No3B-31 BARRIO PORVENIR</t>
  </si>
  <si>
    <t xml:space="preserve"> PUERTO RICO 2</t>
  </si>
  <si>
    <t>PUERTO RICO</t>
  </si>
  <si>
    <t>CALLE 7 No. 7-25 BARRIO LAS DAMAS</t>
  </si>
  <si>
    <t>BELEN DE LOS ANDAQUIES</t>
  </si>
  <si>
    <t xml:space="preserve">CALLE 7 CARRERA 7 ESQUINA BARRIO CINCUENTENARIO  </t>
  </si>
  <si>
    <t xml:space="preserve"> PUERTO RICO 1</t>
  </si>
  <si>
    <t xml:space="preserve">CARRERA 7 NO. 5 - 50 BARRIO LAS AMÉRICAS </t>
  </si>
  <si>
    <t xml:space="preserve"> FLORENCIA 1</t>
  </si>
  <si>
    <t>CALLE 13 No. 13-41 BARRIO EL ROSAL</t>
  </si>
  <si>
    <t xml:space="preserve"> FLORENCIA 2</t>
  </si>
  <si>
    <t xml:space="preserve"> TRANSVERSAL 6 AVENIDA CIRCUNVALAR FRENTE AL ANTIGUO CADS </t>
  </si>
  <si>
    <t>CASANARE</t>
  </si>
  <si>
    <t>YOPAL</t>
  </si>
  <si>
    <t>CALLE 7 # 22-90 CENTRO</t>
  </si>
  <si>
    <t xml:space="preserve"> CSJ -  YOPAL</t>
  </si>
  <si>
    <t>Calle 11 N. 18 22</t>
  </si>
  <si>
    <t>VILLANUEVA</t>
  </si>
  <si>
    <t>CALLE 7 # 13-48 CENTRO</t>
  </si>
  <si>
    <t>PAZ DE ARIPORO</t>
  </si>
  <si>
    <t xml:space="preserve">CALLE 7 # 10-46  BARRIO LAS FERIAS </t>
  </si>
  <si>
    <t xml:space="preserve">DIAGONAL 9 NO. 8 - 85 MARGINAL DE LA SELVA </t>
  </si>
  <si>
    <t>CAUCA</t>
  </si>
  <si>
    <t xml:space="preserve"> CSJ - Centro Santo Domingo </t>
  </si>
  <si>
    <t xml:space="preserve">POPAYAN
</t>
  </si>
  <si>
    <t xml:space="preserve">CARRERA 6 No. 70B-00 barrio La Paz  </t>
  </si>
  <si>
    <t xml:space="preserve"> CSJ -  PUERTO TEJADA</t>
  </si>
  <si>
    <t>PUERTO TEJADA</t>
  </si>
  <si>
    <t>Casa de Justicia Calle 17 con carrera 19 Esquina</t>
  </si>
  <si>
    <t xml:space="preserve">CAIVAS </t>
  </si>
  <si>
    <t xml:space="preserve"> POPAYAN</t>
  </si>
  <si>
    <t>Carrera 17  No. 10-45 - BARRIO VALENCIA URI POPAYAN</t>
  </si>
  <si>
    <t>CSJ - SANTANDER DE QUILICHAO</t>
  </si>
  <si>
    <t>SANTANDER DE QUILICHAO</t>
  </si>
  <si>
    <t>CARRERA 8 NO 5-57</t>
  </si>
  <si>
    <t>SUR – EL BORDO</t>
  </si>
  <si>
    <t>POPAYAN</t>
  </si>
  <si>
    <t>CALLE 6 NO. 6 - 18 BARRIO BALBOITA MUNICIPIO EL BORDO PATÍA</t>
  </si>
  <si>
    <t xml:space="preserve"> MACIZO COLOMBIANO - BOLIVAR </t>
  </si>
  <si>
    <t>BOLIVAR</t>
  </si>
  <si>
    <t>CARRERA 5 NO 9 - 45 BARRIO SAN FRANCISCO BOLÍVAR CAUCA</t>
  </si>
  <si>
    <t xml:space="preserve"> COSTA PACIFICA – GUAPI </t>
  </si>
  <si>
    <t>GUAPI</t>
  </si>
  <si>
    <t xml:space="preserve">CARRERA 3 CON CALLE 1 D MUNICIPIO  GUAPI </t>
  </si>
  <si>
    <t xml:space="preserve"> NORTE – SANTANDER DE QUILICHAO</t>
  </si>
  <si>
    <t xml:space="preserve">CARRERA 9 A NO. 1S -35 URBANIZACIÓN EL CANELÓN </t>
  </si>
  <si>
    <t xml:space="preserve">Calle  6 kr 26 esquina BARRIO SANTA HELENA </t>
  </si>
  <si>
    <t>CESAR</t>
  </si>
  <si>
    <t>CHIRIGUANA</t>
  </si>
  <si>
    <t>CZICBF CHIRIGUANA CALLE CENTRA N. 8</t>
  </si>
  <si>
    <t xml:space="preserve"> VALLEDUPAR 1</t>
  </si>
  <si>
    <t>VALLEDUPAR</t>
  </si>
  <si>
    <t>CRA 7A NO. 25 A-160 BARRIO 12 DE OCTUBRE</t>
  </si>
  <si>
    <t>CODAZZI</t>
  </si>
  <si>
    <t xml:space="preserve">Calle 22 # 15 – 57 Barrio Socorro </t>
  </si>
  <si>
    <t>AGUACHICA</t>
  </si>
  <si>
    <t xml:space="preserve">AGUACHICA </t>
  </si>
  <si>
    <t>CALLE 5 A CARRERA 7 A PISO 2</t>
  </si>
  <si>
    <t xml:space="preserve"> VALLEDUPAR 2</t>
  </si>
  <si>
    <t>CALLE 16A NO. 11 - 15   BARRIO LOPERENA</t>
  </si>
  <si>
    <t>CHOCO</t>
  </si>
  <si>
    <t xml:space="preserve"> CSJ -  CHOCO</t>
  </si>
  <si>
    <t>QUIBDO</t>
  </si>
  <si>
    <t>Carrera 6 N. 33 90</t>
  </si>
  <si>
    <t>BAHIA SOLANO</t>
  </si>
  <si>
    <t>CR 2 NO 4-98. BARRIO EL CARMEN</t>
  </si>
  <si>
    <t>Cobre</t>
  </si>
  <si>
    <t xml:space="preserve"> TADO</t>
  </si>
  <si>
    <t>TADO</t>
  </si>
  <si>
    <t xml:space="preserve">CRA 18 NO 9A-34   </t>
  </si>
  <si>
    <t xml:space="preserve"> ISTMINA</t>
  </si>
  <si>
    <t>ISTMINA</t>
  </si>
  <si>
    <t>CALLE 10 NO 9-05. BARRIO DIEGO LUIS</t>
  </si>
  <si>
    <t xml:space="preserve"> RIOSUCIO</t>
  </si>
  <si>
    <t>Barrio Makent al lado de la antena de Telecom</t>
  </si>
  <si>
    <t xml:space="preserve">CALLE 26 NO 7-07. BARRIO ALAMEDA REYES  </t>
  </si>
  <si>
    <t>CÓRDOBA</t>
  </si>
  <si>
    <t xml:space="preserve"> MONTERIA </t>
  </si>
  <si>
    <t>MONTERIA</t>
  </si>
  <si>
    <t>CARRERA 1 No 21-96</t>
  </si>
  <si>
    <t>SAN ANDRES DE SOTAVENTO</t>
  </si>
  <si>
    <t>TRANSVERSAL 7 NO. 7-10</t>
  </si>
  <si>
    <t xml:space="preserve"> PLANETA RICA</t>
  </si>
  <si>
    <t>PLANETA RICA</t>
  </si>
  <si>
    <t>CRA 10 NO. 20-54</t>
  </si>
  <si>
    <t xml:space="preserve"> MONTELIBANO</t>
  </si>
  <si>
    <t>MONTELIBANO</t>
  </si>
  <si>
    <t>CALLE 14 NO. 4-30 CENTRO</t>
  </si>
  <si>
    <t xml:space="preserve"> CERETE</t>
  </si>
  <si>
    <t>CERETE</t>
  </si>
  <si>
    <t>CALLE 12 NO. 9-57</t>
  </si>
  <si>
    <t>SAHAGUN</t>
  </si>
  <si>
    <t>CRA 5A NO. 13-37 BARRIO SAN PEDRO</t>
  </si>
  <si>
    <t xml:space="preserve"> TIERRA ALTA</t>
  </si>
  <si>
    <t>TIERRA ALTA</t>
  </si>
  <si>
    <t>CALLE 5 NO. 10-11 BARRIO EL PRADO</t>
  </si>
  <si>
    <t xml:space="preserve"> LORICA</t>
  </si>
  <si>
    <t>LORICA</t>
  </si>
  <si>
    <t>CRA 25 NO. 7A- 46 Edificio Gaita Piso 2</t>
  </si>
  <si>
    <t xml:space="preserve"> MONTERIA 1</t>
  </si>
  <si>
    <t xml:space="preserve">CRA. 3 NO. 42-46 </t>
  </si>
  <si>
    <t>CARRERA 9 No. 10-26</t>
  </si>
  <si>
    <t>CUNDINAMARCA</t>
  </si>
  <si>
    <t>CSJ - GIRARDOT</t>
  </si>
  <si>
    <t>GIRARDOT</t>
  </si>
  <si>
    <t>CALLE 12 NO. 30 - 35  PISO 2 BARRIO PUENTE ARANDA</t>
  </si>
  <si>
    <t xml:space="preserve"> FUSAGASUGÁ</t>
  </si>
  <si>
    <t>FUSAGASUGÁ</t>
  </si>
  <si>
    <t>Transversal 12 No. 16 - 04 Piso 2 - Edificio Fiscalías</t>
  </si>
  <si>
    <t xml:space="preserve">  CSJ - FUSAGASUGÁ</t>
  </si>
  <si>
    <t>CALLE 6 Nº 11-13</t>
  </si>
  <si>
    <t xml:space="preserve"> CSJ - ZIPAQUIRA</t>
  </si>
  <si>
    <t>ZIPAQUIRA</t>
  </si>
  <si>
    <t>CARRERA 16 Nº 6-53 Antigua URI</t>
  </si>
  <si>
    <t xml:space="preserve"> CSJ - FUNZA</t>
  </si>
  <si>
    <t>FUNZA</t>
  </si>
  <si>
    <t>CALLE 13 Nº 14-60</t>
  </si>
  <si>
    <t xml:space="preserve"> CSJ - FACATATIVA</t>
  </si>
  <si>
    <t>FACATATIVA</t>
  </si>
  <si>
    <t>CALLE 8 Nº 2-08</t>
  </si>
  <si>
    <t>URI FISCALIA SOACHA</t>
  </si>
  <si>
    <t>SOACHA</t>
  </si>
  <si>
    <t>CRA. 7 NO. 17 - 21 - Piso 2</t>
  </si>
  <si>
    <t>CSJ - SOACHA</t>
  </si>
  <si>
    <t xml:space="preserve">CARRERA 8 Nº 2-01/03/05 </t>
  </si>
  <si>
    <t>SAN JUAN DE RIOSECO</t>
  </si>
  <si>
    <t>CARRERA 7 NO. 5 - 67 CENTRO SAN JUAN</t>
  </si>
  <si>
    <t xml:space="preserve"> GACHETÁ</t>
  </si>
  <si>
    <t>GACHETÁ</t>
  </si>
  <si>
    <t>CARRERA 4 NO. 4 - 27</t>
  </si>
  <si>
    <t>UBATE</t>
  </si>
  <si>
    <t>CALLE 8 NO. 9 – 115. BARRIO SAN FRANCISCO</t>
  </si>
  <si>
    <t xml:space="preserve"> PACHO</t>
  </si>
  <si>
    <t>PACHO</t>
  </si>
  <si>
    <t>CARRERA 16 NO. 6 - 52. CENTRO PACHO. PISO 2</t>
  </si>
  <si>
    <t xml:space="preserve"> CHOCONTA</t>
  </si>
  <si>
    <t>CHOCONTA</t>
  </si>
  <si>
    <t>CARRERA 6 NO. 5 - 53</t>
  </si>
  <si>
    <t>CAQUEZA</t>
  </si>
  <si>
    <t>CRA 5 NO. 5-21</t>
  </si>
  <si>
    <t xml:space="preserve"> VILLETA</t>
  </si>
  <si>
    <t>VILLETA</t>
  </si>
  <si>
    <t>CRA 9 NO. 6-82</t>
  </si>
  <si>
    <t xml:space="preserve"> LA MESA</t>
  </si>
  <si>
    <t>LA MESA</t>
  </si>
  <si>
    <t>CALLE 9 NO. 21 - 34. CENTRO</t>
  </si>
  <si>
    <t>Calle 7ma # 3-03 este. Barrio Pekín</t>
  </si>
  <si>
    <t xml:space="preserve">GIRARDOT </t>
  </si>
  <si>
    <t>Cra. 7 No. 20 - 26. B/ GRANADA</t>
  </si>
  <si>
    <t xml:space="preserve"> ZIPAQUIRA</t>
  </si>
  <si>
    <t>CALLE 7 NO. 1 - 80</t>
  </si>
  <si>
    <t>CARRERA 6 NO. 3 - 28 BARRIO CHAPINERO</t>
  </si>
  <si>
    <t xml:space="preserve"> SOACHA</t>
  </si>
  <si>
    <t>Trasversal 15, Diagonal 33 Barrio  Rincón de Santa Fé</t>
  </si>
  <si>
    <t xml:space="preserve"> Calle 53 no. 6-11
 </t>
  </si>
  <si>
    <t>GUAINIA</t>
  </si>
  <si>
    <t xml:space="preserve">PUERTO INIRIDA </t>
  </si>
  <si>
    <t>CALLE 15  No. 8 - 86 BARRIO LA ESPERANZA</t>
  </si>
  <si>
    <t>GUAVIARE</t>
  </si>
  <si>
    <t>SAN JOSE DE GUAVIARE</t>
  </si>
  <si>
    <t xml:space="preserve">AV COLONIZADORES No. 23-106 </t>
  </si>
  <si>
    <t>HUILA</t>
  </si>
  <si>
    <t xml:space="preserve">NEIVA
</t>
  </si>
  <si>
    <t>NEIVA</t>
  </si>
  <si>
    <t>CARRERA 5 No. 9 - 48 Psio 2 ANTIGUO EDIFICIO TELECOM CENTRO</t>
  </si>
  <si>
    <t xml:space="preserve"> GARZON</t>
  </si>
  <si>
    <t>GARZON</t>
  </si>
  <si>
    <t>CALLE 8 No. 6 - 38 CENTRO</t>
  </si>
  <si>
    <t>LA PLATA</t>
  </si>
  <si>
    <t>CALLE 8 BIS No. 7 - 44  EL POMO</t>
  </si>
  <si>
    <t xml:space="preserve"> PITALITO</t>
  </si>
  <si>
    <t>PITALITO</t>
  </si>
  <si>
    <t>CARRERA 15 No. 1 - 84 SAN MATEO</t>
  </si>
  <si>
    <t>GAITANA</t>
  </si>
  <si>
    <t>CALLE 7 No. 9 - 07 CENTRO</t>
  </si>
  <si>
    <t>CALLE 21 No. 1 E - 40 SAN VICENTE DE PAUL</t>
  </si>
  <si>
    <t>LA GUAJIRA</t>
  </si>
  <si>
    <t> CAIVAS -  RIOHACHA</t>
  </si>
  <si>
    <t>RIOHACHA</t>
  </si>
  <si>
    <t>CALLE 12 No 14 DETRAS DEL HOEPITRAL NUESTRA SEÑORA DE LOS REMEDIOS EN RIOHACHA</t>
  </si>
  <si>
    <t xml:space="preserve"> MANAURE</t>
  </si>
  <si>
    <t>MANAURE</t>
  </si>
  <si>
    <t>CALLE 10 CARRERA 5 ESQUINA</t>
  </si>
  <si>
    <t xml:space="preserve"> MAICAO</t>
  </si>
  <si>
    <t>MAICAO</t>
  </si>
  <si>
    <t>CALLE 3 CARRERA 19 ESQUINA BARRIO LOMAS FRESCAS</t>
  </si>
  <si>
    <t>FONSECA</t>
  </si>
  <si>
    <t>CARRETERA PRINCIPAL 
SALIDA A BARRANCAS</t>
  </si>
  <si>
    <t> REGIONAL, RIOHACHA 1 Y RIOHACHA 2 </t>
  </si>
  <si>
    <t>CALLE 15 CRA 15 ESQUINA CUATRO VIAS AV. AEROPUERTO</t>
  </si>
  <si>
    <t>MAGDALENA</t>
  </si>
  <si>
    <t xml:space="preserve"> CSJ - SANTA MARTA </t>
  </si>
  <si>
    <t>SANTA MARTA</t>
  </si>
  <si>
    <t>CALLE  22 4-70  Edificio Galaxia 2o. Piso</t>
  </si>
  <si>
    <t xml:space="preserve"> DEL RIO</t>
  </si>
  <si>
    <t>PIVIJAY</t>
  </si>
  <si>
    <t>CALLE 10 NO. 13 - 62. ANTIGUA CASA DE LA CULTURA</t>
  </si>
  <si>
    <t xml:space="preserve"> SANTA ANA</t>
  </si>
  <si>
    <t>SANTA ANA</t>
  </si>
  <si>
    <t>PLAZA BOYACÁ, CALLE LAS MERCEDES CARRERA 5A - 99 ESQUINA</t>
  </si>
  <si>
    <t xml:space="preserve"> EL BANCO</t>
  </si>
  <si>
    <t>EL BANCO</t>
  </si>
  <si>
    <t>CALLE 5 NO. 9 - 60 CENTRO</t>
  </si>
  <si>
    <t xml:space="preserve"> FUNDACION</t>
  </si>
  <si>
    <t>FUNDACION</t>
  </si>
  <si>
    <t>CALLE 11 NO. 7 B - 04 CENTRO</t>
  </si>
  <si>
    <t>PLATO</t>
  </si>
  <si>
    <t xml:space="preserve">AVENIDA CEMENTERIO CENTRO PLATO CARRERA 15A NO.14 A. </t>
  </si>
  <si>
    <t>CIENAGA</t>
  </si>
  <si>
    <t>CALLE 12 NO. 13 - 04. CENTRO</t>
  </si>
  <si>
    <t xml:space="preserve">NORTE </t>
  </si>
  <si>
    <t>CALLE 22 NO. 20 - 103</t>
  </si>
  <si>
    <t xml:space="preserve">SUR </t>
  </si>
  <si>
    <t>Av. Los Estudiantes. CARRERA 12 NO. 17 - 66</t>
  </si>
  <si>
    <t xml:space="preserve">AV. FERROCARRIL CRA 12 NO. 55 - 25. </t>
  </si>
  <si>
    <t>META</t>
  </si>
  <si>
    <t xml:space="preserve"> CSJ -  VILLAVICENCIO </t>
  </si>
  <si>
    <t>VILLAVICENCIO</t>
  </si>
  <si>
    <t>Calle 36 No. 36-18 Barrio Barzal.</t>
  </si>
  <si>
    <t xml:space="preserve"> PUERTO LOPEZ</t>
  </si>
  <si>
    <t>PUERTO LOPEZ</t>
  </si>
  <si>
    <t>CARRERA 6 NO. 8 - 90 B/ GUADALUPE</t>
  </si>
  <si>
    <t>VILLAVICENCIO 1</t>
  </si>
  <si>
    <t>CALLE 13 NO. 27 - 70 B/ POPULAR</t>
  </si>
  <si>
    <t xml:space="preserve"> ACACIAS</t>
  </si>
  <si>
    <t>ACACIAS</t>
  </si>
  <si>
    <t>CARRERA 20 NO. 18 - 43 B/ MANCERA</t>
  </si>
  <si>
    <t xml:space="preserve"> GRANADA</t>
  </si>
  <si>
    <t>GRANADA</t>
  </si>
  <si>
    <t>CALLE 10 CON CARRERA 14 Y 15 BARRIO BELÉN</t>
  </si>
  <si>
    <t xml:space="preserve"> VILLAVICENCIO 2 </t>
  </si>
  <si>
    <t>CALLE 34 NO 37 - 55 EDIF. MONSERRATE. B/ BARZAL</t>
  </si>
  <si>
    <t>calle 33 A No. 36 – 09 Barrio Barzal</t>
  </si>
  <si>
    <t>NACIONAL</t>
  </si>
  <si>
    <t>SIBERIA FUNZA</t>
  </si>
  <si>
    <t>Funza</t>
  </si>
  <si>
    <t>Radio</t>
  </si>
  <si>
    <t>SEDE NACIONAL - DIT</t>
  </si>
  <si>
    <t>Calle 57 No 16-35</t>
  </si>
  <si>
    <t>SEDE NACIONAL</t>
  </si>
  <si>
    <t>AVENIDA CARRERA 68 No 64C - 75</t>
  </si>
  <si>
    <t>Canal Dedicado - redundante con el otro canal de sede los dos activos</t>
  </si>
  <si>
    <t>SEDE NACIONAL - BACK UP</t>
  </si>
  <si>
    <t>NARIÑO</t>
  </si>
  <si>
    <t>PASTO</t>
  </si>
  <si>
    <t>CALLE 19 No. 21A29 COMPLEJO  BANCARIO</t>
  </si>
  <si>
    <t xml:space="preserve">EL CHARCO </t>
  </si>
  <si>
    <t>BARRIO EL CANAL, EDIFICIO CORPONARIÑO</t>
  </si>
  <si>
    <t xml:space="preserve"> CSJ - NARIÑO</t>
  </si>
  <si>
    <t>CALE 20 NO. 7 – 06. BARRIO SENDOYA. PASTO</t>
  </si>
  <si>
    <t>LA Cruz</t>
  </si>
  <si>
    <t>La Cruz</t>
  </si>
  <si>
    <t>Calle 5 No, 6-68, Centro</t>
  </si>
  <si>
    <t xml:space="preserve"> REMOLINO</t>
  </si>
  <si>
    <t>TAMINANGO</t>
  </si>
  <si>
    <t xml:space="preserve">VIA PANAMERICANA NORTE  KM 34 EL REMOLINO </t>
  </si>
  <si>
    <t xml:space="preserve"> BARBACOAS</t>
  </si>
  <si>
    <t>BARBACOAS</t>
  </si>
  <si>
    <t>CALLE GUABO, FRENTE AL BANCO AGRARIO</t>
  </si>
  <si>
    <t xml:space="preserve"> LA UNION</t>
  </si>
  <si>
    <t>LA UNION</t>
  </si>
  <si>
    <t xml:space="preserve">CARRERA 1 NO. 21 - 61, BARRIO INMACULADA, CONJUNTO RESIDENCIAL BALCONES DE LA VENTA </t>
  </si>
  <si>
    <t xml:space="preserve"> TUQUERRES</t>
  </si>
  <si>
    <t>TUQUERRES</t>
  </si>
  <si>
    <t>CALLE 14 NO. 15-22.BARRIO SAN FRANCISCO</t>
  </si>
  <si>
    <t xml:space="preserve"> TUMACO</t>
  </si>
  <si>
    <t>TUMACO</t>
  </si>
  <si>
    <t>CALLE SAN CARLOS. HOTEL PUNTA  DEL ESTE. PISOS 2 Y 3</t>
  </si>
  <si>
    <t xml:space="preserve"> IPIALES</t>
  </si>
  <si>
    <t>IPIALES</t>
  </si>
  <si>
    <t>CARRERA 3 CON CALLE 10  NO. 10 – 21, BARRIO LIBERTAD, SECTOR LA LAGUNA.</t>
  </si>
  <si>
    <t xml:space="preserve"> PASTO 1</t>
  </si>
  <si>
    <t>CARRERA 24 No. 16-19 EDIFICIO CONTINENTAL</t>
  </si>
  <si>
    <t xml:space="preserve"> PASTO 2</t>
  </si>
  <si>
    <t>CALLE 20 No. 38 – 63. AVENIDA LOS ESTUDIANTES</t>
  </si>
  <si>
    <t>CRA 3 CON CALLE 23 ESQUINA B/ EL MERCEDARIO</t>
  </si>
  <si>
    <t>NORTE DE SANTANDER</t>
  </si>
  <si>
    <t>CUCUTA</t>
  </si>
  <si>
    <t>AVENIDA GRAN COLOMBIA PALACIO DE JUSTICIA  OFICINA 106A</t>
  </si>
  <si>
    <t>Radio Banda no licenciada</t>
  </si>
  <si>
    <t xml:space="preserve"> CSJ - CUCUTA</t>
  </si>
  <si>
    <t>CALLE  13 No. 1-48 B/ LA PLAYA</t>
  </si>
  <si>
    <t xml:space="preserve"> TIBU</t>
  </si>
  <si>
    <t>TIBU</t>
  </si>
  <si>
    <t>CRA 7 NO. 2-30</t>
  </si>
  <si>
    <t>PAMPLONA</t>
  </si>
  <si>
    <t>CALLE 5 NO. 7-81</t>
  </si>
  <si>
    <t>CUCUTA 1</t>
  </si>
  <si>
    <t>AV. 1 Nº 7-39</t>
  </si>
  <si>
    <t xml:space="preserve"> CUCUTA 2</t>
  </si>
  <si>
    <t>Av. 6 No. 1-105 Barrio el Salado</t>
  </si>
  <si>
    <t xml:space="preserve"> OCAÑA</t>
  </si>
  <si>
    <t>OCAÑA</t>
  </si>
  <si>
    <t xml:space="preserve">Carrera 7 No. 10-76 Barrio El carretero </t>
  </si>
  <si>
    <t xml:space="preserve"> CUCUTA 3/ NORTE SANTANDER</t>
  </si>
  <si>
    <t xml:space="preserve">CALLE 5 AN No. 15-01 BARRIO SAN EDUARDO </t>
  </si>
  <si>
    <t>PUTUMAYO</t>
  </si>
  <si>
    <t>VILLAGARZON</t>
  </si>
  <si>
    <t>MOCOA</t>
  </si>
  <si>
    <t xml:space="preserve">Calle 2 # 6- 46  
B. Centro                </t>
  </si>
  <si>
    <t>PUERTO LEGUIZAMO</t>
  </si>
  <si>
    <t>PUERTO ASIS</t>
  </si>
  <si>
    <t xml:space="preserve">Calle 6 # 2 – 84                     B. Centro                </t>
  </si>
  <si>
    <t>ORITO</t>
  </si>
  <si>
    <t>LA HORMIGA</t>
  </si>
  <si>
    <t>Calle 4 No. 10-10 barrio La Unión</t>
  </si>
  <si>
    <t> LA HORMIGA</t>
  </si>
  <si>
    <t>Cra. 7 No. 5-171 Barrio La Amistad</t>
  </si>
  <si>
    <t> SIBUNDOY</t>
  </si>
  <si>
    <t>SIBUNDOY</t>
  </si>
  <si>
    <t>CRA 12 No. 14 - 59. BARRIO FRAY BARTOLOMÉ</t>
  </si>
  <si>
    <t> PUERTO ASIS</t>
  </si>
  <si>
    <t>CRA 24 No. 15 - 16. BARRIO SAN NICOLAS</t>
  </si>
  <si>
    <t> MOCOA</t>
  </si>
  <si>
    <t>CALLE 14 No. 9 - 100. AVDA SAN FRANCISCO</t>
  </si>
  <si>
    <t>QUINDIO</t>
  </si>
  <si>
    <t>ARMENIA</t>
  </si>
  <si>
    <t>CRA. 13 # 20-21</t>
  </si>
  <si>
    <t xml:space="preserve"> CSJ - ARMENIA</t>
  </si>
  <si>
    <t>CALLE  5a. No. 22-67 Esquina</t>
  </si>
  <si>
    <t xml:space="preserve"> CALARCA</t>
  </si>
  <si>
    <t>CALARCA</t>
  </si>
  <si>
    <t>CALLE 39 CARRERA 25 ESQUINA EDIFICIO DAVIVIENDA</t>
  </si>
  <si>
    <t>ARMENIA NORTE</t>
  </si>
  <si>
    <t>CARRERA 23 CALLES 3RA Y 4TA BARRIO SESENTA CASAS ARMENIA</t>
  </si>
  <si>
    <t>RISARALDA</t>
  </si>
  <si>
    <t xml:space="preserve"> PEREIRA</t>
  </si>
  <si>
    <t>PEREIRA</t>
  </si>
  <si>
    <t>CALLE 38 No 6-52 URI</t>
  </si>
  <si>
    <t xml:space="preserve"> CSJ -   Pereira</t>
  </si>
  <si>
    <t>CALLE 19 CARRERA 8a. Edificio Corporación Financiera de Occidente Pisos 7,11,12,14</t>
  </si>
  <si>
    <t xml:space="preserve"> BELEN DE UMBRIA</t>
  </si>
  <si>
    <t>BELEN DE UMBRIA</t>
  </si>
  <si>
    <t>CARRERA 11 NUMREO 6-62 SEGUNDO PISO</t>
  </si>
  <si>
    <t>LA VIRGINIA</t>
  </si>
  <si>
    <t>CARRERA  6 NO.  10-28 BARRIO RESTREPO</t>
  </si>
  <si>
    <t xml:space="preserve"> SANTA ROSA DE CABAL</t>
  </si>
  <si>
    <t>SANTA ROSA DE CABAL</t>
  </si>
  <si>
    <t>CALLE 12 NO.  13-39</t>
  </si>
  <si>
    <t>DOS QUEBRADAS</t>
  </si>
  <si>
    <t>CARRERA 20 NO.  17-84 Santa Mónica</t>
  </si>
  <si>
    <t xml:space="preserve">CARRERA 8A BIS NO. 35 - 11 </t>
  </si>
  <si>
    <t>SAN ANDRES</t>
  </si>
  <si>
    <t>PROVIENCIA</t>
  </si>
  <si>
    <t>PROVIDENCIA</t>
  </si>
  <si>
    <t>Pueblo viejo  providencias islas </t>
  </si>
  <si>
    <t>CZ / REG / SRPA</t>
  </si>
  <si>
    <t>LOS ALMENDROS</t>
  </si>
  <si>
    <t>SAN ANDRES ISLAS</t>
  </si>
  <si>
    <t>AVENIDA FRANCISCO NEWBALL  CALLE 6 A NO. 1-82</t>
  </si>
  <si>
    <t>SANTANDER</t>
  </si>
  <si>
    <t>SAN GIL</t>
  </si>
  <si>
    <t xml:space="preserve">BUCARAMANGA </t>
  </si>
  <si>
    <t>CARRERA 19 No. 24-61. PISO 4. BUNQUER DE FISCALIA</t>
  </si>
  <si>
    <t>VÉLEZ</t>
  </si>
  <si>
    <t>CARRERA 4 NO. 9-33 - MUNICIPIO VELEZ</t>
  </si>
  <si>
    <t>BUCARAMANGA NORTE</t>
  </si>
  <si>
    <t>CALLE 34 NO. 26-31 BARRIO CENTRO - BUCARAMANGA</t>
  </si>
  <si>
    <t>YARIGUIES</t>
  </si>
  <si>
    <t xml:space="preserve"> BARRANCABERMEJA</t>
  </si>
  <si>
    <t xml:space="preserve">CALLE 57 NO. 27-105 BARRIO GALAN  </t>
  </si>
  <si>
    <t xml:space="preserve"> MALAGA</t>
  </si>
  <si>
    <t>MALAGA</t>
  </si>
  <si>
    <t xml:space="preserve">CARRERA 8 NO. 12-30 CENTRO - </t>
  </si>
  <si>
    <t xml:space="preserve"> SOCORRO</t>
  </si>
  <si>
    <t>SOCORRO</t>
  </si>
  <si>
    <t>CALLE 9 NO. 8-20 CENTRO - MUNICIPIO SOCORRO</t>
  </si>
  <si>
    <t xml:space="preserve"> LA FLORESTA </t>
  </si>
  <si>
    <t>BARRANCABERMEJA</t>
  </si>
  <si>
    <t>CARRERA 32 NO. 75 - 50 BARRANCABERMEJA BARRIO LA FLORESTA</t>
  </si>
  <si>
    <t>BUCARAMANGA SUR</t>
  </si>
  <si>
    <t>CARRERA 6 NO. 3-04 BARRIO CARACOLI - MUNICIPIO FLORIDABLANCA</t>
  </si>
  <si>
    <t xml:space="preserve"> CSJ - BUCARAMANGA </t>
  </si>
  <si>
    <t>CARRERA 15 No. 30-13</t>
  </si>
  <si>
    <t>CARLOS LLERAS RESTREPO</t>
  </si>
  <si>
    <t>Carrera 20 No. 28-61 / 28-65 Barrio Alarcón</t>
  </si>
  <si>
    <t>(KM 2 VIA CAFÉ MADRID)</t>
  </si>
  <si>
    <t xml:space="preserve"> LUIS CARLOS GALAN SARMIENTO </t>
  </si>
  <si>
    <t xml:space="preserve">CALLE 41 NO. 4 - 19 BARRIO LA JOYA </t>
  </si>
  <si>
    <t>SUCRE</t>
  </si>
  <si>
    <t xml:space="preserve"> SINCELEJO</t>
  </si>
  <si>
    <t>SINCELEJO</t>
  </si>
  <si>
    <t>CARRERA 17 No. 24-66</t>
  </si>
  <si>
    <t xml:space="preserve">  CSJ - SINCELEJO</t>
  </si>
  <si>
    <t xml:space="preserve"> LA MOJANA</t>
  </si>
  <si>
    <t>LA MOJANA</t>
  </si>
  <si>
    <t>CALLE 11 NO 4 – 59  </t>
  </si>
  <si>
    <t xml:space="preserve">CALLE 25 NO. 25 -138 </t>
  </si>
  <si>
    <t>Carrera 25B No.121B Las Peñitas</t>
  </si>
  <si>
    <t xml:space="preserve"> BOSTON</t>
  </si>
  <si>
    <t>TRANSVERSAL 27C NO. 27A – 21</t>
  </si>
  <si>
    <t>TOLIMA</t>
  </si>
  <si>
    <t xml:space="preserve"> IBAGUE
</t>
  </si>
  <si>
    <t>IBAGUE</t>
  </si>
  <si>
    <t>CARRERA 10 SUR  No 46-80 zona industrial EL PAPAYO. FISCALIA  bloque 3 piso 1</t>
  </si>
  <si>
    <t xml:space="preserve">  CSJ - IBAGUE</t>
  </si>
  <si>
    <t>Cr 5 No. 39 a 38 Ed. Pijao Antiguo Telecom</t>
  </si>
  <si>
    <t xml:space="preserve">MELGAR </t>
  </si>
  <si>
    <t>CALLE 8 No. 19-10 PISO 2  C. COMERCIAL ULLOA PLAZA - B/ AVENIDA CAFAM</t>
  </si>
  <si>
    <t xml:space="preserve"> LIBANO</t>
  </si>
  <si>
    <t>LIBANO</t>
  </si>
  <si>
    <t xml:space="preserve">CALLE 6  NO. 14-86 BARRIO SAN JOSE </t>
  </si>
  <si>
    <t xml:space="preserve"> LERIDA</t>
  </si>
  <si>
    <t>LERIDA</t>
  </si>
  <si>
    <t xml:space="preserve">FRENTE HOSPITAL REINA  SOFIA </t>
  </si>
  <si>
    <t>HONDA</t>
  </si>
  <si>
    <t xml:space="preserve">CARRERA 14 NO. 7-31 ALTOS DEL ROSARIO </t>
  </si>
  <si>
    <t>PURIFICACION</t>
  </si>
  <si>
    <t>CALLE 7 NO. 7A - 24</t>
  </si>
  <si>
    <t>CHAPARRAL</t>
  </si>
  <si>
    <t xml:space="preserve">AVENIDA EL ESTUDIANTE VIA RIO BLANCO ANTIGUO ICA </t>
  </si>
  <si>
    <t xml:space="preserve"> ESPINAL</t>
  </si>
  <si>
    <t>ESPINAL</t>
  </si>
  <si>
    <t>CARRERA 6 No.12 - 56</t>
  </si>
  <si>
    <t>GALAN</t>
  </si>
  <si>
    <t xml:space="preserve">MANZANA A ENTRADA BARRIO GALAN AVENIDA DEL SUR </t>
  </si>
  <si>
    <t xml:space="preserve"> IBAGUE</t>
  </si>
  <si>
    <t>AV. CARRERA 5 Nº 43 - 23 FRENTE PISCINAS OLIMPICAS</t>
  </si>
  <si>
    <t xml:space="preserve"> JORDAN</t>
  </si>
  <si>
    <t>VALLE</t>
  </si>
  <si>
    <t>PALACIO DE JUSTICIA</t>
  </si>
  <si>
    <t>SANTIAGO DE CALI</t>
  </si>
  <si>
    <t>PALACIO DE JUSTICIA AVENIDA RUSBELL , EDIFICIO DEL MUNDO DE LOS NIÑOS  PRIMER PISO</t>
  </si>
  <si>
    <t>ESTACIÒN POLICIA</t>
  </si>
  <si>
    <t xml:space="preserve">CARRERA 52 No 2-00 ESTACIÒN POLICIA CASA DE JUSTICIA </t>
  </si>
  <si>
    <t>CARTAGO</t>
  </si>
  <si>
    <t xml:space="preserve"> PALMIRA</t>
  </si>
  <si>
    <t>PALMIRA</t>
  </si>
  <si>
    <t>Calle 31 N.  30-42, Tercer Piso.</t>
  </si>
  <si>
    <t xml:space="preserve"> CSJ - BUGA</t>
  </si>
  <si>
    <t>BUGA</t>
  </si>
  <si>
    <t>CARRERA 12 No. 6–08 Esquina - Antigua Caja Agraria</t>
  </si>
  <si>
    <t xml:space="preserve"> CSJ - SEVILLA</t>
  </si>
  <si>
    <t>SEVILLA</t>
  </si>
  <si>
    <t>CARRERA 49 enseguida Banco Agrario(promiscuos)</t>
  </si>
  <si>
    <t xml:space="preserve">  CSJ - PALMIRA</t>
  </si>
  <si>
    <t>CALLE 29 No. 28-19 2o. Piso</t>
  </si>
  <si>
    <t>JAMUNDI</t>
  </si>
  <si>
    <t>Cra 13 # 10-21 Barrio la Estación</t>
  </si>
  <si>
    <t xml:space="preserve"> CSJ - CALI</t>
  </si>
  <si>
    <t>Calle 11 # 6 -17  Centro</t>
  </si>
  <si>
    <t>LADERA</t>
  </si>
  <si>
    <t>CRA 42A NO. 5 A 79 TEQUENDAMA</t>
  </si>
  <si>
    <t>CALLE 50 NO. 47-46</t>
  </si>
  <si>
    <t>YUMBO</t>
  </si>
  <si>
    <t>CALLE 8 NO. 8-24 B/ URIBE</t>
  </si>
  <si>
    <t>CSJ-CALI2</t>
  </si>
  <si>
    <t xml:space="preserve"> ROLDANILLO</t>
  </si>
  <si>
    <t>ROLDANILLO</t>
  </si>
  <si>
    <t>CALLE 7 NO. 7-48</t>
  </si>
  <si>
    <t xml:space="preserve"> TULUA</t>
  </si>
  <si>
    <t>TULUA</t>
  </si>
  <si>
    <t>CALLE 25 NO. 26-62 TULUA</t>
  </si>
  <si>
    <t xml:space="preserve"> BUENAVENTURA</t>
  </si>
  <si>
    <t>BUENAVENTURA</t>
  </si>
  <si>
    <t>CARRETERA SIMÓN BOLIVAR KM 9</t>
  </si>
  <si>
    <t>CRA 8A CARRETERA CENTRAL</t>
  </si>
  <si>
    <t>CRA 6 NO. 9 - 61</t>
  </si>
  <si>
    <t xml:space="preserve"> SUR</t>
  </si>
  <si>
    <t>CALLE 36 NO. 33-A 03</t>
  </si>
  <si>
    <t>CARRERA. 31 N. 23-52.</t>
  </si>
  <si>
    <t>CALI -CENTRO</t>
  </si>
  <si>
    <t>Av. 1N # 7N-41 Barrio Centenario (Antiguo ICETEX)</t>
  </si>
  <si>
    <t>NORORIENTAL</t>
  </si>
  <si>
    <t>calle 70 No. 7 E bis - 03, en el Barrio Alfonso López</t>
  </si>
  <si>
    <t xml:space="preserve"> SURORIENTAL</t>
  </si>
  <si>
    <t>CALLE 73 # 8 A – 35</t>
  </si>
  <si>
    <t>AVENIDA 2A NORTE NO. 33 AN - 45 BARRIO PRADOS DEL NORTE</t>
  </si>
  <si>
    <t>VAUPES</t>
  </si>
  <si>
    <t>MITU</t>
  </si>
  <si>
    <t>Carrera 15A 13ª – 52 Barrio Centro</t>
  </si>
  <si>
    <t>VICHADA</t>
  </si>
  <si>
    <t>PUERTO CARREÑO</t>
  </si>
  <si>
    <t>Carrera 11 No. 14 - 70</t>
  </si>
  <si>
    <t>CAIVAS /RP</t>
  </si>
  <si>
    <t>CZ / REG /IND /CEN</t>
  </si>
  <si>
    <t>CAVIF</t>
  </si>
  <si>
    <t xml:space="preserve">CARRERA 33 No 18-33 Ed. Manuel Gahona </t>
  </si>
  <si>
    <t>Canal dedicado</t>
  </si>
  <si>
    <t>CARRERA 15 # 15A-64 Piso 2
Calle La Pajuela Diagonal al Hospital Universitario de Sincelejo</t>
  </si>
  <si>
    <t>CRA 8 NO. 16 - 66
CARRERA 10 Nro. 13-78 PISO.   2 SAN GIL</t>
  </si>
  <si>
    <t>UNICAF 9 ETAPA JORDAN CALLE 69
Carrera 20 No. 63-37 Portal de Ambalá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</si>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</sst>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]\ * #,##0.00_ ;_ [$€]\ * \-#,##0.00_ ;_ [$€]\ * \-??_ ;_ @_ "/>
    <numFmt numFmtId="165" formatCode="_-* #,##0.00\ [$€-803]_-;\-* #,##0.00\ [$€-803]_-;_-* &quot;-&quot;??\ [$€-803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164" fontId="5" fillId="0" borderId="0"/>
    <xf numFmtId="164" fontId="1" fillId="0" borderId="0"/>
    <xf numFmtId="164" fontId="6" fillId="0" borderId="0"/>
  </cellStyleXfs>
  <cellXfs count="38">
    <xf numFmtId="0" fontId="0" fillId="0" borderId="0" xfId="0"/>
    <xf numFmtId="0" fontId="2" fillId="0" borderId="0" xfId="0" applyNumberFormat="1" applyFont="1"/>
    <xf numFmtId="0" fontId="2" fillId="0" borderId="0" xfId="0" applyFont="1"/>
    <xf numFmtId="0" fontId="2" fillId="0" borderId="0" xfId="0" applyNumberFormat="1" applyFont="1" applyAlignment="1">
      <alignment horizontal="center"/>
    </xf>
    <xf numFmtId="0" fontId="4" fillId="2" borderId="3" xfId="0" applyNumberFormat="1" applyFont="1" applyFill="1" applyBorder="1" applyAlignment="1">
      <alignment horizontal="center" wrapText="1"/>
    </xf>
    <xf numFmtId="0" fontId="4" fillId="2" borderId="4" xfId="0" applyNumberFormat="1" applyFont="1" applyFill="1" applyBorder="1" applyAlignment="1">
      <alignment horizont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vertical="center"/>
    </xf>
    <xf numFmtId="0" fontId="2" fillId="4" borderId="1" xfId="0" applyNumberFormat="1" applyFont="1" applyFill="1" applyBorder="1" applyAlignment="1">
      <alignment wrapText="1"/>
    </xf>
    <xf numFmtId="0" fontId="5" fillId="7" borderId="3" xfId="1" applyNumberFormat="1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1" applyNumberFormat="1" applyFont="1" applyFill="1" applyBorder="1" applyAlignment="1">
      <alignment horizontal="center" vertical="center" wrapText="1"/>
    </xf>
    <xf numFmtId="0" fontId="5" fillId="0" borderId="3" xfId="3" applyNumberFormat="1" applyFont="1" applyFill="1" applyBorder="1" applyAlignment="1" applyProtection="1">
      <alignment horizontal="center" vertical="center" wrapText="1"/>
    </xf>
    <xf numFmtId="0" fontId="5" fillId="0" borderId="3" xfId="3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0" fontId="2" fillId="0" borderId="1" xfId="0" applyNumberFormat="1" applyFont="1" applyBorder="1"/>
    <xf numFmtId="0" fontId="2" fillId="0" borderId="0" xfId="0" applyFont="1" applyFill="1"/>
    <xf numFmtId="0" fontId="2" fillId="0" borderId="1" xfId="0" applyNumberFormat="1" applyFont="1" applyFill="1" applyBorder="1"/>
    <xf numFmtId="0" fontId="2" fillId="0" borderId="4" xfId="0" applyNumberFormat="1" applyFont="1" applyBorder="1"/>
    <xf numFmtId="0" fontId="2" fillId="8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0" borderId="0" xfId="0" applyNumberFormat="1" applyFont="1" applyFill="1" applyBorder="1"/>
    <xf numFmtId="165" fontId="2" fillId="0" borderId="0" xfId="0" applyNumberFormat="1" applyFont="1" applyAlignment="1">
      <alignment horizontal="center"/>
    </xf>
    <xf numFmtId="0" fontId="2" fillId="9" borderId="0" xfId="0" applyFont="1" applyFill="1"/>
    <xf numFmtId="0" fontId="2" fillId="3" borderId="0" xfId="0" applyFont="1" applyFill="1"/>
    <xf numFmtId="0" fontId="5" fillId="7" borderId="5" xfId="1" applyNumberFormat="1" applyFont="1" applyFill="1" applyBorder="1" applyAlignment="1">
      <alignment horizontal="center" vertical="center" wrapText="1"/>
    </xf>
    <xf numFmtId="0" fontId="2" fillId="10" borderId="0" xfId="0" applyFont="1" applyFill="1"/>
    <xf numFmtId="0" fontId="5" fillId="7" borderId="0" xfId="1" applyNumberFormat="1" applyFont="1" applyFill="1" applyBorder="1" applyAlignment="1">
      <alignment horizontal="center" vertical="center" wrapText="1"/>
    </xf>
    <xf numFmtId="0" fontId="2" fillId="10" borderId="4" xfId="0" applyNumberFormat="1" applyFont="1" applyFill="1" applyBorder="1"/>
    <xf numFmtId="0" fontId="2" fillId="10" borderId="1" xfId="0" applyNumberFormat="1" applyFont="1" applyFill="1" applyBorder="1"/>
    <xf numFmtId="0" fontId="2" fillId="0" borderId="3" xfId="3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2 2" xfId="2"/>
    <cellStyle name="Normal 2 7 2" xfId="1"/>
  </cellStyles>
  <dxfs count="96"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  <dxf>
      <font>
        <strike val="0"/>
        <condense val="0"/>
        <extend val="0"/>
        <color indexed="9"/>
      </font>
      <fill>
        <patternFill>
          <bgColor indexed="17"/>
        </patternFill>
      </fill>
    </dxf>
    <dxf>
      <font>
        <strike val="0"/>
        <condense val="0"/>
        <extend val="0"/>
        <color indexed="8"/>
      </font>
      <fill>
        <patternFill>
          <bgColor indexed="13"/>
        </patternFill>
      </fill>
    </dxf>
    <dxf>
      <font>
        <b val="0"/>
        <i val="0"/>
        <strike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149225</xdr:colOff>
      <xdr:row>1</xdr:row>
      <xdr:rowOff>114300</xdr:rowOff>
    </xdr:from>
    <xdr:to>
      <xdr:col>0</xdr:col>
      <xdr:colOff>806450</xdr:colOff>
      <xdr:row>1</xdr:row>
      <xdr:rowOff>809625</xdr:rowOff>
    </xdr:to>
    <xdr:pic>
      <xdr:nvPicPr>
        <xdr:cNvPr id="2" name="45 Imagen" descr="LOGO-ICBF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25" y="209550"/>
          <a:ext cx="657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561975</xdr:colOff>
      <xdr:row>1</xdr:row>
      <xdr:rowOff>76200</xdr:rowOff>
    </xdr:from>
    <xdr:to>
      <xdr:col>8</xdr:col>
      <xdr:colOff>0</xdr:colOff>
      <xdr:row>1</xdr:row>
      <xdr:rowOff>1162050</xdr:rowOff>
    </xdr:to>
    <xdr:pic>
      <xdr:nvPicPr>
        <xdr:cNvPr id="3" name="Picture 5" descr="logo color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171450"/>
          <a:ext cx="13049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15"/>
  <sheetViews>
    <sheetView tabSelected="1" zoomScale="60" zoomScaleNormal="60" workbookViewId="0">
      <selection activeCell="N241" sqref="N241"/>
    </sheetView>
  </sheetViews>
  <sheetFormatPr baseColWidth="10" defaultColWidth="11.42578125" defaultRowHeight="12.75" x14ac:dyDescent="0.2"/>
  <cols>
    <col min="1" max="1" width="12.7109375" style="1" customWidth="1"/>
    <col min="2" max="2" width="25" style="1" customWidth="1"/>
    <col min="3" max="3" width="15.85546875" style="1" customWidth="1"/>
    <col min="4" max="4" width="29.28515625" style="1" customWidth="1"/>
    <col min="5" max="5" width="29.7109375" style="1" bestFit="1" customWidth="1"/>
    <col min="6" max="6" width="44.85546875" style="1" customWidth="1"/>
    <col min="7" max="7" width="12.5703125" style="1" customWidth="1"/>
    <col min="8" max="8" width="33.140625" style="1" customWidth="1"/>
    <col min="9" max="9" width="13.7109375" style="3" customWidth="1"/>
    <col min="10" max="10" width="23.7109375" style="1" hidden="1" customWidth="1"/>
    <col min="11" max="11" width="22.7109375" style="1" hidden="1" customWidth="1"/>
    <col min="12" max="12" width="24.85546875" style="1" hidden="1" customWidth="1"/>
    <col min="13" max="13" width="18.140625" style="1" hidden="1" customWidth="1"/>
    <col min="14" max="16384" width="11.42578125" style="2"/>
  </cols>
  <sheetData>
    <row r="1" spans="1:89" ht="7.5" customHeight="1" x14ac:dyDescent="0.2"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</row>
    <row r="2" spans="1:89" ht="70.5" customHeight="1" x14ac:dyDescent="0.2">
      <c r="A2" s="36" t="s">
        <v>0</v>
      </c>
      <c r="B2" s="37"/>
      <c r="C2" s="37"/>
      <c r="D2" s="37"/>
      <c r="E2" s="37"/>
      <c r="F2" s="37"/>
      <c r="G2" s="37"/>
      <c r="H2" s="3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</row>
    <row r="3" spans="1:89" ht="65.2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6" t="s">
        <v>9</v>
      </c>
      <c r="J3" s="7" t="s">
        <v>10</v>
      </c>
      <c r="K3" s="7" t="s">
        <v>11</v>
      </c>
      <c r="L3" s="7" t="s">
        <v>12</v>
      </c>
      <c r="M3" s="8" t="s">
        <v>13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</row>
    <row r="4" spans="1:89" s="18" customFormat="1" ht="65.25" customHeight="1" x14ac:dyDescent="0.2">
      <c r="A4" s="9">
        <v>283</v>
      </c>
      <c r="B4" s="10" t="s">
        <v>700</v>
      </c>
      <c r="C4" s="10" t="s">
        <v>15</v>
      </c>
      <c r="D4" s="11" t="s">
        <v>713</v>
      </c>
      <c r="E4" s="12" t="s">
        <v>714</v>
      </c>
      <c r="F4" s="13" t="s">
        <v>715</v>
      </c>
      <c r="G4" s="14" t="s">
        <v>34</v>
      </c>
      <c r="H4" s="15" t="s">
        <v>19</v>
      </c>
      <c r="I4" s="16">
        <v>1024</v>
      </c>
      <c r="J4" s="15">
        <f>I4*1.017</f>
        <v>1041.4079999999999</v>
      </c>
      <c r="K4" s="15">
        <f>J4*1.017</f>
        <v>1059.1119359999998</v>
      </c>
      <c r="L4" s="15">
        <f>K4*1.017</f>
        <v>1077.1168389119996</v>
      </c>
      <c r="M4" s="19">
        <v>65</v>
      </c>
    </row>
    <row r="5" spans="1:89" s="18" customFormat="1" ht="38.25" x14ac:dyDescent="0.2">
      <c r="A5" s="9">
        <v>28</v>
      </c>
      <c r="B5" s="10" t="s">
        <v>29</v>
      </c>
      <c r="C5" s="10" t="s">
        <v>30</v>
      </c>
      <c r="D5" s="11" t="s">
        <v>31</v>
      </c>
      <c r="E5" s="12" t="s">
        <v>32</v>
      </c>
      <c r="F5" s="13" t="s">
        <v>33</v>
      </c>
      <c r="G5" s="14" t="s">
        <v>34</v>
      </c>
      <c r="H5" s="15" t="s">
        <v>19</v>
      </c>
      <c r="I5" s="16">
        <v>1024</v>
      </c>
      <c r="J5" s="20"/>
      <c r="K5" s="20"/>
      <c r="L5" s="20"/>
      <c r="M5" s="17"/>
    </row>
    <row r="6" spans="1:89" s="26" customFormat="1" ht="25.5" x14ac:dyDescent="0.2">
      <c r="A6" s="9">
        <v>43</v>
      </c>
      <c r="B6" s="10" t="s">
        <v>131</v>
      </c>
      <c r="C6" s="10" t="s">
        <v>132</v>
      </c>
      <c r="D6" s="11" t="s">
        <v>133</v>
      </c>
      <c r="E6" s="12" t="s">
        <v>133</v>
      </c>
      <c r="F6" s="13" t="s">
        <v>134</v>
      </c>
      <c r="G6" s="14" t="s">
        <v>34</v>
      </c>
      <c r="H6" s="15" t="s">
        <v>19</v>
      </c>
      <c r="I6" s="16">
        <v>2048</v>
      </c>
      <c r="J6" s="20"/>
      <c r="K6" s="20"/>
      <c r="L6" s="20"/>
      <c r="M6" s="17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</row>
    <row r="7" spans="1:89" s="18" customFormat="1" ht="25.5" x14ac:dyDescent="0.2">
      <c r="A7" s="9">
        <v>225</v>
      </c>
      <c r="B7" s="10" t="s">
        <v>577</v>
      </c>
      <c r="C7" s="10" t="s">
        <v>20</v>
      </c>
      <c r="D7" s="11" t="s">
        <v>578</v>
      </c>
      <c r="E7" s="12" t="s">
        <v>579</v>
      </c>
      <c r="F7" s="13" t="s">
        <v>580</v>
      </c>
      <c r="G7" s="14" t="s">
        <v>34</v>
      </c>
      <c r="H7" s="15" t="s">
        <v>19</v>
      </c>
      <c r="I7" s="16">
        <v>2048</v>
      </c>
      <c r="J7" s="20"/>
      <c r="K7" s="20"/>
      <c r="L7" s="20"/>
      <c r="M7" s="17"/>
    </row>
    <row r="8" spans="1:89" s="18" customFormat="1" x14ac:dyDescent="0.2">
      <c r="A8" s="9">
        <v>3</v>
      </c>
      <c r="B8" s="10" t="s">
        <v>14</v>
      </c>
      <c r="C8" s="10" t="s">
        <v>15</v>
      </c>
      <c r="D8" s="11" t="s">
        <v>16</v>
      </c>
      <c r="E8" s="12" t="s">
        <v>14</v>
      </c>
      <c r="F8" s="13" t="s">
        <v>17</v>
      </c>
      <c r="G8" s="14" t="s">
        <v>18</v>
      </c>
      <c r="H8" s="15" t="s">
        <v>19</v>
      </c>
      <c r="I8" s="16">
        <v>2048</v>
      </c>
      <c r="J8" s="15">
        <f t="shared" ref="J8:L13" si="0">I8*1.017</f>
        <v>2082.8159999999998</v>
      </c>
      <c r="K8" s="15">
        <f t="shared" si="0"/>
        <v>2118.2238719999996</v>
      </c>
      <c r="L8" s="15">
        <f t="shared" si="0"/>
        <v>2154.2336778239992</v>
      </c>
      <c r="M8" s="19">
        <v>65</v>
      </c>
    </row>
    <row r="9" spans="1:89" s="18" customFormat="1" x14ac:dyDescent="0.2">
      <c r="A9" s="9">
        <v>131</v>
      </c>
      <c r="B9" s="10" t="s">
        <v>341</v>
      </c>
      <c r="C9" s="10" t="s">
        <v>15</v>
      </c>
      <c r="D9" s="11" t="s">
        <v>342</v>
      </c>
      <c r="E9" s="12" t="s">
        <v>343</v>
      </c>
      <c r="F9" s="13" t="s">
        <v>344</v>
      </c>
      <c r="G9" s="14" t="s">
        <v>34</v>
      </c>
      <c r="H9" s="15" t="s">
        <v>19</v>
      </c>
      <c r="I9" s="16">
        <f>1024*3</f>
        <v>3072</v>
      </c>
      <c r="J9" s="15">
        <f t="shared" si="0"/>
        <v>3124.2239999999997</v>
      </c>
      <c r="K9" s="15">
        <f t="shared" si="0"/>
        <v>3177.3358079999994</v>
      </c>
      <c r="L9" s="15">
        <f t="shared" si="0"/>
        <v>3231.350516735999</v>
      </c>
      <c r="M9" s="19" t="e">
        <f>I9/#REF!</f>
        <v>#REF!</v>
      </c>
    </row>
    <row r="10" spans="1:89" s="18" customFormat="1" x14ac:dyDescent="0.2">
      <c r="A10" s="9">
        <v>153</v>
      </c>
      <c r="B10" s="10" t="s">
        <v>383</v>
      </c>
      <c r="C10" s="10" t="s">
        <v>15</v>
      </c>
      <c r="D10" s="11" t="s">
        <v>395</v>
      </c>
      <c r="E10" s="12" t="s">
        <v>396</v>
      </c>
      <c r="F10" s="13" t="s">
        <v>397</v>
      </c>
      <c r="G10" s="14" t="s">
        <v>34</v>
      </c>
      <c r="H10" s="15" t="s">
        <v>41</v>
      </c>
      <c r="I10" s="16">
        <v>3072</v>
      </c>
      <c r="J10" s="15">
        <f t="shared" si="0"/>
        <v>3124.2239999999997</v>
      </c>
      <c r="K10" s="15">
        <f t="shared" si="0"/>
        <v>3177.3358079999994</v>
      </c>
      <c r="L10" s="15">
        <f t="shared" si="0"/>
        <v>3231.350516735999</v>
      </c>
      <c r="M10" s="19">
        <v>65</v>
      </c>
    </row>
    <row r="11" spans="1:89" s="18" customFormat="1" x14ac:dyDescent="0.2">
      <c r="A11" s="9">
        <v>151</v>
      </c>
      <c r="B11" s="10" t="s">
        <v>383</v>
      </c>
      <c r="C11" s="10" t="s">
        <v>15</v>
      </c>
      <c r="D11" s="11" t="s">
        <v>392</v>
      </c>
      <c r="E11" s="12" t="s">
        <v>393</v>
      </c>
      <c r="F11" s="13" t="s">
        <v>394</v>
      </c>
      <c r="G11" s="14" t="s">
        <v>34</v>
      </c>
      <c r="H11" s="15" t="s">
        <v>19</v>
      </c>
      <c r="I11" s="16">
        <v>3072</v>
      </c>
      <c r="J11" s="15">
        <f t="shared" si="0"/>
        <v>3124.2239999999997</v>
      </c>
      <c r="K11" s="15">
        <f t="shared" si="0"/>
        <v>3177.3358079999994</v>
      </c>
      <c r="L11" s="15">
        <f t="shared" si="0"/>
        <v>3231.350516735999</v>
      </c>
      <c r="M11" s="19">
        <v>65</v>
      </c>
    </row>
    <row r="12" spans="1:89" s="18" customFormat="1" x14ac:dyDescent="0.2">
      <c r="A12" s="9">
        <v>279</v>
      </c>
      <c r="B12" s="10" t="s">
        <v>700</v>
      </c>
      <c r="C12" s="10" t="s">
        <v>23</v>
      </c>
      <c r="D12" s="11" t="s">
        <v>707</v>
      </c>
      <c r="E12" s="12" t="s">
        <v>708</v>
      </c>
      <c r="F12" s="13" t="s">
        <v>709</v>
      </c>
      <c r="G12" s="14" t="s">
        <v>34</v>
      </c>
      <c r="H12" s="15" t="s">
        <v>19</v>
      </c>
      <c r="I12" s="16">
        <v>3072</v>
      </c>
      <c r="J12" s="15">
        <f t="shared" si="0"/>
        <v>3124.2239999999997</v>
      </c>
      <c r="K12" s="15">
        <f t="shared" si="0"/>
        <v>3177.3358079999994</v>
      </c>
      <c r="L12" s="15">
        <f t="shared" si="0"/>
        <v>3231.350516735999</v>
      </c>
      <c r="M12" s="19">
        <v>65</v>
      </c>
    </row>
    <row r="13" spans="1:89" s="18" customFormat="1" ht="25.5" x14ac:dyDescent="0.2">
      <c r="A13" s="9">
        <v>4</v>
      </c>
      <c r="B13" s="10" t="s">
        <v>14</v>
      </c>
      <c r="C13" s="10" t="s">
        <v>20</v>
      </c>
      <c r="D13" s="11" t="s">
        <v>21</v>
      </c>
      <c r="E13" s="12" t="s">
        <v>21</v>
      </c>
      <c r="F13" s="13" t="s">
        <v>22</v>
      </c>
      <c r="G13" s="14" t="s">
        <v>18</v>
      </c>
      <c r="H13" s="15" t="s">
        <v>19</v>
      </c>
      <c r="I13" s="16">
        <v>3072</v>
      </c>
      <c r="J13" s="15">
        <f t="shared" si="0"/>
        <v>3124.2239999999997</v>
      </c>
      <c r="K13" s="15">
        <f t="shared" si="0"/>
        <v>3177.3358079999994</v>
      </c>
      <c r="L13" s="15">
        <f t="shared" si="0"/>
        <v>3231.350516735999</v>
      </c>
      <c r="M13" s="17">
        <v>65</v>
      </c>
    </row>
    <row r="14" spans="1:89" s="18" customFormat="1" ht="25.5" x14ac:dyDescent="0.2">
      <c r="A14" s="9">
        <v>7</v>
      </c>
      <c r="B14" s="10" t="s">
        <v>29</v>
      </c>
      <c r="C14" s="10" t="s">
        <v>15</v>
      </c>
      <c r="D14" s="11" t="s">
        <v>35</v>
      </c>
      <c r="E14" s="12" t="s">
        <v>36</v>
      </c>
      <c r="F14" s="13" t="s">
        <v>37</v>
      </c>
      <c r="G14" s="14" t="s">
        <v>34</v>
      </c>
      <c r="H14" s="15" t="s">
        <v>19</v>
      </c>
      <c r="I14" s="16">
        <v>3072</v>
      </c>
      <c r="J14" s="20"/>
      <c r="K14" s="20"/>
      <c r="L14" s="20"/>
      <c r="M14" s="17"/>
    </row>
    <row r="15" spans="1:89" s="18" customFormat="1" ht="25.5" x14ac:dyDescent="0.2">
      <c r="A15" s="9">
        <v>46</v>
      </c>
      <c r="B15" s="10" t="s">
        <v>131</v>
      </c>
      <c r="C15" s="10" t="s">
        <v>135</v>
      </c>
      <c r="D15" s="11" t="s">
        <v>138</v>
      </c>
      <c r="E15" s="12" t="s">
        <v>133</v>
      </c>
      <c r="F15" s="13" t="s">
        <v>139</v>
      </c>
      <c r="G15" s="14" t="s">
        <v>34</v>
      </c>
      <c r="H15" s="15" t="s">
        <v>19</v>
      </c>
      <c r="I15" s="16">
        <v>3072</v>
      </c>
      <c r="J15" s="20"/>
      <c r="K15" s="20"/>
      <c r="L15" s="20"/>
      <c r="M15" s="17"/>
    </row>
    <row r="16" spans="1:89" s="18" customFormat="1" ht="25.5" x14ac:dyDescent="0.2">
      <c r="A16" s="9">
        <v>48</v>
      </c>
      <c r="B16" s="10" t="s">
        <v>131</v>
      </c>
      <c r="C16" s="10" t="s">
        <v>140</v>
      </c>
      <c r="D16" s="11" t="s">
        <v>141</v>
      </c>
      <c r="E16" s="12" t="s">
        <v>133</v>
      </c>
      <c r="F16" s="13" t="s">
        <v>142</v>
      </c>
      <c r="G16" s="14" t="s">
        <v>34</v>
      </c>
      <c r="H16" s="15" t="s">
        <v>19</v>
      </c>
      <c r="I16" s="16">
        <v>3072</v>
      </c>
      <c r="J16" s="20"/>
      <c r="K16" s="20"/>
      <c r="L16" s="20"/>
      <c r="M16" s="17"/>
    </row>
    <row r="17" spans="1:13" s="18" customFormat="1" ht="25.5" x14ac:dyDescent="0.2">
      <c r="A17" s="9">
        <v>45</v>
      </c>
      <c r="B17" s="10" t="s">
        <v>131</v>
      </c>
      <c r="C17" s="10" t="s">
        <v>135</v>
      </c>
      <c r="D17" s="11" t="s">
        <v>136</v>
      </c>
      <c r="E17" s="12" t="s">
        <v>133</v>
      </c>
      <c r="F17" s="13" t="s">
        <v>137</v>
      </c>
      <c r="G17" s="14" t="s">
        <v>34</v>
      </c>
      <c r="H17" s="15" t="s">
        <v>19</v>
      </c>
      <c r="I17" s="16">
        <v>3072</v>
      </c>
      <c r="J17" s="20"/>
      <c r="K17" s="20"/>
      <c r="L17" s="20"/>
      <c r="M17" s="17"/>
    </row>
    <row r="18" spans="1:13" s="18" customFormat="1" x14ac:dyDescent="0.2">
      <c r="A18" s="9">
        <v>80</v>
      </c>
      <c r="B18" s="10" t="s">
        <v>208</v>
      </c>
      <c r="C18" s="10" t="s">
        <v>15</v>
      </c>
      <c r="D18" s="11" t="s">
        <v>211</v>
      </c>
      <c r="E18" s="12" t="s">
        <v>212</v>
      </c>
      <c r="F18" s="13" t="s">
        <v>213</v>
      </c>
      <c r="G18" s="14" t="s">
        <v>34</v>
      </c>
      <c r="H18" s="15" t="s">
        <v>19</v>
      </c>
      <c r="I18" s="16">
        <v>3072</v>
      </c>
      <c r="J18" s="20"/>
      <c r="K18" s="20"/>
      <c r="L18" s="20"/>
      <c r="M18" s="17"/>
    </row>
    <row r="19" spans="1:13" s="18" customFormat="1" x14ac:dyDescent="0.2">
      <c r="A19" s="9">
        <v>78</v>
      </c>
      <c r="B19" s="10" t="s">
        <v>208</v>
      </c>
      <c r="C19" s="10" t="s">
        <v>23</v>
      </c>
      <c r="D19" s="11" t="s">
        <v>209</v>
      </c>
      <c r="E19" s="12" t="s">
        <v>209</v>
      </c>
      <c r="F19" s="13" t="s">
        <v>210</v>
      </c>
      <c r="G19" s="14" t="s">
        <v>34</v>
      </c>
      <c r="H19" s="15" t="s">
        <v>19</v>
      </c>
      <c r="I19" s="16">
        <v>3072</v>
      </c>
      <c r="J19" s="20"/>
      <c r="K19" s="20"/>
      <c r="L19" s="20"/>
      <c r="M19" s="17"/>
    </row>
    <row r="20" spans="1:13" s="18" customFormat="1" x14ac:dyDescent="0.2">
      <c r="A20" s="9">
        <v>111</v>
      </c>
      <c r="B20" s="10" t="s">
        <v>277</v>
      </c>
      <c r="C20" s="10" t="s">
        <v>15</v>
      </c>
      <c r="D20" s="11" t="s">
        <v>278</v>
      </c>
      <c r="E20" s="12" t="s">
        <v>279</v>
      </c>
      <c r="F20" s="13" t="s">
        <v>280</v>
      </c>
      <c r="G20" s="14" t="s">
        <v>18</v>
      </c>
      <c r="H20" s="15" t="s">
        <v>19</v>
      </c>
      <c r="I20" s="16">
        <v>3072</v>
      </c>
      <c r="J20" s="15">
        <f>I20*1.017</f>
        <v>3124.2239999999997</v>
      </c>
      <c r="K20" s="15">
        <f>J20*1.017</f>
        <v>3177.3358079999994</v>
      </c>
      <c r="L20" s="15">
        <f>K20*1.017</f>
        <v>3231.350516735999</v>
      </c>
      <c r="M20" s="17">
        <v>65</v>
      </c>
    </row>
    <row r="21" spans="1:13" s="18" customFormat="1" x14ac:dyDescent="0.2">
      <c r="A21" s="9">
        <v>105</v>
      </c>
      <c r="B21" s="10" t="s">
        <v>277</v>
      </c>
      <c r="C21" s="10" t="s">
        <v>23</v>
      </c>
      <c r="D21" s="11" t="s">
        <v>279</v>
      </c>
      <c r="E21" s="12" t="s">
        <v>279</v>
      </c>
      <c r="F21" s="13" t="s">
        <v>281</v>
      </c>
      <c r="G21" s="14" t="s">
        <v>34</v>
      </c>
      <c r="H21" s="15" t="s">
        <v>19</v>
      </c>
      <c r="I21" s="16">
        <v>3072</v>
      </c>
      <c r="J21" s="20"/>
      <c r="K21" s="20"/>
      <c r="L21" s="20"/>
      <c r="M21" s="17"/>
    </row>
    <row r="22" spans="1:13" s="18" customFormat="1" x14ac:dyDescent="0.2">
      <c r="A22" s="9">
        <v>113</v>
      </c>
      <c r="B22" s="10" t="s">
        <v>293</v>
      </c>
      <c r="C22" s="10" t="s">
        <v>15</v>
      </c>
      <c r="D22" s="11" t="s">
        <v>296</v>
      </c>
      <c r="E22" s="12" t="s">
        <v>294</v>
      </c>
      <c r="F22" s="13" t="s">
        <v>297</v>
      </c>
      <c r="G22" s="14" t="s">
        <v>34</v>
      </c>
      <c r="H22" s="15" t="s">
        <v>19</v>
      </c>
      <c r="I22" s="16">
        <v>3072</v>
      </c>
      <c r="J22" s="20"/>
      <c r="K22" s="20"/>
      <c r="L22" s="20"/>
      <c r="M22" s="17"/>
    </row>
    <row r="23" spans="1:13" s="18" customFormat="1" x14ac:dyDescent="0.2">
      <c r="A23" s="9">
        <v>112</v>
      </c>
      <c r="B23" s="10" t="s">
        <v>293</v>
      </c>
      <c r="C23" s="10" t="s">
        <v>23</v>
      </c>
      <c r="D23" s="11" t="s">
        <v>294</v>
      </c>
      <c r="E23" s="12" t="s">
        <v>294</v>
      </c>
      <c r="F23" s="13" t="s">
        <v>295</v>
      </c>
      <c r="G23" s="14" t="s">
        <v>34</v>
      </c>
      <c r="H23" s="15" t="s">
        <v>19</v>
      </c>
      <c r="I23" s="16">
        <v>3072</v>
      </c>
      <c r="J23" s="20"/>
      <c r="K23" s="20"/>
      <c r="L23" s="20"/>
      <c r="M23" s="17"/>
    </row>
    <row r="24" spans="1:13" s="18" customFormat="1" ht="25.5" x14ac:dyDescent="0.2">
      <c r="A24" s="9">
        <v>149</v>
      </c>
      <c r="B24" s="10" t="s">
        <v>383</v>
      </c>
      <c r="C24" s="10" t="s">
        <v>23</v>
      </c>
      <c r="D24" s="11" t="s">
        <v>387</v>
      </c>
      <c r="E24" s="12" t="s">
        <v>388</v>
      </c>
      <c r="F24" s="13" t="s">
        <v>389</v>
      </c>
      <c r="G24" s="14" t="s">
        <v>34</v>
      </c>
      <c r="H24" s="15" t="s">
        <v>19</v>
      </c>
      <c r="I24" s="16">
        <v>3072</v>
      </c>
      <c r="J24" s="20"/>
      <c r="K24" s="20"/>
      <c r="L24" s="20"/>
      <c r="M24" s="17"/>
    </row>
    <row r="25" spans="1:13" s="18" customFormat="1" ht="25.5" x14ac:dyDescent="0.2">
      <c r="A25" s="9">
        <v>147</v>
      </c>
      <c r="B25" s="10" t="s">
        <v>383</v>
      </c>
      <c r="C25" s="10" t="s">
        <v>15</v>
      </c>
      <c r="D25" s="11" t="s">
        <v>384</v>
      </c>
      <c r="E25" s="12" t="s">
        <v>385</v>
      </c>
      <c r="F25" s="13" t="s">
        <v>386</v>
      </c>
      <c r="G25" s="14" t="s">
        <v>34</v>
      </c>
      <c r="H25" s="15" t="s">
        <v>19</v>
      </c>
      <c r="I25" s="16">
        <v>3072</v>
      </c>
      <c r="J25" s="20"/>
      <c r="K25" s="20"/>
      <c r="L25" s="20"/>
      <c r="M25" s="17"/>
    </row>
    <row r="26" spans="1:13" s="18" customFormat="1" ht="38.25" x14ac:dyDescent="0.2">
      <c r="A26" s="9">
        <v>177</v>
      </c>
      <c r="B26" s="10" t="s">
        <v>457</v>
      </c>
      <c r="C26" s="10" t="s">
        <v>310</v>
      </c>
      <c r="D26" s="11" t="s">
        <v>458</v>
      </c>
      <c r="E26" s="12" t="s">
        <v>459</v>
      </c>
      <c r="F26" s="13" t="s">
        <v>460</v>
      </c>
      <c r="G26" s="14" t="s">
        <v>34</v>
      </c>
      <c r="H26" s="15" t="s">
        <v>19</v>
      </c>
      <c r="I26" s="16">
        <v>3072</v>
      </c>
      <c r="J26" s="20"/>
      <c r="K26" s="20"/>
      <c r="L26" s="20"/>
      <c r="M26" s="17"/>
    </row>
    <row r="27" spans="1:13" s="18" customFormat="1" x14ac:dyDescent="0.2">
      <c r="A27" s="9">
        <v>259</v>
      </c>
      <c r="B27" s="10" t="s">
        <v>660</v>
      </c>
      <c r="C27" s="10" t="s">
        <v>23</v>
      </c>
      <c r="D27" s="11" t="s">
        <v>661</v>
      </c>
      <c r="E27" s="12" t="s">
        <v>662</v>
      </c>
      <c r="F27" s="13" t="s">
        <v>663</v>
      </c>
      <c r="G27" s="14" t="s">
        <v>34</v>
      </c>
      <c r="H27" s="15" t="s">
        <v>19</v>
      </c>
      <c r="I27" s="16">
        <v>3072</v>
      </c>
      <c r="J27" s="20"/>
      <c r="K27" s="20"/>
      <c r="L27" s="20"/>
      <c r="M27" s="17"/>
    </row>
    <row r="28" spans="1:13" s="18" customFormat="1" ht="25.5" x14ac:dyDescent="0.2">
      <c r="A28" s="9">
        <v>278</v>
      </c>
      <c r="B28" s="10" t="s">
        <v>700</v>
      </c>
      <c r="C28" s="10" t="s">
        <v>23</v>
      </c>
      <c r="D28" s="11" t="s">
        <v>704</v>
      </c>
      <c r="E28" s="12" t="s">
        <v>702</v>
      </c>
      <c r="F28" s="13" t="s">
        <v>705</v>
      </c>
      <c r="G28" s="14" t="s">
        <v>34</v>
      </c>
      <c r="H28" s="15" t="s">
        <v>19</v>
      </c>
      <c r="I28" s="16">
        <v>3072</v>
      </c>
      <c r="J28" s="15"/>
      <c r="K28" s="15"/>
      <c r="L28" s="15"/>
      <c r="M28" s="19"/>
    </row>
    <row r="29" spans="1:13" s="18" customFormat="1" x14ac:dyDescent="0.2">
      <c r="A29" s="9">
        <v>109</v>
      </c>
      <c r="B29" s="10" t="s">
        <v>277</v>
      </c>
      <c r="C29" s="10" t="s">
        <v>49</v>
      </c>
      <c r="D29" s="11" t="s">
        <v>282</v>
      </c>
      <c r="E29" s="12" t="s">
        <v>283</v>
      </c>
      <c r="F29" s="13" t="s">
        <v>284</v>
      </c>
      <c r="G29" s="14" t="s">
        <v>34</v>
      </c>
      <c r="H29" s="15" t="s">
        <v>19</v>
      </c>
      <c r="I29" s="16">
        <v>3072</v>
      </c>
      <c r="J29" s="15"/>
      <c r="K29" s="15"/>
      <c r="L29" s="15"/>
      <c r="M29" s="19"/>
    </row>
    <row r="30" spans="1:13" s="18" customFormat="1" ht="25.5" x14ac:dyDescent="0.2">
      <c r="A30" s="9">
        <v>125</v>
      </c>
      <c r="B30" s="10" t="s">
        <v>303</v>
      </c>
      <c r="C30" s="10" t="s">
        <v>15</v>
      </c>
      <c r="D30" s="11" t="s">
        <v>313</v>
      </c>
      <c r="E30" s="12" t="s">
        <v>314</v>
      </c>
      <c r="F30" s="13" t="s">
        <v>315</v>
      </c>
      <c r="G30" s="14" t="s">
        <v>34</v>
      </c>
      <c r="H30" s="15" t="s">
        <v>41</v>
      </c>
      <c r="I30" s="16">
        <f>4*1024</f>
        <v>4096</v>
      </c>
      <c r="J30" s="15">
        <f t="shared" ref="J30:L40" si="1">I30*1.017</f>
        <v>4165.6319999999996</v>
      </c>
      <c r="K30" s="15">
        <f t="shared" si="1"/>
        <v>4236.4477439999991</v>
      </c>
      <c r="L30" s="15">
        <f t="shared" si="1"/>
        <v>4308.4673556479984</v>
      </c>
      <c r="M30" s="19">
        <v>65</v>
      </c>
    </row>
    <row r="31" spans="1:13" s="18" customFormat="1" x14ac:dyDescent="0.2">
      <c r="A31" s="9">
        <v>152</v>
      </c>
      <c r="B31" s="10" t="s">
        <v>383</v>
      </c>
      <c r="C31" s="10" t="s">
        <v>15</v>
      </c>
      <c r="D31" s="11" t="s">
        <v>398</v>
      </c>
      <c r="E31" s="12" t="s">
        <v>399</v>
      </c>
      <c r="F31" s="13" t="s">
        <v>400</v>
      </c>
      <c r="G31" s="14" t="s">
        <v>34</v>
      </c>
      <c r="H31" s="15" t="s">
        <v>41</v>
      </c>
      <c r="I31" s="16">
        <v>4096</v>
      </c>
      <c r="J31" s="15">
        <f t="shared" si="1"/>
        <v>4165.6319999999996</v>
      </c>
      <c r="K31" s="15">
        <f t="shared" si="1"/>
        <v>4236.4477439999991</v>
      </c>
      <c r="L31" s="15">
        <f t="shared" si="1"/>
        <v>4308.4673556479984</v>
      </c>
      <c r="M31" s="19">
        <v>65</v>
      </c>
    </row>
    <row r="32" spans="1:13" s="18" customFormat="1" x14ac:dyDescent="0.2">
      <c r="A32" s="9">
        <v>68</v>
      </c>
      <c r="B32" s="10" t="s">
        <v>183</v>
      </c>
      <c r="C32" s="10" t="s">
        <v>23</v>
      </c>
      <c r="D32" s="11" t="s">
        <v>184</v>
      </c>
      <c r="E32" s="12" t="s">
        <v>184</v>
      </c>
      <c r="F32" s="13" t="s">
        <v>185</v>
      </c>
      <c r="G32" s="14" t="s">
        <v>34</v>
      </c>
      <c r="H32" s="15" t="s">
        <v>41</v>
      </c>
      <c r="I32" s="16">
        <v>4096</v>
      </c>
      <c r="J32" s="15">
        <f t="shared" si="1"/>
        <v>4165.6319999999996</v>
      </c>
      <c r="K32" s="15">
        <f t="shared" si="1"/>
        <v>4236.4477439999991</v>
      </c>
      <c r="L32" s="15">
        <f t="shared" si="1"/>
        <v>4308.4673556479984</v>
      </c>
      <c r="M32" s="19">
        <v>65</v>
      </c>
    </row>
    <row r="33" spans="1:89" s="18" customFormat="1" x14ac:dyDescent="0.2">
      <c r="A33" s="9">
        <v>82</v>
      </c>
      <c r="B33" s="10" t="s">
        <v>208</v>
      </c>
      <c r="C33" s="10" t="s">
        <v>15</v>
      </c>
      <c r="D33" s="11" t="s">
        <v>214</v>
      </c>
      <c r="E33" s="12" t="s">
        <v>215</v>
      </c>
      <c r="F33" s="13" t="s">
        <v>216</v>
      </c>
      <c r="G33" s="14" t="s">
        <v>34</v>
      </c>
      <c r="H33" s="15" t="s">
        <v>41</v>
      </c>
      <c r="I33" s="16">
        <v>4096</v>
      </c>
      <c r="J33" s="15">
        <f t="shared" si="1"/>
        <v>4165.6319999999996</v>
      </c>
      <c r="K33" s="15">
        <f t="shared" si="1"/>
        <v>4236.4477439999991</v>
      </c>
      <c r="L33" s="15">
        <f t="shared" si="1"/>
        <v>4308.4673556479984</v>
      </c>
      <c r="M33" s="19">
        <v>65</v>
      </c>
    </row>
    <row r="34" spans="1:89" s="18" customFormat="1" x14ac:dyDescent="0.2">
      <c r="A34" s="9">
        <v>119</v>
      </c>
      <c r="B34" s="10" t="s">
        <v>303</v>
      </c>
      <c r="C34" s="10" t="s">
        <v>15</v>
      </c>
      <c r="D34" s="11" t="s">
        <v>307</v>
      </c>
      <c r="E34" s="12" t="s">
        <v>308</v>
      </c>
      <c r="F34" s="13" t="s">
        <v>309</v>
      </c>
      <c r="G34" s="14" t="s">
        <v>34</v>
      </c>
      <c r="H34" s="15" t="s">
        <v>41</v>
      </c>
      <c r="I34" s="16">
        <v>4096</v>
      </c>
      <c r="J34" s="15">
        <f t="shared" si="1"/>
        <v>4165.6319999999996</v>
      </c>
      <c r="K34" s="15">
        <f t="shared" si="1"/>
        <v>4236.4477439999991</v>
      </c>
      <c r="L34" s="15">
        <f t="shared" si="1"/>
        <v>4308.4673556479984</v>
      </c>
      <c r="M34" s="19">
        <v>65</v>
      </c>
    </row>
    <row r="35" spans="1:89" s="18" customFormat="1" x14ac:dyDescent="0.2">
      <c r="A35" s="9">
        <v>148</v>
      </c>
      <c r="B35" s="10" t="s">
        <v>383</v>
      </c>
      <c r="C35" s="10" t="s">
        <v>23</v>
      </c>
      <c r="D35" s="11" t="s">
        <v>401</v>
      </c>
      <c r="E35" s="12" t="s">
        <v>402</v>
      </c>
      <c r="F35" s="13" t="s">
        <v>403</v>
      </c>
      <c r="G35" s="14" t="s">
        <v>34</v>
      </c>
      <c r="H35" s="15" t="s">
        <v>41</v>
      </c>
      <c r="I35" s="16">
        <v>4096</v>
      </c>
      <c r="J35" s="15">
        <f t="shared" si="1"/>
        <v>4165.6319999999996</v>
      </c>
      <c r="K35" s="15">
        <f t="shared" si="1"/>
        <v>4236.4477439999991</v>
      </c>
      <c r="L35" s="15">
        <f t="shared" si="1"/>
        <v>4308.4673556479984</v>
      </c>
      <c r="M35" s="19" t="e">
        <f>I35/#REF!</f>
        <v>#REF!</v>
      </c>
    </row>
    <row r="36" spans="1:89" s="18" customFormat="1" ht="25.5" x14ac:dyDescent="0.2">
      <c r="A36" s="9">
        <v>171</v>
      </c>
      <c r="B36" s="10" t="s">
        <v>442</v>
      </c>
      <c r="C36" s="10" t="s">
        <v>23</v>
      </c>
      <c r="D36" s="11" t="s">
        <v>443</v>
      </c>
      <c r="E36" s="12" t="s">
        <v>444</v>
      </c>
      <c r="F36" s="13" t="s">
        <v>445</v>
      </c>
      <c r="G36" s="14" t="s">
        <v>34</v>
      </c>
      <c r="H36" s="15" t="s">
        <v>41</v>
      </c>
      <c r="I36" s="16">
        <v>4096</v>
      </c>
      <c r="J36" s="15">
        <f t="shared" si="1"/>
        <v>4165.6319999999996</v>
      </c>
      <c r="K36" s="15">
        <f t="shared" si="1"/>
        <v>4236.4477439999991</v>
      </c>
      <c r="L36" s="15">
        <f t="shared" si="1"/>
        <v>4308.4673556479984</v>
      </c>
      <c r="M36" s="19">
        <v>65</v>
      </c>
    </row>
    <row r="37" spans="1:89" s="18" customFormat="1" x14ac:dyDescent="0.2">
      <c r="A37" s="9">
        <v>206</v>
      </c>
      <c r="B37" s="10" t="s">
        <v>524</v>
      </c>
      <c r="C37" s="10" t="s">
        <v>20</v>
      </c>
      <c r="D37" s="11" t="s">
        <v>527</v>
      </c>
      <c r="E37" s="12" t="s">
        <v>527</v>
      </c>
      <c r="F37" s="13" t="s">
        <v>528</v>
      </c>
      <c r="G37" s="14" t="s">
        <v>34</v>
      </c>
      <c r="H37" s="15" t="s">
        <v>41</v>
      </c>
      <c r="I37" s="16">
        <v>4096</v>
      </c>
      <c r="J37" s="15">
        <f t="shared" si="1"/>
        <v>4165.6319999999996</v>
      </c>
      <c r="K37" s="15">
        <f t="shared" si="1"/>
        <v>4236.4477439999991</v>
      </c>
      <c r="L37" s="15">
        <f t="shared" si="1"/>
        <v>4308.4673556479984</v>
      </c>
      <c r="M37" s="19">
        <v>65</v>
      </c>
    </row>
    <row r="38" spans="1:89" s="18" customFormat="1" x14ac:dyDescent="0.2">
      <c r="A38" s="9">
        <v>232</v>
      </c>
      <c r="B38" s="10" t="s">
        <v>596</v>
      </c>
      <c r="C38" s="10" t="s">
        <v>23</v>
      </c>
      <c r="D38" s="11" t="s">
        <v>597</v>
      </c>
      <c r="E38" s="12" t="s">
        <v>597</v>
      </c>
      <c r="F38" s="13" t="s">
        <v>598</v>
      </c>
      <c r="G38" s="14" t="s">
        <v>34</v>
      </c>
      <c r="H38" s="15" t="s">
        <v>41</v>
      </c>
      <c r="I38" s="16">
        <f>4*1024</f>
        <v>4096</v>
      </c>
      <c r="J38" s="15">
        <f t="shared" si="1"/>
        <v>4165.6319999999996</v>
      </c>
      <c r="K38" s="15">
        <f t="shared" si="1"/>
        <v>4236.4477439999991</v>
      </c>
      <c r="L38" s="15">
        <f t="shared" si="1"/>
        <v>4308.4673556479984</v>
      </c>
      <c r="M38" s="19">
        <v>65</v>
      </c>
    </row>
    <row r="39" spans="1:89" s="18" customFormat="1" ht="38.25" x14ac:dyDescent="0.2">
      <c r="A39" s="9">
        <v>260</v>
      </c>
      <c r="B39" s="10" t="s">
        <v>660</v>
      </c>
      <c r="C39" s="10" t="s">
        <v>15</v>
      </c>
      <c r="D39" s="11" t="s">
        <v>664</v>
      </c>
      <c r="E39" s="12" t="s">
        <v>662</v>
      </c>
      <c r="F39" s="33" t="s">
        <v>760</v>
      </c>
      <c r="G39" s="14" t="s">
        <v>34</v>
      </c>
      <c r="H39" s="15" t="s">
        <v>41</v>
      </c>
      <c r="I39" s="16">
        <v>4096</v>
      </c>
      <c r="J39" s="15">
        <f t="shared" si="1"/>
        <v>4165.6319999999996</v>
      </c>
      <c r="K39" s="15">
        <f t="shared" si="1"/>
        <v>4236.4477439999991</v>
      </c>
      <c r="L39" s="15">
        <f t="shared" si="1"/>
        <v>4308.4673556479984</v>
      </c>
      <c r="M39" s="19">
        <v>65</v>
      </c>
    </row>
    <row r="40" spans="1:89" s="18" customFormat="1" ht="25.5" x14ac:dyDescent="0.2">
      <c r="A40" s="9">
        <v>282</v>
      </c>
      <c r="B40" s="10" t="s">
        <v>700</v>
      </c>
      <c r="C40" s="10" t="s">
        <v>15</v>
      </c>
      <c r="D40" s="11" t="s">
        <v>710</v>
      </c>
      <c r="E40" s="12" t="s">
        <v>711</v>
      </c>
      <c r="F40" s="13" t="s">
        <v>712</v>
      </c>
      <c r="G40" s="14" t="s">
        <v>34</v>
      </c>
      <c r="H40" s="15" t="s">
        <v>41</v>
      </c>
      <c r="I40" s="16">
        <v>4096</v>
      </c>
      <c r="J40" s="15">
        <f t="shared" si="1"/>
        <v>4165.6319999999996</v>
      </c>
      <c r="K40" s="15">
        <f t="shared" si="1"/>
        <v>4236.4477439999991</v>
      </c>
      <c r="L40" s="15">
        <f t="shared" si="1"/>
        <v>4308.4673556479984</v>
      </c>
      <c r="M40" s="19">
        <v>65</v>
      </c>
    </row>
    <row r="41" spans="1:89" s="18" customFormat="1" ht="25.5" x14ac:dyDescent="0.2">
      <c r="A41" s="9">
        <v>118</v>
      </c>
      <c r="B41" s="10" t="s">
        <v>303</v>
      </c>
      <c r="C41" s="10" t="s">
        <v>15</v>
      </c>
      <c r="D41" s="11" t="s">
        <v>304</v>
      </c>
      <c r="E41" s="12" t="s">
        <v>305</v>
      </c>
      <c r="F41" s="13" t="s">
        <v>306</v>
      </c>
      <c r="G41" s="14" t="s">
        <v>34</v>
      </c>
      <c r="H41" s="15" t="s">
        <v>19</v>
      </c>
      <c r="I41" s="16">
        <v>4096</v>
      </c>
      <c r="J41" s="20"/>
      <c r="K41" s="20"/>
      <c r="L41" s="20"/>
      <c r="M41" s="17"/>
    </row>
    <row r="42" spans="1:89" s="18" customFormat="1" x14ac:dyDescent="0.2">
      <c r="A42" s="9">
        <v>154</v>
      </c>
      <c r="B42" s="10" t="s">
        <v>383</v>
      </c>
      <c r="C42" s="10" t="s">
        <v>15</v>
      </c>
      <c r="D42" s="11" t="s">
        <v>390</v>
      </c>
      <c r="E42" s="12" t="s">
        <v>388</v>
      </c>
      <c r="F42" s="13" t="s">
        <v>391</v>
      </c>
      <c r="G42" s="14" t="s">
        <v>34</v>
      </c>
      <c r="H42" s="15" t="s">
        <v>19</v>
      </c>
      <c r="I42" s="16">
        <v>4096</v>
      </c>
      <c r="J42" s="20"/>
      <c r="K42" s="20"/>
      <c r="L42" s="20"/>
      <c r="M42" s="17"/>
    </row>
    <row r="43" spans="1:89" s="18" customFormat="1" x14ac:dyDescent="0.2">
      <c r="A43" s="9">
        <v>182</v>
      </c>
      <c r="B43" s="10" t="s">
        <v>471</v>
      </c>
      <c r="C43" s="10" t="s">
        <v>15</v>
      </c>
      <c r="D43" s="11" t="s">
        <v>472</v>
      </c>
      <c r="E43" s="12" t="s">
        <v>473</v>
      </c>
      <c r="F43" s="13" t="s">
        <v>474</v>
      </c>
      <c r="G43" s="14" t="s">
        <v>34</v>
      </c>
      <c r="H43" s="15" t="s">
        <v>19</v>
      </c>
      <c r="I43" s="16">
        <v>4096</v>
      </c>
      <c r="J43" s="20"/>
      <c r="K43" s="20"/>
      <c r="L43" s="20"/>
      <c r="M43" s="17"/>
    </row>
    <row r="44" spans="1:89" s="18" customFormat="1" x14ac:dyDescent="0.2">
      <c r="A44" s="9">
        <v>26</v>
      </c>
      <c r="B44" s="10" t="s">
        <v>29</v>
      </c>
      <c r="C44" s="10" t="s">
        <v>38</v>
      </c>
      <c r="D44" s="11" t="s">
        <v>42</v>
      </c>
      <c r="E44" s="12" t="s">
        <v>32</v>
      </c>
      <c r="F44" s="13" t="s">
        <v>43</v>
      </c>
      <c r="G44" s="14" t="s">
        <v>34</v>
      </c>
      <c r="H44" s="15" t="s">
        <v>41</v>
      </c>
      <c r="I44" s="16">
        <v>5120</v>
      </c>
      <c r="J44" s="15">
        <f t="shared" ref="J44:L53" si="2">I44*1.017</f>
        <v>5207.0399999999991</v>
      </c>
      <c r="K44" s="15">
        <f t="shared" si="2"/>
        <v>5295.5596799999985</v>
      </c>
      <c r="L44" s="15">
        <f t="shared" si="2"/>
        <v>5385.5841945599977</v>
      </c>
      <c r="M44" s="19">
        <v>65</v>
      </c>
    </row>
    <row r="45" spans="1:89" s="21" customFormat="1" x14ac:dyDescent="0.2">
      <c r="A45" s="9">
        <v>227</v>
      </c>
      <c r="B45" s="10" t="s">
        <v>577</v>
      </c>
      <c r="C45" s="10" t="s">
        <v>20</v>
      </c>
      <c r="D45" s="11" t="s">
        <v>584</v>
      </c>
      <c r="E45" s="12" t="s">
        <v>585</v>
      </c>
      <c r="F45" s="13" t="s">
        <v>586</v>
      </c>
      <c r="G45" s="14" t="s">
        <v>34</v>
      </c>
      <c r="H45" s="15" t="s">
        <v>41</v>
      </c>
      <c r="I45" s="16">
        <v>5120</v>
      </c>
      <c r="J45" s="15">
        <f t="shared" si="2"/>
        <v>5207.0399999999991</v>
      </c>
      <c r="K45" s="15">
        <f t="shared" si="2"/>
        <v>5295.5596799999985</v>
      </c>
      <c r="L45" s="15">
        <f t="shared" si="2"/>
        <v>5385.5841945599977</v>
      </c>
      <c r="M45" s="19">
        <v>65</v>
      </c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</row>
    <row r="46" spans="1:89" s="18" customFormat="1" x14ac:dyDescent="0.2">
      <c r="A46" s="9">
        <v>81</v>
      </c>
      <c r="B46" s="10" t="s">
        <v>208</v>
      </c>
      <c r="C46" s="10" t="s">
        <v>15</v>
      </c>
      <c r="D46" s="11" t="s">
        <v>217</v>
      </c>
      <c r="E46" s="12" t="s">
        <v>218</v>
      </c>
      <c r="F46" s="13" t="s">
        <v>219</v>
      </c>
      <c r="G46" s="14" t="s">
        <v>34</v>
      </c>
      <c r="H46" s="15" t="s">
        <v>41</v>
      </c>
      <c r="I46" s="16">
        <v>5120</v>
      </c>
      <c r="J46" s="15">
        <f t="shared" si="2"/>
        <v>5207.0399999999991</v>
      </c>
      <c r="K46" s="15">
        <f t="shared" si="2"/>
        <v>5295.5596799999985</v>
      </c>
      <c r="L46" s="15">
        <f t="shared" si="2"/>
        <v>5385.5841945599977</v>
      </c>
      <c r="M46" s="19">
        <v>65</v>
      </c>
    </row>
    <row r="47" spans="1:89" s="18" customFormat="1" x14ac:dyDescent="0.2">
      <c r="A47" s="9">
        <v>137</v>
      </c>
      <c r="B47" s="10" t="s">
        <v>357</v>
      </c>
      <c r="C47" s="10" t="s">
        <v>23</v>
      </c>
      <c r="D47" s="11" t="s">
        <v>358</v>
      </c>
      <c r="E47" s="12" t="s">
        <v>359</v>
      </c>
      <c r="F47" s="13" t="s">
        <v>360</v>
      </c>
      <c r="G47" s="14" t="s">
        <v>34</v>
      </c>
      <c r="H47" s="15" t="s">
        <v>41</v>
      </c>
      <c r="I47" s="16">
        <v>5120</v>
      </c>
      <c r="J47" s="15">
        <f t="shared" si="2"/>
        <v>5207.0399999999991</v>
      </c>
      <c r="K47" s="15">
        <f t="shared" si="2"/>
        <v>5295.5596799999985</v>
      </c>
      <c r="L47" s="15">
        <f t="shared" si="2"/>
        <v>5385.5841945599977</v>
      </c>
      <c r="M47" s="19">
        <v>65</v>
      </c>
    </row>
    <row r="48" spans="1:89" s="18" customFormat="1" x14ac:dyDescent="0.2">
      <c r="A48" s="9">
        <v>226</v>
      </c>
      <c r="B48" s="10" t="s">
        <v>577</v>
      </c>
      <c r="C48" s="10" t="s">
        <v>20</v>
      </c>
      <c r="D48" s="11" t="s">
        <v>581</v>
      </c>
      <c r="E48" s="12" t="s">
        <v>582</v>
      </c>
      <c r="F48" s="13" t="s">
        <v>583</v>
      </c>
      <c r="G48" s="14" t="s">
        <v>18</v>
      </c>
      <c r="H48" s="15" t="s">
        <v>41</v>
      </c>
      <c r="I48" s="16">
        <v>5120</v>
      </c>
      <c r="J48" s="15">
        <f t="shared" si="2"/>
        <v>5207.0399999999991</v>
      </c>
      <c r="K48" s="15">
        <f t="shared" si="2"/>
        <v>5295.5596799999985</v>
      </c>
      <c r="L48" s="15">
        <f t="shared" si="2"/>
        <v>5385.5841945599977</v>
      </c>
      <c r="M48" s="19">
        <v>65</v>
      </c>
    </row>
    <row r="49" spans="1:89" s="18" customFormat="1" ht="25.5" x14ac:dyDescent="0.2">
      <c r="A49" s="9">
        <v>265</v>
      </c>
      <c r="B49" s="10" t="s">
        <v>672</v>
      </c>
      <c r="C49" s="10" t="s">
        <v>23</v>
      </c>
      <c r="D49" s="11" t="s">
        <v>673</v>
      </c>
      <c r="E49" s="12" t="s">
        <v>674</v>
      </c>
      <c r="F49" s="13" t="s">
        <v>675</v>
      </c>
      <c r="G49" s="14" t="s">
        <v>34</v>
      </c>
      <c r="H49" s="15" t="s">
        <v>41</v>
      </c>
      <c r="I49" s="16">
        <v>5120</v>
      </c>
      <c r="J49" s="15">
        <f t="shared" si="2"/>
        <v>5207.0399999999991</v>
      </c>
      <c r="K49" s="15">
        <f t="shared" si="2"/>
        <v>5295.5596799999985</v>
      </c>
      <c r="L49" s="15">
        <f t="shared" si="2"/>
        <v>5385.5841945599977</v>
      </c>
      <c r="M49" s="19">
        <v>65</v>
      </c>
    </row>
    <row r="50" spans="1:89" s="18" customFormat="1" ht="25.5" x14ac:dyDescent="0.2">
      <c r="A50" s="9">
        <v>245</v>
      </c>
      <c r="B50" s="10" t="s">
        <v>631</v>
      </c>
      <c r="C50" s="10" t="s">
        <v>23</v>
      </c>
      <c r="D50" s="11" t="s">
        <v>633</v>
      </c>
      <c r="E50" s="12" t="s">
        <v>633</v>
      </c>
      <c r="F50" s="13" t="s">
        <v>634</v>
      </c>
      <c r="G50" s="14" t="s">
        <v>34</v>
      </c>
      <c r="H50" s="15" t="s">
        <v>41</v>
      </c>
      <c r="I50" s="16">
        <v>5120</v>
      </c>
      <c r="J50" s="15">
        <f t="shared" si="2"/>
        <v>5207.0399999999991</v>
      </c>
      <c r="K50" s="15">
        <f t="shared" si="2"/>
        <v>5295.5596799999985</v>
      </c>
      <c r="L50" s="15">
        <f t="shared" si="2"/>
        <v>5385.5841945599977</v>
      </c>
      <c r="M50" s="19">
        <v>65</v>
      </c>
    </row>
    <row r="51" spans="1:89" s="26" customFormat="1" x14ac:dyDescent="0.2">
      <c r="A51" s="9">
        <v>204</v>
      </c>
      <c r="B51" s="10" t="s">
        <v>524</v>
      </c>
      <c r="C51" s="10" t="s">
        <v>310</v>
      </c>
      <c r="D51" s="11" t="s">
        <v>525</v>
      </c>
      <c r="E51" s="12" t="s">
        <v>525</v>
      </c>
      <c r="F51" s="13" t="s">
        <v>526</v>
      </c>
      <c r="G51" s="14" t="s">
        <v>34</v>
      </c>
      <c r="H51" s="15" t="s">
        <v>41</v>
      </c>
      <c r="I51" s="16">
        <v>5120</v>
      </c>
      <c r="J51" s="15">
        <f t="shared" si="2"/>
        <v>5207.0399999999991</v>
      </c>
      <c r="K51" s="15">
        <f t="shared" si="2"/>
        <v>5295.5596799999985</v>
      </c>
      <c r="L51" s="15">
        <f t="shared" si="2"/>
        <v>5385.5841945599977</v>
      </c>
      <c r="M51" s="19">
        <v>65</v>
      </c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</row>
    <row r="52" spans="1:89" s="18" customFormat="1" ht="25.5" x14ac:dyDescent="0.2">
      <c r="A52" s="9">
        <v>44</v>
      </c>
      <c r="B52" s="10" t="s">
        <v>131</v>
      </c>
      <c r="C52" s="10" t="s">
        <v>143</v>
      </c>
      <c r="D52" s="11" t="s">
        <v>131</v>
      </c>
      <c r="E52" s="12" t="s">
        <v>133</v>
      </c>
      <c r="F52" s="13" t="s">
        <v>144</v>
      </c>
      <c r="G52" s="14" t="s">
        <v>34</v>
      </c>
      <c r="H52" s="15" t="s">
        <v>41</v>
      </c>
      <c r="I52" s="16">
        <f>6*1024</f>
        <v>6144</v>
      </c>
      <c r="J52" s="15">
        <f t="shared" si="2"/>
        <v>6248.4479999999994</v>
      </c>
      <c r="K52" s="15">
        <f t="shared" si="2"/>
        <v>6354.6716159999987</v>
      </c>
      <c r="L52" s="15">
        <f t="shared" si="2"/>
        <v>6462.701033471998</v>
      </c>
      <c r="M52" s="19" t="e">
        <f>I52/#REF!</f>
        <v>#REF!</v>
      </c>
    </row>
    <row r="53" spans="1:89" s="18" customFormat="1" x14ac:dyDescent="0.2">
      <c r="A53" s="9">
        <v>216</v>
      </c>
      <c r="B53" s="10" t="s">
        <v>524</v>
      </c>
      <c r="C53" s="10" t="s">
        <v>20</v>
      </c>
      <c r="D53" s="11" t="s">
        <v>531</v>
      </c>
      <c r="E53" s="12" t="s">
        <v>532</v>
      </c>
      <c r="F53" s="13" t="s">
        <v>533</v>
      </c>
      <c r="G53" s="14" t="s">
        <v>517</v>
      </c>
      <c r="H53" s="15" t="s">
        <v>41</v>
      </c>
      <c r="I53" s="16">
        <v>6144</v>
      </c>
      <c r="J53" s="15">
        <f t="shared" si="2"/>
        <v>6248.4479999999994</v>
      </c>
      <c r="K53" s="15">
        <f t="shared" si="2"/>
        <v>6354.6716159999987</v>
      </c>
      <c r="L53" s="15">
        <f t="shared" si="2"/>
        <v>6462.701033471998</v>
      </c>
      <c r="M53" s="19">
        <v>65</v>
      </c>
    </row>
    <row r="54" spans="1:89" s="18" customFormat="1" ht="38.25" x14ac:dyDescent="0.2">
      <c r="A54" s="9">
        <v>277</v>
      </c>
      <c r="B54" s="10" t="s">
        <v>700</v>
      </c>
      <c r="C54" s="10" t="s">
        <v>23</v>
      </c>
      <c r="D54" s="11" t="s">
        <v>701</v>
      </c>
      <c r="E54" s="12" t="s">
        <v>702</v>
      </c>
      <c r="F54" s="13" t="s">
        <v>703</v>
      </c>
      <c r="G54" s="14" t="s">
        <v>34</v>
      </c>
      <c r="H54" s="15" t="s">
        <v>41</v>
      </c>
      <c r="I54" s="16">
        <f>6*1024</f>
        <v>6144</v>
      </c>
      <c r="J54" s="15"/>
      <c r="K54" s="15"/>
      <c r="L54" s="15"/>
      <c r="M54" s="19"/>
    </row>
    <row r="55" spans="1:89" s="18" customFormat="1" x14ac:dyDescent="0.2">
      <c r="A55" s="9">
        <v>8</v>
      </c>
      <c r="B55" s="10" t="s">
        <v>29</v>
      </c>
      <c r="C55" s="10" t="s">
        <v>38</v>
      </c>
      <c r="D55" s="11" t="s">
        <v>39</v>
      </c>
      <c r="E55" s="12" t="s">
        <v>32</v>
      </c>
      <c r="F55" s="13" t="s">
        <v>40</v>
      </c>
      <c r="G55" s="14" t="s">
        <v>34</v>
      </c>
      <c r="H55" s="15" t="s">
        <v>41</v>
      </c>
      <c r="I55" s="16">
        <v>6144</v>
      </c>
      <c r="J55" s="15">
        <f t="shared" ref="J55:L74" si="3">I55*1.017</f>
        <v>6248.4479999999994</v>
      </c>
      <c r="K55" s="15">
        <f t="shared" si="3"/>
        <v>6354.6716159999987</v>
      </c>
      <c r="L55" s="15">
        <f t="shared" si="3"/>
        <v>6462.701033471998</v>
      </c>
      <c r="M55" s="19">
        <v>65</v>
      </c>
    </row>
    <row r="56" spans="1:89" s="18" customFormat="1" x14ac:dyDescent="0.2">
      <c r="A56" s="9">
        <v>281</v>
      </c>
      <c r="B56" s="10" t="s">
        <v>700</v>
      </c>
      <c r="C56" s="10" t="s">
        <v>15</v>
      </c>
      <c r="D56" s="11" t="s">
        <v>716</v>
      </c>
      <c r="E56" s="12" t="s">
        <v>708</v>
      </c>
      <c r="F56" s="13" t="s">
        <v>717</v>
      </c>
      <c r="G56" s="14" t="s">
        <v>34</v>
      </c>
      <c r="H56" s="15" t="s">
        <v>41</v>
      </c>
      <c r="I56" s="16">
        <v>6144</v>
      </c>
      <c r="J56" s="15">
        <f t="shared" si="3"/>
        <v>6248.4479999999994</v>
      </c>
      <c r="K56" s="15">
        <f t="shared" si="3"/>
        <v>6354.6716159999987</v>
      </c>
      <c r="L56" s="15">
        <f t="shared" si="3"/>
        <v>6462.701033471998</v>
      </c>
      <c r="M56" s="19">
        <v>65</v>
      </c>
    </row>
    <row r="57" spans="1:89" s="18" customFormat="1" x14ac:dyDescent="0.2">
      <c r="A57" s="9">
        <v>150</v>
      </c>
      <c r="B57" s="10" t="s">
        <v>383</v>
      </c>
      <c r="C57" s="10" t="s">
        <v>15</v>
      </c>
      <c r="D57" s="11" t="s">
        <v>404</v>
      </c>
      <c r="E57" s="12" t="s">
        <v>402</v>
      </c>
      <c r="F57" s="13" t="s">
        <v>405</v>
      </c>
      <c r="G57" s="14" t="s">
        <v>34</v>
      </c>
      <c r="H57" s="15" t="s">
        <v>41</v>
      </c>
      <c r="I57" s="16">
        <f>1024*7</f>
        <v>7168</v>
      </c>
      <c r="J57" s="15">
        <f t="shared" si="3"/>
        <v>7289.8559999999998</v>
      </c>
      <c r="K57" s="15">
        <f t="shared" si="3"/>
        <v>7413.783551999999</v>
      </c>
      <c r="L57" s="15">
        <f t="shared" si="3"/>
        <v>7539.8178723839983</v>
      </c>
      <c r="M57" s="19" t="e">
        <f>I57/#REF!</f>
        <v>#REF!</v>
      </c>
    </row>
    <row r="58" spans="1:89" s="18" customFormat="1" x14ac:dyDescent="0.2">
      <c r="A58" s="9">
        <v>32</v>
      </c>
      <c r="B58" s="10" t="s">
        <v>106</v>
      </c>
      <c r="C58" s="10" t="s">
        <v>23</v>
      </c>
      <c r="D58" s="11" t="s">
        <v>107</v>
      </c>
      <c r="E58" s="12" t="s">
        <v>108</v>
      </c>
      <c r="F58" s="13" t="s">
        <v>109</v>
      </c>
      <c r="G58" s="14" t="s">
        <v>34</v>
      </c>
      <c r="H58" s="15" t="s">
        <v>41</v>
      </c>
      <c r="I58" s="16">
        <v>7168</v>
      </c>
      <c r="J58" s="15">
        <f t="shared" si="3"/>
        <v>7289.8559999999998</v>
      </c>
      <c r="K58" s="15">
        <f t="shared" si="3"/>
        <v>7413.783551999999</v>
      </c>
      <c r="L58" s="15">
        <f t="shared" si="3"/>
        <v>7539.8178723839983</v>
      </c>
      <c r="M58" s="19">
        <v>65</v>
      </c>
    </row>
    <row r="59" spans="1:89" s="18" customFormat="1" x14ac:dyDescent="0.2">
      <c r="A59" s="9">
        <v>94</v>
      </c>
      <c r="B59" s="10" t="s">
        <v>208</v>
      </c>
      <c r="C59" s="10" t="s">
        <v>49</v>
      </c>
      <c r="D59" s="11" t="s">
        <v>222</v>
      </c>
      <c r="E59" s="12" t="s">
        <v>223</v>
      </c>
      <c r="F59" s="13" t="s">
        <v>224</v>
      </c>
      <c r="G59" s="14" t="s">
        <v>34</v>
      </c>
      <c r="H59" s="15" t="s">
        <v>41</v>
      </c>
      <c r="I59" s="16">
        <v>7168</v>
      </c>
      <c r="J59" s="15">
        <f t="shared" si="3"/>
        <v>7289.8559999999998</v>
      </c>
      <c r="K59" s="15">
        <f t="shared" si="3"/>
        <v>7413.783551999999</v>
      </c>
      <c r="L59" s="15">
        <f t="shared" si="3"/>
        <v>7539.8178723839983</v>
      </c>
      <c r="M59" s="19">
        <v>65</v>
      </c>
    </row>
    <row r="60" spans="1:89" s="18" customFormat="1" x14ac:dyDescent="0.2">
      <c r="A60" s="9">
        <v>79</v>
      </c>
      <c r="B60" s="10" t="s">
        <v>208</v>
      </c>
      <c r="C60" s="10" t="s">
        <v>15</v>
      </c>
      <c r="D60" s="11" t="s">
        <v>220</v>
      </c>
      <c r="E60" s="12" t="s">
        <v>209</v>
      </c>
      <c r="F60" s="13" t="s">
        <v>221</v>
      </c>
      <c r="G60" s="14" t="s">
        <v>34</v>
      </c>
      <c r="H60" s="15" t="s">
        <v>41</v>
      </c>
      <c r="I60" s="16">
        <v>7168</v>
      </c>
      <c r="J60" s="15">
        <f t="shared" si="3"/>
        <v>7289.8559999999998</v>
      </c>
      <c r="K60" s="15">
        <f t="shared" si="3"/>
        <v>7413.783551999999</v>
      </c>
      <c r="L60" s="15">
        <f t="shared" si="3"/>
        <v>7539.8178723839983</v>
      </c>
      <c r="M60" s="19">
        <v>65</v>
      </c>
    </row>
    <row r="61" spans="1:89" s="18" customFormat="1" x14ac:dyDescent="0.2">
      <c r="A61" s="9">
        <v>243</v>
      </c>
      <c r="B61" s="10" t="s">
        <v>623</v>
      </c>
      <c r="C61" s="10" t="s">
        <v>20</v>
      </c>
      <c r="D61" s="11" t="s">
        <v>624</v>
      </c>
      <c r="E61" s="12" t="s">
        <v>625</v>
      </c>
      <c r="F61" s="13" t="s">
        <v>626</v>
      </c>
      <c r="G61" s="14" t="s">
        <v>18</v>
      </c>
      <c r="H61" s="15" t="s">
        <v>41</v>
      </c>
      <c r="I61" s="16">
        <v>7168</v>
      </c>
      <c r="J61" s="15">
        <f t="shared" si="3"/>
        <v>7289.8559999999998</v>
      </c>
      <c r="K61" s="15">
        <f t="shared" si="3"/>
        <v>7413.783551999999</v>
      </c>
      <c r="L61" s="15">
        <f t="shared" si="3"/>
        <v>7539.8178723839983</v>
      </c>
      <c r="M61" s="19">
        <v>65</v>
      </c>
    </row>
    <row r="62" spans="1:89" s="18" customFormat="1" x14ac:dyDescent="0.2">
      <c r="A62" s="9">
        <v>192</v>
      </c>
      <c r="B62" s="10" t="s">
        <v>496</v>
      </c>
      <c r="C62" s="10" t="s">
        <v>15</v>
      </c>
      <c r="D62" s="11" t="s">
        <v>497</v>
      </c>
      <c r="E62" s="12" t="s">
        <v>498</v>
      </c>
      <c r="F62" s="13" t="s">
        <v>499</v>
      </c>
      <c r="G62" s="14" t="s">
        <v>34</v>
      </c>
      <c r="H62" s="15" t="s">
        <v>41</v>
      </c>
      <c r="I62" s="16">
        <v>7168</v>
      </c>
      <c r="J62" s="15">
        <f t="shared" si="3"/>
        <v>7289.8559999999998</v>
      </c>
      <c r="K62" s="15">
        <f t="shared" si="3"/>
        <v>7413.783551999999</v>
      </c>
      <c r="L62" s="15">
        <f t="shared" si="3"/>
        <v>7539.8178723839983</v>
      </c>
      <c r="M62" s="19">
        <v>65</v>
      </c>
    </row>
    <row r="63" spans="1:89" s="29" customFormat="1" x14ac:dyDescent="0.2">
      <c r="A63" s="9">
        <v>91</v>
      </c>
      <c r="B63" s="10" t="s">
        <v>208</v>
      </c>
      <c r="C63" s="10" t="s">
        <v>49</v>
      </c>
      <c r="D63" s="11" t="s">
        <v>225</v>
      </c>
      <c r="E63" s="12" t="s">
        <v>225</v>
      </c>
      <c r="F63" s="13" t="s">
        <v>226</v>
      </c>
      <c r="G63" s="14" t="s">
        <v>18</v>
      </c>
      <c r="H63" s="15" t="s">
        <v>41</v>
      </c>
      <c r="I63" s="16">
        <v>8192</v>
      </c>
      <c r="J63" s="15">
        <f t="shared" si="3"/>
        <v>8331.2639999999992</v>
      </c>
      <c r="K63" s="15">
        <f t="shared" si="3"/>
        <v>8472.8954879999983</v>
      </c>
      <c r="L63" s="15">
        <f t="shared" si="3"/>
        <v>8616.9347112959967</v>
      </c>
      <c r="M63" s="19">
        <v>65</v>
      </c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</row>
    <row r="64" spans="1:89" s="18" customFormat="1" ht="38.25" x14ac:dyDescent="0.2">
      <c r="A64" s="9">
        <v>27</v>
      </c>
      <c r="B64" s="10" t="s">
        <v>29</v>
      </c>
      <c r="C64" s="10" t="s">
        <v>44</v>
      </c>
      <c r="D64" s="11" t="s">
        <v>45</v>
      </c>
      <c r="E64" s="12" t="s">
        <v>32</v>
      </c>
      <c r="F64" s="13" t="s">
        <v>46</v>
      </c>
      <c r="G64" s="14" t="s">
        <v>34</v>
      </c>
      <c r="H64" s="15" t="s">
        <v>41</v>
      </c>
      <c r="I64" s="16">
        <v>8192</v>
      </c>
      <c r="J64" s="15">
        <f t="shared" si="3"/>
        <v>8331.2639999999992</v>
      </c>
      <c r="K64" s="15">
        <f t="shared" si="3"/>
        <v>8472.8954879999983</v>
      </c>
      <c r="L64" s="15">
        <f t="shared" si="3"/>
        <v>8616.9347112959967</v>
      </c>
      <c r="M64" s="19">
        <v>65</v>
      </c>
    </row>
    <row r="65" spans="1:72" s="26" customFormat="1" x14ac:dyDescent="0.2">
      <c r="A65" s="9">
        <v>236</v>
      </c>
      <c r="B65" s="10" t="s">
        <v>606</v>
      </c>
      <c r="C65" s="10" t="s">
        <v>23</v>
      </c>
      <c r="D65" s="11" t="s">
        <v>607</v>
      </c>
      <c r="E65" s="12" t="s">
        <v>608</v>
      </c>
      <c r="F65" s="13" t="s">
        <v>609</v>
      </c>
      <c r="G65" s="14" t="s">
        <v>34</v>
      </c>
      <c r="H65" s="15" t="s">
        <v>41</v>
      </c>
      <c r="I65" s="16">
        <v>8192</v>
      </c>
      <c r="J65" s="15">
        <f t="shared" si="3"/>
        <v>8331.2639999999992</v>
      </c>
      <c r="K65" s="15">
        <f t="shared" si="3"/>
        <v>8472.8954879999983</v>
      </c>
      <c r="L65" s="15">
        <f t="shared" si="3"/>
        <v>8616.9347112959967</v>
      </c>
      <c r="M65" s="19">
        <v>65</v>
      </c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</row>
    <row r="66" spans="1:72" s="18" customFormat="1" x14ac:dyDescent="0.2">
      <c r="A66" s="9">
        <v>141</v>
      </c>
      <c r="B66" s="10" t="s">
        <v>357</v>
      </c>
      <c r="C66" s="10" t="s">
        <v>49</v>
      </c>
      <c r="D66" s="11" t="s">
        <v>374</v>
      </c>
      <c r="E66" s="12" t="s">
        <v>375</v>
      </c>
      <c r="F66" s="13" t="s">
        <v>376</v>
      </c>
      <c r="G66" s="14" t="s">
        <v>34</v>
      </c>
      <c r="H66" s="15" t="s">
        <v>41</v>
      </c>
      <c r="I66" s="16">
        <v>9216</v>
      </c>
      <c r="J66" s="15">
        <f t="shared" si="3"/>
        <v>9372.6719999999987</v>
      </c>
      <c r="K66" s="15">
        <f t="shared" si="3"/>
        <v>9532.0074239999976</v>
      </c>
      <c r="L66" s="15">
        <f t="shared" si="3"/>
        <v>9694.0515502079961</v>
      </c>
      <c r="M66" s="19">
        <v>65</v>
      </c>
    </row>
    <row r="67" spans="1:72" s="26" customFormat="1" ht="38.25" x14ac:dyDescent="0.2">
      <c r="A67" s="9">
        <v>67</v>
      </c>
      <c r="B67" s="10" t="s">
        <v>131</v>
      </c>
      <c r="C67" s="10" t="s">
        <v>145</v>
      </c>
      <c r="D67" s="11" t="s">
        <v>133</v>
      </c>
      <c r="E67" s="12" t="s">
        <v>133</v>
      </c>
      <c r="F67" s="13" t="s">
        <v>146</v>
      </c>
      <c r="G67" s="14" t="s">
        <v>34</v>
      </c>
      <c r="H67" s="15" t="s">
        <v>41</v>
      </c>
      <c r="I67" s="16">
        <v>9216</v>
      </c>
      <c r="J67" s="15">
        <f t="shared" si="3"/>
        <v>9372.6719999999987</v>
      </c>
      <c r="K67" s="15">
        <f t="shared" si="3"/>
        <v>9532.0074239999976</v>
      </c>
      <c r="L67" s="15">
        <f t="shared" si="3"/>
        <v>9694.0515502079961</v>
      </c>
      <c r="M67" s="19" t="e">
        <f>I67/#REF!</f>
        <v>#REF!</v>
      </c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</row>
    <row r="68" spans="1:72" s="18" customFormat="1" x14ac:dyDescent="0.2">
      <c r="A68" s="9">
        <v>18</v>
      </c>
      <c r="B68" s="10" t="s">
        <v>29</v>
      </c>
      <c r="C68" s="10" t="s">
        <v>49</v>
      </c>
      <c r="D68" s="11" t="s">
        <v>50</v>
      </c>
      <c r="E68" s="12" t="s">
        <v>51</v>
      </c>
      <c r="F68" s="13" t="s">
        <v>52</v>
      </c>
      <c r="G68" s="14" t="s">
        <v>34</v>
      </c>
      <c r="H68" s="15" t="s">
        <v>41</v>
      </c>
      <c r="I68" s="16">
        <v>9216</v>
      </c>
      <c r="J68" s="15">
        <f t="shared" si="3"/>
        <v>9372.6719999999987</v>
      </c>
      <c r="K68" s="15">
        <f t="shared" si="3"/>
        <v>9532.0074239999976</v>
      </c>
      <c r="L68" s="15">
        <f t="shared" si="3"/>
        <v>9694.0515502079961</v>
      </c>
      <c r="M68" s="19" t="e">
        <f>I68/#REF!</f>
        <v>#REF!</v>
      </c>
    </row>
    <row r="69" spans="1:72" s="18" customFormat="1" x14ac:dyDescent="0.2">
      <c r="A69" s="9">
        <v>5</v>
      </c>
      <c r="B69" s="10" t="s">
        <v>29</v>
      </c>
      <c r="C69" s="10" t="s">
        <v>23</v>
      </c>
      <c r="D69" s="11" t="s">
        <v>47</v>
      </c>
      <c r="E69" s="12" t="s">
        <v>47</v>
      </c>
      <c r="F69" s="13" t="s">
        <v>48</v>
      </c>
      <c r="G69" s="14" t="s">
        <v>34</v>
      </c>
      <c r="H69" s="15" t="s">
        <v>41</v>
      </c>
      <c r="I69" s="16">
        <v>9216</v>
      </c>
      <c r="J69" s="15">
        <f t="shared" si="3"/>
        <v>9372.6719999999987</v>
      </c>
      <c r="K69" s="15">
        <f t="shared" si="3"/>
        <v>9532.0074239999976</v>
      </c>
      <c r="L69" s="15">
        <f t="shared" si="3"/>
        <v>9694.0515502079961</v>
      </c>
      <c r="M69" s="19">
        <v>65</v>
      </c>
    </row>
    <row r="70" spans="1:72" s="18" customFormat="1" x14ac:dyDescent="0.2">
      <c r="A70" s="9">
        <v>76</v>
      </c>
      <c r="B70" s="10" t="s">
        <v>183</v>
      </c>
      <c r="C70" s="10" t="s">
        <v>49</v>
      </c>
      <c r="D70" s="11" t="s">
        <v>186</v>
      </c>
      <c r="E70" s="12" t="s">
        <v>187</v>
      </c>
      <c r="F70" s="13" t="s">
        <v>188</v>
      </c>
      <c r="G70" s="14" t="s">
        <v>34</v>
      </c>
      <c r="H70" s="15" t="s">
        <v>26</v>
      </c>
      <c r="I70" s="16">
        <v>512</v>
      </c>
      <c r="J70" s="15">
        <f t="shared" si="3"/>
        <v>520.70399999999995</v>
      </c>
      <c r="K70" s="15">
        <f t="shared" si="3"/>
        <v>529.55596799999989</v>
      </c>
      <c r="L70" s="15">
        <f t="shared" si="3"/>
        <v>538.5584194559998</v>
      </c>
      <c r="M70" s="19" t="e">
        <f>I70/#REF!</f>
        <v>#REF!</v>
      </c>
    </row>
    <row r="71" spans="1:72" s="18" customFormat="1" ht="50.25" customHeight="1" x14ac:dyDescent="0.2">
      <c r="A71" s="9">
        <v>229</v>
      </c>
      <c r="B71" s="10" t="s">
        <v>577</v>
      </c>
      <c r="C71" s="10" t="s">
        <v>49</v>
      </c>
      <c r="D71" s="11" t="s">
        <v>587</v>
      </c>
      <c r="E71" s="12" t="s">
        <v>585</v>
      </c>
      <c r="F71" s="13" t="s">
        <v>588</v>
      </c>
      <c r="G71" s="14" t="s">
        <v>34</v>
      </c>
      <c r="H71" s="15" t="s">
        <v>759</v>
      </c>
      <c r="I71" s="16">
        <v>512</v>
      </c>
      <c r="J71" s="15">
        <f t="shared" si="3"/>
        <v>520.70399999999995</v>
      </c>
      <c r="K71" s="15">
        <f t="shared" si="3"/>
        <v>529.55596799999989</v>
      </c>
      <c r="L71" s="15">
        <f t="shared" si="3"/>
        <v>538.5584194559998</v>
      </c>
      <c r="M71" s="19" t="e">
        <f>I71/#REF!</f>
        <v>#REF!</v>
      </c>
    </row>
    <row r="72" spans="1:72" s="18" customFormat="1" ht="45.75" customHeight="1" x14ac:dyDescent="0.2">
      <c r="A72" s="9">
        <v>217</v>
      </c>
      <c r="B72" s="10" t="s">
        <v>557</v>
      </c>
      <c r="C72" s="10" t="s">
        <v>310</v>
      </c>
      <c r="D72" s="11" t="s">
        <v>558</v>
      </c>
      <c r="E72" s="12" t="s">
        <v>558</v>
      </c>
      <c r="F72" s="13" t="s">
        <v>559</v>
      </c>
      <c r="G72" s="14" t="s">
        <v>560</v>
      </c>
      <c r="H72" s="15" t="s">
        <v>26</v>
      </c>
      <c r="I72" s="16">
        <v>512</v>
      </c>
      <c r="J72" s="15">
        <f t="shared" si="3"/>
        <v>520.70399999999995</v>
      </c>
      <c r="K72" s="15">
        <f t="shared" si="3"/>
        <v>529.55596799999989</v>
      </c>
      <c r="L72" s="15">
        <f t="shared" si="3"/>
        <v>538.5584194559998</v>
      </c>
      <c r="M72" s="19">
        <v>65</v>
      </c>
    </row>
    <row r="73" spans="1:72" s="18" customFormat="1" ht="33.75" customHeight="1" x14ac:dyDescent="0.2">
      <c r="A73" s="9">
        <v>1</v>
      </c>
      <c r="B73" s="10" t="s">
        <v>14</v>
      </c>
      <c r="C73" s="10" t="s">
        <v>23</v>
      </c>
      <c r="D73" s="11" t="s">
        <v>24</v>
      </c>
      <c r="E73" s="12" t="s">
        <v>24</v>
      </c>
      <c r="F73" s="13" t="s">
        <v>25</v>
      </c>
      <c r="G73" s="14" t="s">
        <v>18</v>
      </c>
      <c r="H73" s="15" t="s">
        <v>26</v>
      </c>
      <c r="I73" s="16">
        <v>512</v>
      </c>
      <c r="J73" s="15">
        <f t="shared" si="3"/>
        <v>520.70399999999995</v>
      </c>
      <c r="K73" s="15">
        <f t="shared" si="3"/>
        <v>529.55596799999989</v>
      </c>
      <c r="L73" s="15">
        <f t="shared" si="3"/>
        <v>538.5584194559998</v>
      </c>
      <c r="M73" s="19" t="e">
        <f>I73/#REF!</f>
        <v>#REF!</v>
      </c>
    </row>
    <row r="74" spans="1:72" s="18" customFormat="1" ht="31.5" customHeight="1" x14ac:dyDescent="0.2">
      <c r="A74" s="9">
        <v>88</v>
      </c>
      <c r="B74" s="10" t="s">
        <v>208</v>
      </c>
      <c r="C74" s="10" t="s">
        <v>49</v>
      </c>
      <c r="D74" s="11" t="s">
        <v>215</v>
      </c>
      <c r="E74" s="12" t="s">
        <v>215</v>
      </c>
      <c r="F74" s="13" t="s">
        <v>230</v>
      </c>
      <c r="G74" s="14" t="s">
        <v>34</v>
      </c>
      <c r="H74" s="15" t="s">
        <v>26</v>
      </c>
      <c r="I74" s="16">
        <v>512</v>
      </c>
      <c r="J74" s="15">
        <f t="shared" si="3"/>
        <v>520.70399999999995</v>
      </c>
      <c r="K74" s="15">
        <f t="shared" si="3"/>
        <v>529.55596799999989</v>
      </c>
      <c r="L74" s="15">
        <f t="shared" si="3"/>
        <v>538.5584194559998</v>
      </c>
      <c r="M74" s="19" t="e">
        <f>I74/#REF!</f>
        <v>#REF!</v>
      </c>
    </row>
    <row r="75" spans="1:72" s="18" customFormat="1" ht="27" customHeight="1" x14ac:dyDescent="0.2">
      <c r="A75" s="9">
        <v>280</v>
      </c>
      <c r="B75" s="10" t="s">
        <v>700</v>
      </c>
      <c r="C75" s="10" t="s">
        <v>15</v>
      </c>
      <c r="D75" s="11" t="s">
        <v>720</v>
      </c>
      <c r="E75" s="12" t="s">
        <v>702</v>
      </c>
      <c r="F75" s="13" t="s">
        <v>721</v>
      </c>
      <c r="G75" s="14" t="s">
        <v>34</v>
      </c>
      <c r="H75" s="15" t="s">
        <v>26</v>
      </c>
      <c r="I75" s="16">
        <v>512</v>
      </c>
      <c r="J75" s="15">
        <f t="shared" ref="J75:L94" si="4">I75*1.017</f>
        <v>520.70399999999995</v>
      </c>
      <c r="K75" s="15">
        <f t="shared" si="4"/>
        <v>529.55596799999989</v>
      </c>
      <c r="L75" s="15">
        <f t="shared" si="4"/>
        <v>538.5584194559998</v>
      </c>
      <c r="M75" s="19">
        <v>65</v>
      </c>
    </row>
    <row r="76" spans="1:72" s="18" customFormat="1" ht="25.5" x14ac:dyDescent="0.2">
      <c r="A76" s="9">
        <v>22</v>
      </c>
      <c r="B76" s="10" t="s">
        <v>29</v>
      </c>
      <c r="C76" s="10" t="s">
        <v>49</v>
      </c>
      <c r="D76" s="11" t="s">
        <v>62</v>
      </c>
      <c r="E76" s="12" t="s">
        <v>63</v>
      </c>
      <c r="F76" s="13" t="s">
        <v>64</v>
      </c>
      <c r="G76" s="14" t="s">
        <v>34</v>
      </c>
      <c r="H76" s="15" t="s">
        <v>26</v>
      </c>
      <c r="I76" s="16">
        <v>512</v>
      </c>
      <c r="J76" s="15">
        <f t="shared" si="4"/>
        <v>520.70399999999995</v>
      </c>
      <c r="K76" s="15">
        <f t="shared" si="4"/>
        <v>529.55596799999989</v>
      </c>
      <c r="L76" s="15">
        <f t="shared" si="4"/>
        <v>538.5584194559998</v>
      </c>
      <c r="M76" s="19">
        <v>65</v>
      </c>
    </row>
    <row r="77" spans="1:72" s="18" customFormat="1" x14ac:dyDescent="0.2">
      <c r="A77" s="9">
        <v>20</v>
      </c>
      <c r="B77" s="10" t="s">
        <v>29</v>
      </c>
      <c r="C77" s="10" t="s">
        <v>49</v>
      </c>
      <c r="D77" s="11" t="s">
        <v>53</v>
      </c>
      <c r="E77" s="12" t="s">
        <v>54</v>
      </c>
      <c r="F77" s="13" t="s">
        <v>55</v>
      </c>
      <c r="G77" s="14" t="s">
        <v>34</v>
      </c>
      <c r="H77" s="15" t="s">
        <v>26</v>
      </c>
      <c r="I77" s="16">
        <v>512</v>
      </c>
      <c r="J77" s="15">
        <f t="shared" si="4"/>
        <v>520.70399999999995</v>
      </c>
      <c r="K77" s="15">
        <f t="shared" si="4"/>
        <v>529.55596799999989</v>
      </c>
      <c r="L77" s="15">
        <f t="shared" si="4"/>
        <v>538.5584194559998</v>
      </c>
      <c r="M77" s="19" t="e">
        <f>I77/#REF!</f>
        <v>#REF!</v>
      </c>
    </row>
    <row r="78" spans="1:72" s="18" customFormat="1" x14ac:dyDescent="0.2">
      <c r="A78" s="9">
        <v>93</v>
      </c>
      <c r="B78" s="10" t="s">
        <v>208</v>
      </c>
      <c r="C78" s="10" t="s">
        <v>49</v>
      </c>
      <c r="D78" s="11" t="s">
        <v>227</v>
      </c>
      <c r="E78" s="12" t="s">
        <v>228</v>
      </c>
      <c r="F78" s="13" t="s">
        <v>229</v>
      </c>
      <c r="G78" s="14" t="s">
        <v>34</v>
      </c>
      <c r="H78" s="15" t="s">
        <v>26</v>
      </c>
      <c r="I78" s="16">
        <v>512</v>
      </c>
      <c r="J78" s="15">
        <f t="shared" si="4"/>
        <v>520.70399999999995</v>
      </c>
      <c r="K78" s="15">
        <f t="shared" si="4"/>
        <v>529.55596799999989</v>
      </c>
      <c r="L78" s="15">
        <f t="shared" si="4"/>
        <v>538.5584194559998</v>
      </c>
      <c r="M78" s="19" t="e">
        <f>I78/#REF!</f>
        <v>#REF!</v>
      </c>
    </row>
    <row r="79" spans="1:72" s="18" customFormat="1" ht="25.5" x14ac:dyDescent="0.2">
      <c r="A79" s="9">
        <v>190</v>
      </c>
      <c r="B79" s="10" t="s">
        <v>471</v>
      </c>
      <c r="C79" s="10" t="s">
        <v>49</v>
      </c>
      <c r="D79" s="11" t="s">
        <v>478</v>
      </c>
      <c r="E79" s="12" t="s">
        <v>479</v>
      </c>
      <c r="F79" s="13" t="s">
        <v>480</v>
      </c>
      <c r="G79" s="14" t="s">
        <v>18</v>
      </c>
      <c r="H79" s="15" t="s">
        <v>26</v>
      </c>
      <c r="I79" s="16">
        <v>512</v>
      </c>
      <c r="J79" s="15">
        <f t="shared" si="4"/>
        <v>520.70399999999995</v>
      </c>
      <c r="K79" s="15">
        <f t="shared" si="4"/>
        <v>529.55596799999989</v>
      </c>
      <c r="L79" s="15">
        <f t="shared" si="4"/>
        <v>538.5584194559998</v>
      </c>
      <c r="M79" s="19" t="e">
        <f>I79/#REF!</f>
        <v>#REF!</v>
      </c>
    </row>
    <row r="80" spans="1:72" s="18" customFormat="1" x14ac:dyDescent="0.2">
      <c r="A80" s="9">
        <v>266</v>
      </c>
      <c r="B80" s="10" t="s">
        <v>672</v>
      </c>
      <c r="C80" s="10" t="s">
        <v>15</v>
      </c>
      <c r="D80" s="11" t="s">
        <v>676</v>
      </c>
      <c r="E80" s="12" t="s">
        <v>674</v>
      </c>
      <c r="F80" s="13" t="s">
        <v>677</v>
      </c>
      <c r="G80" s="14" t="s">
        <v>34</v>
      </c>
      <c r="H80" s="15" t="s">
        <v>41</v>
      </c>
      <c r="I80" s="16">
        <v>512</v>
      </c>
      <c r="J80" s="15">
        <f t="shared" si="4"/>
        <v>520.70399999999995</v>
      </c>
      <c r="K80" s="15">
        <f t="shared" si="4"/>
        <v>529.55596799999989</v>
      </c>
      <c r="L80" s="15">
        <f t="shared" si="4"/>
        <v>538.5584194559998</v>
      </c>
      <c r="M80" s="19">
        <v>65</v>
      </c>
    </row>
    <row r="81" spans="1:13" s="18" customFormat="1" x14ac:dyDescent="0.2">
      <c r="A81" s="9">
        <v>205</v>
      </c>
      <c r="B81" s="10" t="s">
        <v>524</v>
      </c>
      <c r="C81" s="10" t="s">
        <v>15</v>
      </c>
      <c r="D81" s="11" t="s">
        <v>529</v>
      </c>
      <c r="E81" s="12" t="s">
        <v>525</v>
      </c>
      <c r="F81" s="13" t="s">
        <v>530</v>
      </c>
      <c r="G81" s="14" t="s">
        <v>34</v>
      </c>
      <c r="H81" s="15" t="s">
        <v>26</v>
      </c>
      <c r="I81" s="16">
        <v>512</v>
      </c>
      <c r="J81" s="15">
        <f t="shared" si="4"/>
        <v>520.70399999999995</v>
      </c>
      <c r="K81" s="15">
        <f t="shared" si="4"/>
        <v>529.55596799999989</v>
      </c>
      <c r="L81" s="15">
        <f t="shared" si="4"/>
        <v>538.5584194559998</v>
      </c>
      <c r="M81" s="19">
        <v>65</v>
      </c>
    </row>
    <row r="82" spans="1:13" s="18" customFormat="1" x14ac:dyDescent="0.2">
      <c r="A82" s="9">
        <v>42</v>
      </c>
      <c r="B82" s="10" t="s">
        <v>131</v>
      </c>
      <c r="C82" s="10" t="s">
        <v>140</v>
      </c>
      <c r="D82" s="11" t="s">
        <v>757</v>
      </c>
      <c r="E82" s="12" t="s">
        <v>133</v>
      </c>
      <c r="F82" s="13" t="s">
        <v>758</v>
      </c>
      <c r="G82" s="14" t="s">
        <v>34</v>
      </c>
      <c r="H82" s="15" t="s">
        <v>26</v>
      </c>
      <c r="I82" s="16">
        <f>0.75*1024</f>
        <v>768</v>
      </c>
      <c r="J82" s="31">
        <f t="shared" si="4"/>
        <v>781.05599999999993</v>
      </c>
      <c r="K82" s="31">
        <f t="shared" si="4"/>
        <v>794.33395199999984</v>
      </c>
      <c r="L82" s="31">
        <f t="shared" si="4"/>
        <v>807.83762918399975</v>
      </c>
      <c r="M82" s="32">
        <v>65</v>
      </c>
    </row>
    <row r="83" spans="1:13" s="18" customFormat="1" x14ac:dyDescent="0.2">
      <c r="A83" s="9">
        <v>92</v>
      </c>
      <c r="B83" s="10" t="s">
        <v>208</v>
      </c>
      <c r="C83" s="10" t="s">
        <v>49</v>
      </c>
      <c r="D83" s="11" t="s">
        <v>231</v>
      </c>
      <c r="E83" s="12" t="s">
        <v>232</v>
      </c>
      <c r="F83" s="13" t="s">
        <v>233</v>
      </c>
      <c r="G83" s="14" t="s">
        <v>18</v>
      </c>
      <c r="H83" s="15" t="s">
        <v>26</v>
      </c>
      <c r="I83" s="16">
        <v>768</v>
      </c>
      <c r="J83" s="15">
        <f t="shared" si="4"/>
        <v>781.05599999999993</v>
      </c>
      <c r="K83" s="15">
        <f t="shared" si="4"/>
        <v>794.33395199999984</v>
      </c>
      <c r="L83" s="15">
        <f t="shared" si="4"/>
        <v>807.83762918399975</v>
      </c>
      <c r="M83" s="19" t="e">
        <f>I83/#REF!</f>
        <v>#REF!</v>
      </c>
    </row>
    <row r="84" spans="1:13" s="18" customFormat="1" x14ac:dyDescent="0.2">
      <c r="A84" s="9">
        <v>145</v>
      </c>
      <c r="B84" s="10" t="s">
        <v>357</v>
      </c>
      <c r="C84" s="10" t="s">
        <v>49</v>
      </c>
      <c r="D84" s="11" t="s">
        <v>361</v>
      </c>
      <c r="E84" s="12" t="s">
        <v>361</v>
      </c>
      <c r="F84" s="13" t="s">
        <v>362</v>
      </c>
      <c r="G84" s="14" t="s">
        <v>347</v>
      </c>
      <c r="H84" s="15" t="s">
        <v>26</v>
      </c>
      <c r="I84" s="16">
        <f>768</f>
        <v>768</v>
      </c>
      <c r="J84" s="15">
        <f t="shared" si="4"/>
        <v>781.05599999999993</v>
      </c>
      <c r="K84" s="15">
        <f t="shared" si="4"/>
        <v>794.33395199999984</v>
      </c>
      <c r="L84" s="15">
        <f t="shared" si="4"/>
        <v>807.83762918399975</v>
      </c>
      <c r="M84" s="19" t="e">
        <f>I84/#REF!</f>
        <v>#REF!</v>
      </c>
    </row>
    <row r="85" spans="1:13" s="18" customFormat="1" ht="25.5" x14ac:dyDescent="0.2">
      <c r="A85" s="9">
        <v>214</v>
      </c>
      <c r="B85" s="10" t="s">
        <v>524</v>
      </c>
      <c r="C85" s="10" t="s">
        <v>49</v>
      </c>
      <c r="D85" s="11" t="s">
        <v>534</v>
      </c>
      <c r="E85" s="12" t="s">
        <v>535</v>
      </c>
      <c r="F85" s="13" t="s">
        <v>536</v>
      </c>
      <c r="G85" s="14" t="s">
        <v>18</v>
      </c>
      <c r="H85" s="15" t="s">
        <v>26</v>
      </c>
      <c r="I85" s="16">
        <f>768</f>
        <v>768</v>
      </c>
      <c r="J85" s="15">
        <f t="shared" si="4"/>
        <v>781.05599999999993</v>
      </c>
      <c r="K85" s="15">
        <f t="shared" si="4"/>
        <v>794.33395199999984</v>
      </c>
      <c r="L85" s="15">
        <f t="shared" si="4"/>
        <v>807.83762918399975</v>
      </c>
      <c r="M85" s="19" t="e">
        <f>I85/#REF!</f>
        <v>#REF!</v>
      </c>
    </row>
    <row r="86" spans="1:13" s="18" customFormat="1" ht="25.5" x14ac:dyDescent="0.2">
      <c r="A86" s="9">
        <v>185</v>
      </c>
      <c r="B86" s="10" t="s">
        <v>471</v>
      </c>
      <c r="C86" s="10" t="s">
        <v>49</v>
      </c>
      <c r="D86" s="11" t="s">
        <v>475</v>
      </c>
      <c r="E86" s="12" t="s">
        <v>476</v>
      </c>
      <c r="F86" s="13" t="s">
        <v>477</v>
      </c>
      <c r="G86" s="14" t="s">
        <v>34</v>
      </c>
      <c r="H86" s="15" t="s">
        <v>26</v>
      </c>
      <c r="I86" s="16">
        <f>768</f>
        <v>768</v>
      </c>
      <c r="J86" s="15">
        <f t="shared" si="4"/>
        <v>781.05599999999993</v>
      </c>
      <c r="K86" s="15">
        <f t="shared" si="4"/>
        <v>794.33395199999984</v>
      </c>
      <c r="L86" s="15">
        <f t="shared" si="4"/>
        <v>807.83762918399975</v>
      </c>
      <c r="M86" s="19" t="e">
        <f>I86/#REF!</f>
        <v>#REF!</v>
      </c>
    </row>
    <row r="87" spans="1:13" s="18" customFormat="1" ht="25.5" x14ac:dyDescent="0.2">
      <c r="A87" s="9">
        <v>89</v>
      </c>
      <c r="B87" s="10" t="s">
        <v>208</v>
      </c>
      <c r="C87" s="10" t="s">
        <v>49</v>
      </c>
      <c r="D87" s="11" t="s">
        <v>234</v>
      </c>
      <c r="E87" s="12" t="s">
        <v>235</v>
      </c>
      <c r="F87" s="13" t="s">
        <v>236</v>
      </c>
      <c r="G87" s="14" t="s">
        <v>34</v>
      </c>
      <c r="H87" s="15" t="s">
        <v>26</v>
      </c>
      <c r="I87" s="16">
        <v>768</v>
      </c>
      <c r="J87" s="15">
        <f t="shared" si="4"/>
        <v>781.05599999999993</v>
      </c>
      <c r="K87" s="15">
        <f t="shared" si="4"/>
        <v>794.33395199999984</v>
      </c>
      <c r="L87" s="15">
        <f t="shared" si="4"/>
        <v>807.83762918399975</v>
      </c>
      <c r="M87" s="19" t="e">
        <f>I87/#REF!</f>
        <v>#REF!</v>
      </c>
    </row>
    <row r="88" spans="1:13" s="18" customFormat="1" x14ac:dyDescent="0.2">
      <c r="A88" s="9">
        <v>90</v>
      </c>
      <c r="B88" s="10" t="s">
        <v>208</v>
      </c>
      <c r="C88" s="10" t="s">
        <v>49</v>
      </c>
      <c r="D88" s="11" t="s">
        <v>237</v>
      </c>
      <c r="E88" s="12" t="s">
        <v>238</v>
      </c>
      <c r="F88" s="13" t="s">
        <v>239</v>
      </c>
      <c r="G88" s="14" t="s">
        <v>34</v>
      </c>
      <c r="H88" s="15" t="s">
        <v>26</v>
      </c>
      <c r="I88" s="16">
        <v>768</v>
      </c>
      <c r="J88" s="15">
        <f t="shared" si="4"/>
        <v>781.05599999999993</v>
      </c>
      <c r="K88" s="15">
        <f t="shared" si="4"/>
        <v>794.33395199999984</v>
      </c>
      <c r="L88" s="15">
        <f t="shared" si="4"/>
        <v>807.83762918399975</v>
      </c>
      <c r="M88" s="19" t="e">
        <f>I88/#REF!</f>
        <v>#REF!</v>
      </c>
    </row>
    <row r="89" spans="1:13" s="18" customFormat="1" x14ac:dyDescent="0.2">
      <c r="A89" s="9">
        <v>213</v>
      </c>
      <c r="B89" s="10" t="s">
        <v>524</v>
      </c>
      <c r="C89" s="10" t="s">
        <v>49</v>
      </c>
      <c r="D89" s="11" t="s">
        <v>537</v>
      </c>
      <c r="E89" s="12" t="s">
        <v>538</v>
      </c>
      <c r="F89" s="13" t="s">
        <v>539</v>
      </c>
      <c r="G89" s="14" t="s">
        <v>34</v>
      </c>
      <c r="H89" s="15" t="s">
        <v>26</v>
      </c>
      <c r="I89" s="16">
        <v>768</v>
      </c>
      <c r="J89" s="15">
        <f t="shared" si="4"/>
        <v>781.05599999999993</v>
      </c>
      <c r="K89" s="15">
        <f t="shared" si="4"/>
        <v>794.33395199999984</v>
      </c>
      <c r="L89" s="15">
        <f t="shared" si="4"/>
        <v>807.83762918399975</v>
      </c>
      <c r="M89" s="19" t="e">
        <f>I89/#REF!</f>
        <v>#REF!</v>
      </c>
    </row>
    <row r="90" spans="1:13" s="18" customFormat="1" x14ac:dyDescent="0.2">
      <c r="A90" s="9">
        <v>223</v>
      </c>
      <c r="B90" s="10" t="s">
        <v>557</v>
      </c>
      <c r="C90" s="10" t="s">
        <v>49</v>
      </c>
      <c r="D90" s="11" t="s">
        <v>563</v>
      </c>
      <c r="E90" s="12" t="s">
        <v>564</v>
      </c>
      <c r="F90" s="13" t="s">
        <v>565</v>
      </c>
      <c r="G90" s="14" t="s">
        <v>34</v>
      </c>
      <c r="H90" s="15" t="s">
        <v>26</v>
      </c>
      <c r="I90" s="16">
        <v>768</v>
      </c>
      <c r="J90" s="15">
        <f t="shared" si="4"/>
        <v>781.05599999999993</v>
      </c>
      <c r="K90" s="15">
        <f t="shared" si="4"/>
        <v>794.33395199999984</v>
      </c>
      <c r="L90" s="15">
        <f t="shared" si="4"/>
        <v>807.83762918399975</v>
      </c>
      <c r="M90" s="19" t="e">
        <f>I90/#REF!</f>
        <v>#REF!</v>
      </c>
    </row>
    <row r="91" spans="1:13" s="18" customFormat="1" x14ac:dyDescent="0.2">
      <c r="A91" s="9">
        <v>140</v>
      </c>
      <c r="B91" s="10" t="s">
        <v>357</v>
      </c>
      <c r="C91" s="10" t="s">
        <v>49</v>
      </c>
      <c r="D91" s="11" t="s">
        <v>363</v>
      </c>
      <c r="E91" s="12" t="s">
        <v>364</v>
      </c>
      <c r="F91" s="13" t="s">
        <v>365</v>
      </c>
      <c r="G91" s="14" t="s">
        <v>34</v>
      </c>
      <c r="H91" s="15" t="s">
        <v>26</v>
      </c>
      <c r="I91" s="16">
        <v>768</v>
      </c>
      <c r="J91" s="15">
        <f t="shared" si="4"/>
        <v>781.05599999999993</v>
      </c>
      <c r="K91" s="15">
        <f t="shared" si="4"/>
        <v>794.33395199999984</v>
      </c>
      <c r="L91" s="15">
        <f t="shared" si="4"/>
        <v>807.83762918399975</v>
      </c>
      <c r="M91" s="19" t="e">
        <f>I91/#REF!</f>
        <v>#REF!</v>
      </c>
    </row>
    <row r="92" spans="1:13" s="18" customFormat="1" ht="25.5" x14ac:dyDescent="0.2">
      <c r="A92" s="9">
        <v>104</v>
      </c>
      <c r="B92" s="10" t="s">
        <v>252</v>
      </c>
      <c r="C92" s="10" t="s">
        <v>253</v>
      </c>
      <c r="D92" s="11" t="s">
        <v>254</v>
      </c>
      <c r="E92" s="12" t="s">
        <v>255</v>
      </c>
      <c r="F92" s="13" t="s">
        <v>256</v>
      </c>
      <c r="G92" s="14" t="s">
        <v>34</v>
      </c>
      <c r="H92" s="15" t="s">
        <v>26</v>
      </c>
      <c r="I92" s="16">
        <f>768</f>
        <v>768</v>
      </c>
      <c r="J92" s="15">
        <f t="shared" si="4"/>
        <v>781.05599999999993</v>
      </c>
      <c r="K92" s="15">
        <f t="shared" si="4"/>
        <v>794.33395199999984</v>
      </c>
      <c r="L92" s="15">
        <f t="shared" si="4"/>
        <v>807.83762918399975</v>
      </c>
      <c r="M92" s="19" t="e">
        <f>I92/#REF!</f>
        <v>#REF!</v>
      </c>
    </row>
    <row r="93" spans="1:13" s="18" customFormat="1" ht="25.5" x14ac:dyDescent="0.2">
      <c r="A93" s="9">
        <v>83</v>
      </c>
      <c r="B93" s="10" t="s">
        <v>208</v>
      </c>
      <c r="C93" s="10" t="s">
        <v>49</v>
      </c>
      <c r="D93" s="11" t="s">
        <v>240</v>
      </c>
      <c r="E93" s="12" t="s">
        <v>209</v>
      </c>
      <c r="F93" s="13" t="s">
        <v>241</v>
      </c>
      <c r="G93" s="14" t="s">
        <v>34</v>
      </c>
      <c r="H93" s="15" t="s">
        <v>26</v>
      </c>
      <c r="I93" s="16">
        <v>768</v>
      </c>
      <c r="J93" s="15">
        <f t="shared" si="4"/>
        <v>781.05599999999993</v>
      </c>
      <c r="K93" s="15">
        <f t="shared" si="4"/>
        <v>794.33395199999984</v>
      </c>
      <c r="L93" s="15">
        <f t="shared" si="4"/>
        <v>807.83762918399975</v>
      </c>
      <c r="M93" s="19" t="e">
        <f>I93/#REF!</f>
        <v>#REF!</v>
      </c>
    </row>
    <row r="94" spans="1:13" s="18" customFormat="1" x14ac:dyDescent="0.2">
      <c r="A94" s="9">
        <v>75</v>
      </c>
      <c r="B94" s="10" t="s">
        <v>183</v>
      </c>
      <c r="C94" s="10" t="s">
        <v>49</v>
      </c>
      <c r="D94" s="11" t="s">
        <v>189</v>
      </c>
      <c r="E94" s="12" t="s">
        <v>190</v>
      </c>
      <c r="F94" s="13" t="s">
        <v>191</v>
      </c>
      <c r="G94" s="14" t="s">
        <v>34</v>
      </c>
      <c r="H94" s="15" t="s">
        <v>26</v>
      </c>
      <c r="I94" s="16">
        <v>768</v>
      </c>
      <c r="J94" s="15">
        <f t="shared" si="4"/>
        <v>781.05599999999993</v>
      </c>
      <c r="K94" s="15">
        <f t="shared" si="4"/>
        <v>794.33395199999984</v>
      </c>
      <c r="L94" s="15">
        <f t="shared" si="4"/>
        <v>807.83762918399975</v>
      </c>
      <c r="M94" s="19" t="e">
        <f>I94/#REF!</f>
        <v>#REF!</v>
      </c>
    </row>
    <row r="95" spans="1:13" s="18" customFormat="1" x14ac:dyDescent="0.2">
      <c r="A95" s="9">
        <v>133</v>
      </c>
      <c r="B95" s="10" t="s">
        <v>341</v>
      </c>
      <c r="C95" s="10" t="s">
        <v>49</v>
      </c>
      <c r="D95" s="11" t="s">
        <v>345</v>
      </c>
      <c r="E95" s="12" t="s">
        <v>345</v>
      </c>
      <c r="F95" s="13" t="s">
        <v>346</v>
      </c>
      <c r="G95" s="14" t="s">
        <v>347</v>
      </c>
      <c r="H95" s="15" t="s">
        <v>26</v>
      </c>
      <c r="I95" s="16">
        <v>768</v>
      </c>
      <c r="J95" s="15">
        <f t="shared" ref="J95:L114" si="5">I95*1.017</f>
        <v>781.05599999999993</v>
      </c>
      <c r="K95" s="15">
        <f t="shared" si="5"/>
        <v>794.33395199999984</v>
      </c>
      <c r="L95" s="15">
        <f t="shared" si="5"/>
        <v>807.83762918399975</v>
      </c>
      <c r="M95" s="19" t="e">
        <f>I95/#REF!</f>
        <v>#REF!</v>
      </c>
    </row>
    <row r="96" spans="1:13" s="18" customFormat="1" x14ac:dyDescent="0.2">
      <c r="A96" s="9">
        <v>167</v>
      </c>
      <c r="B96" s="10" t="s">
        <v>383</v>
      </c>
      <c r="C96" s="10" t="s">
        <v>49</v>
      </c>
      <c r="D96" s="11" t="s">
        <v>406</v>
      </c>
      <c r="E96" s="12" t="s">
        <v>406</v>
      </c>
      <c r="F96" s="13" t="s">
        <v>407</v>
      </c>
      <c r="G96" s="14" t="s">
        <v>34</v>
      </c>
      <c r="H96" s="15" t="s">
        <v>26</v>
      </c>
      <c r="I96" s="16">
        <v>768</v>
      </c>
      <c r="J96" s="15">
        <f t="shared" si="5"/>
        <v>781.05599999999993</v>
      </c>
      <c r="K96" s="15">
        <f t="shared" si="5"/>
        <v>794.33395199999984</v>
      </c>
      <c r="L96" s="15">
        <f t="shared" si="5"/>
        <v>807.83762918399975</v>
      </c>
      <c r="M96" s="19" t="e">
        <f>I96/#REF!</f>
        <v>#REF!</v>
      </c>
    </row>
    <row r="97" spans="1:13" s="18" customFormat="1" x14ac:dyDescent="0.2">
      <c r="A97" s="9">
        <v>254</v>
      </c>
      <c r="B97" s="10" t="s">
        <v>631</v>
      </c>
      <c r="C97" s="10" t="s">
        <v>49</v>
      </c>
      <c r="D97" s="11" t="s">
        <v>635</v>
      </c>
      <c r="E97" s="12" t="s">
        <v>635</v>
      </c>
      <c r="F97" s="13" t="s">
        <v>636</v>
      </c>
      <c r="G97" s="14" t="s">
        <v>34</v>
      </c>
      <c r="H97" s="15" t="s">
        <v>26</v>
      </c>
      <c r="I97" s="16">
        <v>768</v>
      </c>
      <c r="J97" s="15">
        <f t="shared" si="5"/>
        <v>781.05599999999993</v>
      </c>
      <c r="K97" s="15">
        <f t="shared" si="5"/>
        <v>794.33395199999984</v>
      </c>
      <c r="L97" s="15">
        <f t="shared" si="5"/>
        <v>807.83762918399975</v>
      </c>
      <c r="M97" s="19" t="e">
        <f>I97/#REF!</f>
        <v>#REF!</v>
      </c>
    </row>
    <row r="98" spans="1:13" s="18" customFormat="1" x14ac:dyDescent="0.2">
      <c r="A98" s="9">
        <v>134</v>
      </c>
      <c r="B98" s="10" t="s">
        <v>341</v>
      </c>
      <c r="C98" s="10" t="s">
        <v>49</v>
      </c>
      <c r="D98" s="11" t="s">
        <v>354</v>
      </c>
      <c r="E98" s="12" t="s">
        <v>273</v>
      </c>
      <c r="F98" s="13" t="s">
        <v>355</v>
      </c>
      <c r="G98" s="14" t="s">
        <v>18</v>
      </c>
      <c r="H98" s="15" t="s">
        <v>26</v>
      </c>
      <c r="I98" s="16">
        <v>1024</v>
      </c>
      <c r="J98" s="15">
        <f t="shared" si="5"/>
        <v>1041.4079999999999</v>
      </c>
      <c r="K98" s="15">
        <f t="shared" si="5"/>
        <v>1059.1119359999998</v>
      </c>
      <c r="L98" s="15">
        <f t="shared" si="5"/>
        <v>1077.1168389119996</v>
      </c>
      <c r="M98" s="19">
        <v>65</v>
      </c>
    </row>
    <row r="99" spans="1:13" s="18" customFormat="1" ht="25.5" x14ac:dyDescent="0.2">
      <c r="A99" s="9">
        <v>117</v>
      </c>
      <c r="B99" s="10" t="s">
        <v>303</v>
      </c>
      <c r="C99" s="10" t="s">
        <v>755</v>
      </c>
      <c r="D99" s="11" t="s">
        <v>311</v>
      </c>
      <c r="E99" s="12" t="s">
        <v>305</v>
      </c>
      <c r="F99" s="13" t="s">
        <v>312</v>
      </c>
      <c r="G99" s="14" t="s">
        <v>34</v>
      </c>
      <c r="H99" s="15" t="s">
        <v>41</v>
      </c>
      <c r="I99" s="16">
        <v>1024</v>
      </c>
      <c r="J99" s="15">
        <f t="shared" si="5"/>
        <v>1041.4079999999999</v>
      </c>
      <c r="K99" s="15">
        <f t="shared" si="5"/>
        <v>1059.1119359999998</v>
      </c>
      <c r="L99" s="15">
        <f t="shared" si="5"/>
        <v>1077.1168389119996</v>
      </c>
      <c r="M99" s="19">
        <v>65</v>
      </c>
    </row>
    <row r="100" spans="1:13" s="18" customFormat="1" ht="25.5" x14ac:dyDescent="0.2">
      <c r="A100" s="9">
        <v>16</v>
      </c>
      <c r="B100" s="10" t="s">
        <v>29</v>
      </c>
      <c r="C100" s="10" t="s">
        <v>49</v>
      </c>
      <c r="D100" s="11" t="s">
        <v>59</v>
      </c>
      <c r="E100" s="12" t="s">
        <v>60</v>
      </c>
      <c r="F100" s="13" t="s">
        <v>61</v>
      </c>
      <c r="G100" s="14" t="s">
        <v>34</v>
      </c>
      <c r="H100" s="15" t="s">
        <v>26</v>
      </c>
      <c r="I100" s="16">
        <v>1024</v>
      </c>
      <c r="J100" s="15">
        <f t="shared" si="5"/>
        <v>1041.4079999999999</v>
      </c>
      <c r="K100" s="15">
        <f t="shared" si="5"/>
        <v>1059.1119359999998</v>
      </c>
      <c r="L100" s="15">
        <f t="shared" si="5"/>
        <v>1077.1168389119996</v>
      </c>
      <c r="M100" s="19">
        <v>65</v>
      </c>
    </row>
    <row r="101" spans="1:13" s="18" customFormat="1" x14ac:dyDescent="0.2">
      <c r="A101" s="9">
        <v>96</v>
      </c>
      <c r="B101" s="10" t="s">
        <v>252</v>
      </c>
      <c r="C101" s="10" t="s">
        <v>15</v>
      </c>
      <c r="D101" s="11" t="s">
        <v>255</v>
      </c>
      <c r="E101" s="12" t="s">
        <v>255</v>
      </c>
      <c r="F101" s="13" t="s">
        <v>257</v>
      </c>
      <c r="G101" s="14" t="s">
        <v>34</v>
      </c>
      <c r="H101" s="15" t="s">
        <v>26</v>
      </c>
      <c r="I101" s="16">
        <v>1024</v>
      </c>
      <c r="J101" s="15">
        <f t="shared" si="5"/>
        <v>1041.4079999999999</v>
      </c>
      <c r="K101" s="15">
        <f t="shared" si="5"/>
        <v>1059.1119359999998</v>
      </c>
      <c r="L101" s="15">
        <f t="shared" si="5"/>
        <v>1077.1168389119996</v>
      </c>
      <c r="M101" s="19">
        <v>65</v>
      </c>
    </row>
    <row r="102" spans="1:13" s="18" customFormat="1" x14ac:dyDescent="0.2">
      <c r="A102" s="9">
        <v>230</v>
      </c>
      <c r="B102" s="10" t="s">
        <v>577</v>
      </c>
      <c r="C102" s="10" t="s">
        <v>49</v>
      </c>
      <c r="D102" s="11" t="s">
        <v>589</v>
      </c>
      <c r="E102" s="12" t="s">
        <v>590</v>
      </c>
      <c r="F102" s="13" t="s">
        <v>591</v>
      </c>
      <c r="G102" s="14" t="s">
        <v>34</v>
      </c>
      <c r="H102" s="15" t="s">
        <v>26</v>
      </c>
      <c r="I102" s="16">
        <v>1024</v>
      </c>
      <c r="J102" s="15">
        <f t="shared" si="5"/>
        <v>1041.4079999999999</v>
      </c>
      <c r="K102" s="15">
        <f t="shared" si="5"/>
        <v>1059.1119359999998</v>
      </c>
      <c r="L102" s="15">
        <f t="shared" si="5"/>
        <v>1077.1168389119996</v>
      </c>
      <c r="M102" s="19">
        <v>65</v>
      </c>
    </row>
    <row r="103" spans="1:13" s="18" customFormat="1" x14ac:dyDescent="0.2">
      <c r="A103" s="9">
        <v>233</v>
      </c>
      <c r="B103" s="10" t="s">
        <v>596</v>
      </c>
      <c r="C103" s="10" t="s">
        <v>15</v>
      </c>
      <c r="D103" s="11" t="s">
        <v>599</v>
      </c>
      <c r="E103" s="12" t="s">
        <v>597</v>
      </c>
      <c r="F103" s="13" t="s">
        <v>600</v>
      </c>
      <c r="G103" s="14" t="s">
        <v>34</v>
      </c>
      <c r="H103" s="15" t="s">
        <v>26</v>
      </c>
      <c r="I103" s="16">
        <v>1024</v>
      </c>
      <c r="J103" s="15">
        <f t="shared" si="5"/>
        <v>1041.4079999999999</v>
      </c>
      <c r="K103" s="15">
        <f t="shared" si="5"/>
        <v>1059.1119359999998</v>
      </c>
      <c r="L103" s="15">
        <f t="shared" si="5"/>
        <v>1077.1168389119996</v>
      </c>
      <c r="M103" s="19">
        <v>65</v>
      </c>
    </row>
    <row r="104" spans="1:13" s="18" customFormat="1" ht="25.5" x14ac:dyDescent="0.2">
      <c r="A104" s="9">
        <v>248</v>
      </c>
      <c r="B104" s="10" t="s">
        <v>631</v>
      </c>
      <c r="C104" s="10" t="s">
        <v>49</v>
      </c>
      <c r="D104" s="11" t="s">
        <v>637</v>
      </c>
      <c r="E104" s="12" t="s">
        <v>633</v>
      </c>
      <c r="F104" s="13" t="s">
        <v>638</v>
      </c>
      <c r="G104" s="14" t="s">
        <v>34</v>
      </c>
      <c r="H104" s="15" t="s">
        <v>26</v>
      </c>
      <c r="I104" s="16">
        <v>1024</v>
      </c>
      <c r="J104" s="15">
        <f t="shared" si="5"/>
        <v>1041.4079999999999</v>
      </c>
      <c r="K104" s="15">
        <f t="shared" si="5"/>
        <v>1059.1119359999998</v>
      </c>
      <c r="L104" s="15">
        <f t="shared" si="5"/>
        <v>1077.1168389119996</v>
      </c>
      <c r="M104" s="19">
        <v>65</v>
      </c>
    </row>
    <row r="105" spans="1:13" s="18" customFormat="1" x14ac:dyDescent="0.2">
      <c r="A105" s="9">
        <v>251</v>
      </c>
      <c r="B105" s="10" t="s">
        <v>631</v>
      </c>
      <c r="C105" s="10" t="s">
        <v>49</v>
      </c>
      <c r="D105" s="11" t="s">
        <v>639</v>
      </c>
      <c r="E105" s="12" t="s">
        <v>640</v>
      </c>
      <c r="F105" s="13" t="s">
        <v>641</v>
      </c>
      <c r="G105" s="14" t="s">
        <v>34</v>
      </c>
      <c r="H105" s="15" t="s">
        <v>26</v>
      </c>
      <c r="I105" s="16">
        <v>1024</v>
      </c>
      <c r="J105" s="15">
        <f t="shared" si="5"/>
        <v>1041.4079999999999</v>
      </c>
      <c r="K105" s="15">
        <f t="shared" si="5"/>
        <v>1059.1119359999998</v>
      </c>
      <c r="L105" s="15">
        <f t="shared" si="5"/>
        <v>1077.1168389119996</v>
      </c>
      <c r="M105" s="19">
        <v>65</v>
      </c>
    </row>
    <row r="106" spans="1:13" s="18" customFormat="1" x14ac:dyDescent="0.2">
      <c r="A106" s="9">
        <v>241</v>
      </c>
      <c r="B106" s="10" t="s">
        <v>606</v>
      </c>
      <c r="C106" s="10" t="s">
        <v>49</v>
      </c>
      <c r="D106" s="11" t="s">
        <v>612</v>
      </c>
      <c r="E106" s="12" t="s">
        <v>613</v>
      </c>
      <c r="F106" s="13" t="s">
        <v>614</v>
      </c>
      <c r="G106" s="14" t="s">
        <v>347</v>
      </c>
      <c r="H106" s="15" t="s">
        <v>26</v>
      </c>
      <c r="I106" s="16">
        <v>1024</v>
      </c>
      <c r="J106" s="15">
        <f t="shared" si="5"/>
        <v>1041.4079999999999</v>
      </c>
      <c r="K106" s="15">
        <f t="shared" si="5"/>
        <v>1059.1119359999998</v>
      </c>
      <c r="L106" s="15">
        <f t="shared" si="5"/>
        <v>1077.1168389119996</v>
      </c>
      <c r="M106" s="19" t="e">
        <f>I106/#REF!</f>
        <v>#REF!</v>
      </c>
    </row>
    <row r="107" spans="1:13" s="18" customFormat="1" x14ac:dyDescent="0.2">
      <c r="A107" s="9">
        <v>197</v>
      </c>
      <c r="B107" s="10" t="s">
        <v>496</v>
      </c>
      <c r="C107" s="10" t="s">
        <v>49</v>
      </c>
      <c r="D107" s="11" t="s">
        <v>500</v>
      </c>
      <c r="E107" s="12" t="s">
        <v>501</v>
      </c>
      <c r="F107" s="13" t="s">
        <v>502</v>
      </c>
      <c r="G107" s="14" t="s">
        <v>34</v>
      </c>
      <c r="H107" s="15" t="s">
        <v>26</v>
      </c>
      <c r="I107" s="16">
        <v>1024</v>
      </c>
      <c r="J107" s="15">
        <f t="shared" si="5"/>
        <v>1041.4079999999999</v>
      </c>
      <c r="K107" s="15">
        <f t="shared" si="5"/>
        <v>1059.1119359999998</v>
      </c>
      <c r="L107" s="15">
        <f t="shared" si="5"/>
        <v>1077.1168389119996</v>
      </c>
      <c r="M107" s="19">
        <v>65</v>
      </c>
    </row>
    <row r="108" spans="1:13" s="18" customFormat="1" x14ac:dyDescent="0.2">
      <c r="A108" s="9">
        <v>87</v>
      </c>
      <c r="B108" s="10" t="s">
        <v>208</v>
      </c>
      <c r="C108" s="10" t="s">
        <v>49</v>
      </c>
      <c r="D108" s="11" t="s">
        <v>242</v>
      </c>
      <c r="E108" s="12" t="s">
        <v>243</v>
      </c>
      <c r="F108" s="13" t="s">
        <v>244</v>
      </c>
      <c r="G108" s="14" t="s">
        <v>34</v>
      </c>
      <c r="H108" s="15" t="s">
        <v>26</v>
      </c>
      <c r="I108" s="16">
        <v>1024</v>
      </c>
      <c r="J108" s="15">
        <f t="shared" si="5"/>
        <v>1041.4079999999999</v>
      </c>
      <c r="K108" s="15">
        <f t="shared" si="5"/>
        <v>1059.1119359999998</v>
      </c>
      <c r="L108" s="15">
        <f t="shared" si="5"/>
        <v>1077.1168389119996</v>
      </c>
      <c r="M108" s="19">
        <v>65</v>
      </c>
    </row>
    <row r="109" spans="1:13" s="18" customFormat="1" ht="25.5" x14ac:dyDescent="0.2">
      <c r="A109" s="9">
        <v>267</v>
      </c>
      <c r="B109" s="10" t="s">
        <v>672</v>
      </c>
      <c r="C109" s="10" t="s">
        <v>49</v>
      </c>
      <c r="D109" s="11" t="s">
        <v>678</v>
      </c>
      <c r="E109" s="12" t="s">
        <v>678</v>
      </c>
      <c r="F109" s="13" t="s">
        <v>679</v>
      </c>
      <c r="G109" s="14" t="s">
        <v>34</v>
      </c>
      <c r="H109" s="15" t="s">
        <v>26</v>
      </c>
      <c r="I109" s="16">
        <f>1024</f>
        <v>1024</v>
      </c>
      <c r="J109" s="15">
        <f t="shared" si="5"/>
        <v>1041.4079999999999</v>
      </c>
      <c r="K109" s="15">
        <f t="shared" si="5"/>
        <v>1059.1119359999998</v>
      </c>
      <c r="L109" s="15">
        <f t="shared" si="5"/>
        <v>1077.1168389119996</v>
      </c>
      <c r="M109" s="19" t="e">
        <f>I109/#REF!</f>
        <v>#REF!</v>
      </c>
    </row>
    <row r="110" spans="1:13" s="18" customFormat="1" x14ac:dyDescent="0.2">
      <c r="A110" s="9">
        <v>163</v>
      </c>
      <c r="B110" s="10" t="s">
        <v>383</v>
      </c>
      <c r="C110" s="10" t="s">
        <v>49</v>
      </c>
      <c r="D110" s="11" t="s">
        <v>408</v>
      </c>
      <c r="E110" s="12" t="s">
        <v>409</v>
      </c>
      <c r="F110" s="13" t="s">
        <v>410</v>
      </c>
      <c r="G110" s="14" t="s">
        <v>34</v>
      </c>
      <c r="H110" s="15" t="s">
        <v>26</v>
      </c>
      <c r="I110" s="16">
        <v>1024</v>
      </c>
      <c r="J110" s="15">
        <f t="shared" si="5"/>
        <v>1041.4079999999999</v>
      </c>
      <c r="K110" s="15">
        <f t="shared" si="5"/>
        <v>1059.1119359999998</v>
      </c>
      <c r="L110" s="15">
        <f t="shared" si="5"/>
        <v>1077.1168389119996</v>
      </c>
      <c r="M110" s="19">
        <v>65</v>
      </c>
    </row>
    <row r="111" spans="1:13" s="18" customFormat="1" x14ac:dyDescent="0.2">
      <c r="A111" s="9">
        <v>255</v>
      </c>
      <c r="B111" s="10" t="s">
        <v>631</v>
      </c>
      <c r="C111" s="10" t="s">
        <v>49</v>
      </c>
      <c r="D111" s="11" t="s">
        <v>642</v>
      </c>
      <c r="E111" s="12" t="s">
        <v>643</v>
      </c>
      <c r="F111" s="13" t="s">
        <v>644</v>
      </c>
      <c r="G111" s="14" t="s">
        <v>347</v>
      </c>
      <c r="H111" s="15" t="s">
        <v>26</v>
      </c>
      <c r="I111" s="16">
        <v>1024</v>
      </c>
      <c r="J111" s="15">
        <f t="shared" si="5"/>
        <v>1041.4079999999999</v>
      </c>
      <c r="K111" s="15">
        <f t="shared" si="5"/>
        <v>1059.1119359999998</v>
      </c>
      <c r="L111" s="15">
        <f t="shared" si="5"/>
        <v>1077.1168389119996</v>
      </c>
      <c r="M111" s="19">
        <v>65</v>
      </c>
    </row>
    <row r="112" spans="1:13" s="18" customFormat="1" x14ac:dyDescent="0.2">
      <c r="A112" s="9">
        <v>218</v>
      </c>
      <c r="B112" s="10" t="s">
        <v>557</v>
      </c>
      <c r="C112" s="10" t="s">
        <v>15</v>
      </c>
      <c r="D112" s="11" t="s">
        <v>561</v>
      </c>
      <c r="E112" s="12" t="s">
        <v>558</v>
      </c>
      <c r="F112" s="13" t="s">
        <v>562</v>
      </c>
      <c r="G112" s="14" t="s">
        <v>34</v>
      </c>
      <c r="H112" s="15" t="s">
        <v>26</v>
      </c>
      <c r="I112" s="16">
        <v>1024</v>
      </c>
      <c r="J112" s="15">
        <f t="shared" si="5"/>
        <v>1041.4079999999999</v>
      </c>
      <c r="K112" s="15">
        <f t="shared" si="5"/>
        <v>1059.1119359999998</v>
      </c>
      <c r="L112" s="15">
        <f t="shared" si="5"/>
        <v>1077.1168389119996</v>
      </c>
      <c r="M112" s="19" t="e">
        <f>I112/#REF!</f>
        <v>#REF!</v>
      </c>
    </row>
    <row r="113" spans="1:61" s="18" customFormat="1" ht="25.5" x14ac:dyDescent="0.2">
      <c r="A113" s="9">
        <v>15</v>
      </c>
      <c r="B113" s="10" t="s">
        <v>29</v>
      </c>
      <c r="C113" s="10" t="s">
        <v>49</v>
      </c>
      <c r="D113" s="11" t="s">
        <v>56</v>
      </c>
      <c r="E113" s="12" t="s">
        <v>57</v>
      </c>
      <c r="F113" s="13" t="s">
        <v>58</v>
      </c>
      <c r="G113" s="14" t="s">
        <v>34</v>
      </c>
      <c r="H113" s="15" t="s">
        <v>26</v>
      </c>
      <c r="I113" s="16">
        <v>1024</v>
      </c>
      <c r="J113" s="15">
        <f t="shared" si="5"/>
        <v>1041.4079999999999</v>
      </c>
      <c r="K113" s="15">
        <f t="shared" si="5"/>
        <v>1059.1119359999998</v>
      </c>
      <c r="L113" s="15">
        <f t="shared" si="5"/>
        <v>1077.1168389119996</v>
      </c>
      <c r="M113" s="19" t="e">
        <f>I113/#REF!</f>
        <v>#REF!</v>
      </c>
    </row>
    <row r="114" spans="1:61" s="18" customFormat="1" x14ac:dyDescent="0.2">
      <c r="A114" s="9">
        <v>290</v>
      </c>
      <c r="B114" s="10" t="s">
        <v>700</v>
      </c>
      <c r="C114" s="10" t="s">
        <v>49</v>
      </c>
      <c r="D114" s="11" t="s">
        <v>718</v>
      </c>
      <c r="E114" s="12" t="s">
        <v>718</v>
      </c>
      <c r="F114" s="13" t="s">
        <v>719</v>
      </c>
      <c r="G114" s="14" t="s">
        <v>34</v>
      </c>
      <c r="H114" s="15" t="s">
        <v>26</v>
      </c>
      <c r="I114" s="16">
        <v>1024</v>
      </c>
      <c r="J114" s="15">
        <f t="shared" si="5"/>
        <v>1041.4079999999999</v>
      </c>
      <c r="K114" s="15">
        <f t="shared" si="5"/>
        <v>1059.1119359999998</v>
      </c>
      <c r="L114" s="15">
        <f t="shared" si="5"/>
        <v>1077.1168389119996</v>
      </c>
      <c r="M114" s="19" t="e">
        <f>I114/#REF!</f>
        <v>#REF!</v>
      </c>
    </row>
    <row r="115" spans="1:61" s="18" customFormat="1" x14ac:dyDescent="0.2">
      <c r="A115" s="9">
        <v>55</v>
      </c>
      <c r="B115" s="10" t="s">
        <v>131</v>
      </c>
      <c r="C115" s="10" t="s">
        <v>49</v>
      </c>
      <c r="D115" s="11" t="s">
        <v>149</v>
      </c>
      <c r="E115" s="12" t="s">
        <v>133</v>
      </c>
      <c r="F115" s="13" t="s">
        <v>150</v>
      </c>
      <c r="G115" s="14" t="s">
        <v>34</v>
      </c>
      <c r="H115" s="15" t="s">
        <v>26</v>
      </c>
      <c r="I115" s="16">
        <v>1024</v>
      </c>
      <c r="J115" s="15">
        <f t="shared" ref="J115:L134" si="6">I115*1.017</f>
        <v>1041.4079999999999</v>
      </c>
      <c r="K115" s="15">
        <f t="shared" si="6"/>
        <v>1059.1119359999998</v>
      </c>
      <c r="L115" s="15">
        <f t="shared" si="6"/>
        <v>1077.1168389119996</v>
      </c>
      <c r="M115" s="19">
        <v>65</v>
      </c>
    </row>
    <row r="116" spans="1:61" s="18" customFormat="1" ht="25.5" x14ac:dyDescent="0.2">
      <c r="A116" s="9">
        <v>17</v>
      </c>
      <c r="B116" s="10" t="s">
        <v>29</v>
      </c>
      <c r="C116" s="10" t="s">
        <v>49</v>
      </c>
      <c r="D116" s="11" t="s">
        <v>68</v>
      </c>
      <c r="E116" s="12" t="s">
        <v>69</v>
      </c>
      <c r="F116" s="13" t="s">
        <v>70</v>
      </c>
      <c r="G116" s="14" t="s">
        <v>34</v>
      </c>
      <c r="H116" s="15" t="s">
        <v>26</v>
      </c>
      <c r="I116" s="16">
        <v>1024</v>
      </c>
      <c r="J116" s="15">
        <f t="shared" si="6"/>
        <v>1041.4079999999999</v>
      </c>
      <c r="K116" s="15">
        <f t="shared" si="6"/>
        <v>1059.1119359999998</v>
      </c>
      <c r="L116" s="15">
        <f t="shared" si="6"/>
        <v>1077.1168389119996</v>
      </c>
      <c r="M116" s="19">
        <v>65</v>
      </c>
    </row>
    <row r="117" spans="1:61" s="18" customFormat="1" x14ac:dyDescent="0.2">
      <c r="A117" s="9">
        <v>179</v>
      </c>
      <c r="B117" s="10" t="s">
        <v>457</v>
      </c>
      <c r="C117" s="10" t="s">
        <v>49</v>
      </c>
      <c r="D117" s="11" t="s">
        <v>461</v>
      </c>
      <c r="E117" s="12" t="s">
        <v>462</v>
      </c>
      <c r="F117" s="13" t="s">
        <v>463</v>
      </c>
      <c r="G117" s="14" t="s">
        <v>18</v>
      </c>
      <c r="H117" s="15" t="s">
        <v>26</v>
      </c>
      <c r="I117" s="16">
        <v>1024</v>
      </c>
      <c r="J117" s="15">
        <f t="shared" si="6"/>
        <v>1041.4079999999999</v>
      </c>
      <c r="K117" s="15">
        <f t="shared" si="6"/>
        <v>1059.1119359999998</v>
      </c>
      <c r="L117" s="15">
        <f t="shared" si="6"/>
        <v>1077.1168389119996</v>
      </c>
      <c r="M117" s="19">
        <v>65</v>
      </c>
    </row>
    <row r="118" spans="1:61" s="26" customFormat="1" ht="25.5" x14ac:dyDescent="0.2">
      <c r="A118" s="9">
        <v>14</v>
      </c>
      <c r="B118" s="10" t="s">
        <v>29</v>
      </c>
      <c r="C118" s="10" t="s">
        <v>49</v>
      </c>
      <c r="D118" s="11" t="s">
        <v>65</v>
      </c>
      <c r="E118" s="12" t="s">
        <v>66</v>
      </c>
      <c r="F118" s="13" t="s">
        <v>67</v>
      </c>
      <c r="G118" s="14" t="s">
        <v>34</v>
      </c>
      <c r="H118" s="15" t="s">
        <v>26</v>
      </c>
      <c r="I118" s="16">
        <v>1024</v>
      </c>
      <c r="J118" s="15">
        <f t="shared" si="6"/>
        <v>1041.4079999999999</v>
      </c>
      <c r="K118" s="15">
        <f t="shared" si="6"/>
        <v>1059.1119359999998</v>
      </c>
      <c r="L118" s="15">
        <f t="shared" si="6"/>
        <v>1077.1168389119996</v>
      </c>
      <c r="M118" s="19">
        <v>65</v>
      </c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</row>
    <row r="119" spans="1:61" s="26" customFormat="1" x14ac:dyDescent="0.2">
      <c r="A119" s="9">
        <v>286</v>
      </c>
      <c r="B119" s="10" t="s">
        <v>700</v>
      </c>
      <c r="C119" s="10" t="s">
        <v>49</v>
      </c>
      <c r="D119" s="11" t="s">
        <v>722</v>
      </c>
      <c r="E119" s="12" t="s">
        <v>702</v>
      </c>
      <c r="F119" s="13" t="s">
        <v>723</v>
      </c>
      <c r="G119" s="14" t="s">
        <v>34</v>
      </c>
      <c r="H119" s="15" t="s">
        <v>26</v>
      </c>
      <c r="I119" s="16">
        <v>1024</v>
      </c>
      <c r="J119" s="15">
        <f t="shared" si="6"/>
        <v>1041.4079999999999</v>
      </c>
      <c r="K119" s="15">
        <f t="shared" si="6"/>
        <v>1059.1119359999998</v>
      </c>
      <c r="L119" s="15">
        <f t="shared" si="6"/>
        <v>1077.1168389119996</v>
      </c>
      <c r="M119" s="19">
        <v>65</v>
      </c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</row>
    <row r="120" spans="1:61" s="18" customFormat="1" x14ac:dyDescent="0.2">
      <c r="A120" s="9">
        <v>142</v>
      </c>
      <c r="B120" s="10" t="s">
        <v>357</v>
      </c>
      <c r="C120" s="10" t="s">
        <v>49</v>
      </c>
      <c r="D120" s="11" t="s">
        <v>366</v>
      </c>
      <c r="E120" s="12" t="s">
        <v>367</v>
      </c>
      <c r="F120" s="13" t="s">
        <v>368</v>
      </c>
      <c r="G120" s="14" t="s">
        <v>34</v>
      </c>
      <c r="H120" s="15" t="s">
        <v>26</v>
      </c>
      <c r="I120" s="16">
        <f>1024</f>
        <v>1024</v>
      </c>
      <c r="J120" s="15">
        <f t="shared" si="6"/>
        <v>1041.4079999999999</v>
      </c>
      <c r="K120" s="15">
        <f t="shared" si="6"/>
        <v>1059.1119359999998</v>
      </c>
      <c r="L120" s="15">
        <f t="shared" si="6"/>
        <v>1077.1168389119996</v>
      </c>
      <c r="M120" s="19" t="e">
        <f>I120/#REF!</f>
        <v>#REF!</v>
      </c>
    </row>
    <row r="121" spans="1:61" s="18" customFormat="1" x14ac:dyDescent="0.2">
      <c r="A121" s="9">
        <v>193</v>
      </c>
      <c r="B121" s="10" t="s">
        <v>496</v>
      </c>
      <c r="C121" s="10" t="s">
        <v>49</v>
      </c>
      <c r="D121" s="11" t="s">
        <v>503</v>
      </c>
      <c r="E121" s="12" t="s">
        <v>498</v>
      </c>
      <c r="F121" s="13" t="s">
        <v>504</v>
      </c>
      <c r="G121" s="14" t="s">
        <v>34</v>
      </c>
      <c r="H121" s="15" t="s">
        <v>26</v>
      </c>
      <c r="I121" s="16">
        <v>1024</v>
      </c>
      <c r="J121" s="15">
        <f t="shared" si="6"/>
        <v>1041.4079999999999</v>
      </c>
      <c r="K121" s="15">
        <f t="shared" si="6"/>
        <v>1059.1119359999998</v>
      </c>
      <c r="L121" s="15">
        <f t="shared" si="6"/>
        <v>1077.1168389119996</v>
      </c>
      <c r="M121" s="19">
        <v>65</v>
      </c>
    </row>
    <row r="122" spans="1:61" s="18" customFormat="1" x14ac:dyDescent="0.2">
      <c r="A122" s="9">
        <v>162</v>
      </c>
      <c r="B122" s="10" t="s">
        <v>383</v>
      </c>
      <c r="C122" s="10" t="s">
        <v>49</v>
      </c>
      <c r="D122" s="11" t="s">
        <v>419</v>
      </c>
      <c r="E122" s="12" t="s">
        <v>419</v>
      </c>
      <c r="F122" s="13" t="s">
        <v>420</v>
      </c>
      <c r="G122" s="14" t="s">
        <v>34</v>
      </c>
      <c r="H122" s="15" t="s">
        <v>26</v>
      </c>
      <c r="I122" s="16">
        <v>1024</v>
      </c>
      <c r="J122" s="15">
        <f t="shared" si="6"/>
        <v>1041.4079999999999</v>
      </c>
      <c r="K122" s="15">
        <f t="shared" si="6"/>
        <v>1059.1119359999998</v>
      </c>
      <c r="L122" s="15">
        <f t="shared" si="6"/>
        <v>1077.1168389119996</v>
      </c>
      <c r="M122" s="19">
        <v>65</v>
      </c>
    </row>
    <row r="123" spans="1:61" s="18" customFormat="1" x14ac:dyDescent="0.2">
      <c r="A123" s="9">
        <v>196</v>
      </c>
      <c r="B123" s="10" t="s">
        <v>496</v>
      </c>
      <c r="C123" s="10" t="s">
        <v>49</v>
      </c>
      <c r="D123" s="11" t="s">
        <v>505</v>
      </c>
      <c r="E123" s="12" t="s">
        <v>506</v>
      </c>
      <c r="F123" s="13" t="s">
        <v>507</v>
      </c>
      <c r="G123" s="14" t="s">
        <v>347</v>
      </c>
      <c r="H123" s="15" t="s">
        <v>26</v>
      </c>
      <c r="I123" s="16">
        <f>1024</f>
        <v>1024</v>
      </c>
      <c r="J123" s="15">
        <f t="shared" si="6"/>
        <v>1041.4079999999999</v>
      </c>
      <c r="K123" s="15">
        <f t="shared" si="6"/>
        <v>1059.1119359999998</v>
      </c>
      <c r="L123" s="15">
        <f t="shared" si="6"/>
        <v>1077.1168389119996</v>
      </c>
      <c r="M123" s="19">
        <v>65</v>
      </c>
    </row>
    <row r="124" spans="1:61" s="18" customFormat="1" x14ac:dyDescent="0.2">
      <c r="A124" s="9">
        <v>123</v>
      </c>
      <c r="B124" s="10" t="s">
        <v>303</v>
      </c>
      <c r="C124" s="10" t="s">
        <v>49</v>
      </c>
      <c r="D124" s="11" t="s">
        <v>322</v>
      </c>
      <c r="E124" s="12" t="s">
        <v>323</v>
      </c>
      <c r="F124" s="13" t="s">
        <v>324</v>
      </c>
      <c r="G124" s="14" t="s">
        <v>34</v>
      </c>
      <c r="H124" s="15" t="s">
        <v>26</v>
      </c>
      <c r="I124" s="16">
        <v>1024</v>
      </c>
      <c r="J124" s="15">
        <f t="shared" si="6"/>
        <v>1041.4079999999999</v>
      </c>
      <c r="K124" s="15">
        <f t="shared" si="6"/>
        <v>1059.1119359999998</v>
      </c>
      <c r="L124" s="15">
        <f t="shared" si="6"/>
        <v>1077.1168389119996</v>
      </c>
      <c r="M124" s="19">
        <v>65</v>
      </c>
    </row>
    <row r="125" spans="1:61" s="18" customFormat="1" x14ac:dyDescent="0.2">
      <c r="A125" s="9">
        <v>165</v>
      </c>
      <c r="B125" s="10" t="s">
        <v>383</v>
      </c>
      <c r="C125" s="10" t="s">
        <v>49</v>
      </c>
      <c r="D125" s="11" t="s">
        <v>416</v>
      </c>
      <c r="E125" s="12" t="s">
        <v>417</v>
      </c>
      <c r="F125" s="13" t="s">
        <v>418</v>
      </c>
      <c r="G125" s="14" t="s">
        <v>34</v>
      </c>
      <c r="H125" s="15" t="s">
        <v>26</v>
      </c>
      <c r="I125" s="16">
        <v>1024</v>
      </c>
      <c r="J125" s="15">
        <f t="shared" si="6"/>
        <v>1041.4079999999999</v>
      </c>
      <c r="K125" s="15">
        <f t="shared" si="6"/>
        <v>1059.1119359999998</v>
      </c>
      <c r="L125" s="15">
        <f t="shared" si="6"/>
        <v>1077.1168389119996</v>
      </c>
      <c r="M125" s="19">
        <v>65</v>
      </c>
    </row>
    <row r="126" spans="1:61" s="18" customFormat="1" x14ac:dyDescent="0.2">
      <c r="A126" s="9">
        <v>21</v>
      </c>
      <c r="B126" s="10" t="s">
        <v>29</v>
      </c>
      <c r="C126" s="10" t="s">
        <v>49</v>
      </c>
      <c r="D126" s="11" t="s">
        <v>76</v>
      </c>
      <c r="E126" s="12" t="s">
        <v>77</v>
      </c>
      <c r="F126" s="13" t="s">
        <v>78</v>
      </c>
      <c r="G126" s="14" t="s">
        <v>34</v>
      </c>
      <c r="H126" s="15" t="s">
        <v>26</v>
      </c>
      <c r="I126" s="16">
        <v>1024</v>
      </c>
      <c r="J126" s="15">
        <f t="shared" si="6"/>
        <v>1041.4079999999999</v>
      </c>
      <c r="K126" s="15">
        <f t="shared" si="6"/>
        <v>1059.1119359999998</v>
      </c>
      <c r="L126" s="15">
        <f t="shared" si="6"/>
        <v>1077.1168389119996</v>
      </c>
      <c r="M126" s="19">
        <v>65</v>
      </c>
    </row>
    <row r="127" spans="1:61" s="18" customFormat="1" x14ac:dyDescent="0.2">
      <c r="A127" s="9">
        <v>97</v>
      </c>
      <c r="B127" s="10" t="s">
        <v>252</v>
      </c>
      <c r="C127" s="10" t="s">
        <v>49</v>
      </c>
      <c r="D127" s="11" t="s">
        <v>258</v>
      </c>
      <c r="E127" s="12" t="s">
        <v>259</v>
      </c>
      <c r="F127" s="13" t="s">
        <v>260</v>
      </c>
      <c r="G127" s="14" t="s">
        <v>34</v>
      </c>
      <c r="H127" s="15" t="s">
        <v>26</v>
      </c>
      <c r="I127" s="16">
        <v>1024</v>
      </c>
      <c r="J127" s="15">
        <f t="shared" si="6"/>
        <v>1041.4079999999999</v>
      </c>
      <c r="K127" s="15">
        <f t="shared" si="6"/>
        <v>1059.1119359999998</v>
      </c>
      <c r="L127" s="15">
        <f t="shared" si="6"/>
        <v>1077.1168389119996</v>
      </c>
      <c r="M127" s="19">
        <v>65</v>
      </c>
    </row>
    <row r="128" spans="1:61" s="18" customFormat="1" x14ac:dyDescent="0.2">
      <c r="A128" s="9">
        <v>271</v>
      </c>
      <c r="B128" s="10" t="s">
        <v>672</v>
      </c>
      <c r="C128" s="10" t="s">
        <v>49</v>
      </c>
      <c r="D128" s="11" t="s">
        <v>683</v>
      </c>
      <c r="E128" s="12" t="s">
        <v>684</v>
      </c>
      <c r="F128" s="13" t="s">
        <v>685</v>
      </c>
      <c r="G128" s="14" t="s">
        <v>347</v>
      </c>
      <c r="H128" s="15" t="s">
        <v>26</v>
      </c>
      <c r="I128" s="16">
        <v>1024</v>
      </c>
      <c r="J128" s="15">
        <f t="shared" si="6"/>
        <v>1041.4079999999999</v>
      </c>
      <c r="K128" s="15">
        <f t="shared" si="6"/>
        <v>1059.1119359999998</v>
      </c>
      <c r="L128" s="15">
        <f t="shared" si="6"/>
        <v>1077.1168389119996</v>
      </c>
      <c r="M128" s="19">
        <v>65</v>
      </c>
    </row>
    <row r="129" spans="1:61" s="18" customFormat="1" x14ac:dyDescent="0.2">
      <c r="A129" s="9">
        <v>295</v>
      </c>
      <c r="B129" s="10" t="s">
        <v>700</v>
      </c>
      <c r="C129" s="10" t="s">
        <v>49</v>
      </c>
      <c r="D129" s="11" t="s">
        <v>714</v>
      </c>
      <c r="E129" s="12" t="s">
        <v>714</v>
      </c>
      <c r="F129" s="13" t="s">
        <v>724</v>
      </c>
      <c r="G129" s="14" t="s">
        <v>34</v>
      </c>
      <c r="H129" s="15" t="s">
        <v>26</v>
      </c>
      <c r="I129" s="16">
        <v>1024</v>
      </c>
      <c r="J129" s="15">
        <f t="shared" si="6"/>
        <v>1041.4079999999999</v>
      </c>
      <c r="K129" s="15">
        <f t="shared" si="6"/>
        <v>1059.1119359999998</v>
      </c>
      <c r="L129" s="15">
        <f t="shared" si="6"/>
        <v>1077.1168389119996</v>
      </c>
      <c r="M129" s="19">
        <v>65</v>
      </c>
    </row>
    <row r="130" spans="1:61" s="18" customFormat="1" ht="25.5" x14ac:dyDescent="0.2">
      <c r="A130" s="9">
        <v>24</v>
      </c>
      <c r="B130" s="10" t="s">
        <v>29</v>
      </c>
      <c r="C130" s="10" t="s">
        <v>49</v>
      </c>
      <c r="D130" s="11" t="s">
        <v>71</v>
      </c>
      <c r="E130" s="12" t="s">
        <v>72</v>
      </c>
      <c r="F130" s="13" t="s">
        <v>73</v>
      </c>
      <c r="G130" s="14" t="s">
        <v>34</v>
      </c>
      <c r="H130" s="15" t="s">
        <v>26</v>
      </c>
      <c r="I130" s="16">
        <v>1024</v>
      </c>
      <c r="J130" s="15">
        <f t="shared" si="6"/>
        <v>1041.4079999999999</v>
      </c>
      <c r="K130" s="15">
        <f t="shared" si="6"/>
        <v>1059.1119359999998</v>
      </c>
      <c r="L130" s="15">
        <f t="shared" si="6"/>
        <v>1077.1168389119996</v>
      </c>
      <c r="M130" s="19">
        <v>65</v>
      </c>
    </row>
    <row r="131" spans="1:61" s="18" customFormat="1" ht="25.5" x14ac:dyDescent="0.2">
      <c r="A131" s="9">
        <v>122</v>
      </c>
      <c r="B131" s="10" t="s">
        <v>303</v>
      </c>
      <c r="C131" s="10" t="s">
        <v>49</v>
      </c>
      <c r="D131" s="11" t="s">
        <v>319</v>
      </c>
      <c r="E131" s="12" t="s">
        <v>320</v>
      </c>
      <c r="F131" s="13" t="s">
        <v>321</v>
      </c>
      <c r="G131" s="14" t="s">
        <v>34</v>
      </c>
      <c r="H131" s="15" t="s">
        <v>26</v>
      </c>
      <c r="I131" s="16">
        <v>1280</v>
      </c>
      <c r="J131" s="15">
        <f t="shared" si="6"/>
        <v>1301.7599999999998</v>
      </c>
      <c r="K131" s="15">
        <f t="shared" si="6"/>
        <v>1323.8899199999996</v>
      </c>
      <c r="L131" s="15">
        <f t="shared" si="6"/>
        <v>1346.3960486399994</v>
      </c>
      <c r="M131" s="19">
        <v>65</v>
      </c>
    </row>
    <row r="132" spans="1:61" s="18" customFormat="1" ht="25.5" x14ac:dyDescent="0.2">
      <c r="A132" s="9">
        <v>120</v>
      </c>
      <c r="B132" s="10" t="s">
        <v>303</v>
      </c>
      <c r="C132" s="10" t="s">
        <v>49</v>
      </c>
      <c r="D132" s="11" t="s">
        <v>316</v>
      </c>
      <c r="E132" s="12" t="s">
        <v>317</v>
      </c>
      <c r="F132" s="13" t="s">
        <v>318</v>
      </c>
      <c r="G132" s="14" t="s">
        <v>34</v>
      </c>
      <c r="H132" s="15" t="s">
        <v>26</v>
      </c>
      <c r="I132" s="16">
        <v>1280</v>
      </c>
      <c r="J132" s="15">
        <f t="shared" si="6"/>
        <v>1301.7599999999998</v>
      </c>
      <c r="K132" s="15">
        <f t="shared" si="6"/>
        <v>1323.8899199999996</v>
      </c>
      <c r="L132" s="15">
        <f t="shared" si="6"/>
        <v>1346.3960486399994</v>
      </c>
      <c r="M132" s="19">
        <v>65</v>
      </c>
    </row>
    <row r="133" spans="1:61" s="27" customFormat="1" x14ac:dyDescent="0.2">
      <c r="A133" s="9">
        <v>74</v>
      </c>
      <c r="B133" s="10" t="s">
        <v>183</v>
      </c>
      <c r="C133" s="10" t="s">
        <v>49</v>
      </c>
      <c r="D133" s="11" t="s">
        <v>195</v>
      </c>
      <c r="E133" s="12" t="s">
        <v>196</v>
      </c>
      <c r="F133" s="13" t="s">
        <v>197</v>
      </c>
      <c r="G133" s="14" t="s">
        <v>34</v>
      </c>
      <c r="H133" s="15" t="s">
        <v>26</v>
      </c>
      <c r="I133" s="16">
        <v>1280</v>
      </c>
      <c r="J133" s="15">
        <f t="shared" si="6"/>
        <v>1301.7599999999998</v>
      </c>
      <c r="K133" s="15">
        <f t="shared" si="6"/>
        <v>1323.8899199999996</v>
      </c>
      <c r="L133" s="15">
        <f t="shared" si="6"/>
        <v>1346.3960486399994</v>
      </c>
      <c r="M133" s="19">
        <v>65</v>
      </c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</row>
    <row r="134" spans="1:61" s="18" customFormat="1" x14ac:dyDescent="0.2">
      <c r="A134" s="9">
        <v>270</v>
      </c>
      <c r="B134" s="10" t="s">
        <v>672</v>
      </c>
      <c r="C134" s="10" t="s">
        <v>49</v>
      </c>
      <c r="D134" s="11" t="s">
        <v>680</v>
      </c>
      <c r="E134" s="12" t="s">
        <v>681</v>
      </c>
      <c r="F134" s="13" t="s">
        <v>682</v>
      </c>
      <c r="G134" s="14" t="s">
        <v>34</v>
      </c>
      <c r="H134" s="15" t="s">
        <v>26</v>
      </c>
      <c r="I134" s="16">
        <f>1024*1.25</f>
        <v>1280</v>
      </c>
      <c r="J134" s="15">
        <f t="shared" si="6"/>
        <v>1301.7599999999998</v>
      </c>
      <c r="K134" s="15">
        <f t="shared" si="6"/>
        <v>1323.8899199999996</v>
      </c>
      <c r="L134" s="15">
        <f t="shared" si="6"/>
        <v>1346.3960486399994</v>
      </c>
      <c r="M134" s="19">
        <v>65</v>
      </c>
    </row>
    <row r="135" spans="1:61" s="26" customFormat="1" x14ac:dyDescent="0.2">
      <c r="A135" s="9">
        <v>135</v>
      </c>
      <c r="B135" s="10" t="s">
        <v>341</v>
      </c>
      <c r="C135" s="10" t="s">
        <v>49</v>
      </c>
      <c r="D135" s="11" t="s">
        <v>348</v>
      </c>
      <c r="E135" s="12" t="s">
        <v>349</v>
      </c>
      <c r="F135" s="13" t="s">
        <v>350</v>
      </c>
      <c r="G135" s="14" t="s">
        <v>347</v>
      </c>
      <c r="H135" s="15" t="s">
        <v>26</v>
      </c>
      <c r="I135" s="16">
        <v>1280</v>
      </c>
      <c r="J135" s="15">
        <f t="shared" ref="J135:L154" si="7">I135*1.017</f>
        <v>1301.7599999999998</v>
      </c>
      <c r="K135" s="15">
        <f t="shared" si="7"/>
        <v>1323.8899199999996</v>
      </c>
      <c r="L135" s="15">
        <f t="shared" si="7"/>
        <v>1346.3960486399994</v>
      </c>
      <c r="M135" s="19">
        <v>65</v>
      </c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</row>
    <row r="136" spans="1:61" s="26" customFormat="1" x14ac:dyDescent="0.2">
      <c r="A136" s="9">
        <v>115</v>
      </c>
      <c r="B136" s="10" t="s">
        <v>293</v>
      </c>
      <c r="C136" s="10" t="s">
        <v>49</v>
      </c>
      <c r="D136" s="11" t="s">
        <v>298</v>
      </c>
      <c r="E136" s="12" t="s">
        <v>298</v>
      </c>
      <c r="F136" s="13" t="s">
        <v>299</v>
      </c>
      <c r="G136" s="14" t="s">
        <v>34</v>
      </c>
      <c r="H136" s="15" t="s">
        <v>26</v>
      </c>
      <c r="I136" s="16">
        <v>1280</v>
      </c>
      <c r="J136" s="15">
        <f t="shared" si="7"/>
        <v>1301.7599999999998</v>
      </c>
      <c r="K136" s="15">
        <f t="shared" si="7"/>
        <v>1323.8899199999996</v>
      </c>
      <c r="L136" s="15">
        <f t="shared" si="7"/>
        <v>1346.3960486399994</v>
      </c>
      <c r="M136" s="19">
        <v>65</v>
      </c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</row>
    <row r="137" spans="1:61" s="18" customFormat="1" x14ac:dyDescent="0.2">
      <c r="A137" s="9">
        <v>189</v>
      </c>
      <c r="B137" s="10" t="s">
        <v>471</v>
      </c>
      <c r="C137" s="10" t="s">
        <v>49</v>
      </c>
      <c r="D137" s="11" t="s">
        <v>481</v>
      </c>
      <c r="E137" s="12" t="s">
        <v>482</v>
      </c>
      <c r="F137" s="13" t="s">
        <v>483</v>
      </c>
      <c r="G137" s="14" t="s">
        <v>34</v>
      </c>
      <c r="H137" s="15" t="s">
        <v>26</v>
      </c>
      <c r="I137" s="16">
        <v>1280</v>
      </c>
      <c r="J137" s="15">
        <f t="shared" si="7"/>
        <v>1301.7599999999998</v>
      </c>
      <c r="K137" s="15">
        <f t="shared" si="7"/>
        <v>1323.8899199999996</v>
      </c>
      <c r="L137" s="15">
        <f t="shared" si="7"/>
        <v>1346.3960486399994</v>
      </c>
      <c r="M137" s="19">
        <v>65</v>
      </c>
    </row>
    <row r="138" spans="1:61" s="18" customFormat="1" x14ac:dyDescent="0.2">
      <c r="A138" s="9">
        <v>228</v>
      </c>
      <c r="B138" s="10" t="s">
        <v>577</v>
      </c>
      <c r="C138" s="10" t="s">
        <v>49</v>
      </c>
      <c r="D138" s="11" t="s">
        <v>592</v>
      </c>
      <c r="E138" s="12" t="s">
        <v>582</v>
      </c>
      <c r="F138" s="13" t="s">
        <v>593</v>
      </c>
      <c r="G138" s="14" t="s">
        <v>34</v>
      </c>
      <c r="H138" s="15" t="s">
        <v>26</v>
      </c>
      <c r="I138" s="16">
        <v>1280</v>
      </c>
      <c r="J138" s="15">
        <f t="shared" si="7"/>
        <v>1301.7599999999998</v>
      </c>
      <c r="K138" s="15">
        <f t="shared" si="7"/>
        <v>1323.8899199999996</v>
      </c>
      <c r="L138" s="15">
        <f t="shared" si="7"/>
        <v>1346.3960486399994</v>
      </c>
      <c r="M138" s="19">
        <v>65</v>
      </c>
    </row>
    <row r="139" spans="1:61" s="18" customFormat="1" x14ac:dyDescent="0.2">
      <c r="A139" s="9">
        <v>73</v>
      </c>
      <c r="B139" s="10" t="s">
        <v>183</v>
      </c>
      <c r="C139" s="10" t="s">
        <v>49</v>
      </c>
      <c r="D139" s="11" t="s">
        <v>192</v>
      </c>
      <c r="E139" s="12" t="s">
        <v>193</v>
      </c>
      <c r="F139" s="13" t="s">
        <v>194</v>
      </c>
      <c r="G139" s="14" t="s">
        <v>34</v>
      </c>
      <c r="H139" s="15" t="s">
        <v>26</v>
      </c>
      <c r="I139" s="16">
        <v>1280</v>
      </c>
      <c r="J139" s="15">
        <f t="shared" si="7"/>
        <v>1301.7599999999998</v>
      </c>
      <c r="K139" s="15">
        <f t="shared" si="7"/>
        <v>1323.8899199999996</v>
      </c>
      <c r="L139" s="15">
        <f t="shared" si="7"/>
        <v>1346.3960486399994</v>
      </c>
      <c r="M139" s="19">
        <v>65</v>
      </c>
    </row>
    <row r="140" spans="1:61" s="18" customFormat="1" x14ac:dyDescent="0.2">
      <c r="A140" s="9">
        <v>33</v>
      </c>
      <c r="B140" s="10" t="s">
        <v>106</v>
      </c>
      <c r="C140" s="10" t="s">
        <v>15</v>
      </c>
      <c r="D140" s="11" t="s">
        <v>110</v>
      </c>
      <c r="E140" s="12" t="s">
        <v>108</v>
      </c>
      <c r="F140" s="13" t="s">
        <v>111</v>
      </c>
      <c r="G140" s="14" t="s">
        <v>34</v>
      </c>
      <c r="H140" s="15" t="s">
        <v>26</v>
      </c>
      <c r="I140" s="16">
        <v>1280</v>
      </c>
      <c r="J140" s="15">
        <f t="shared" si="7"/>
        <v>1301.7599999999998</v>
      </c>
      <c r="K140" s="15">
        <f t="shared" si="7"/>
        <v>1323.8899199999996</v>
      </c>
      <c r="L140" s="15">
        <f t="shared" si="7"/>
        <v>1346.3960486399994</v>
      </c>
      <c r="M140" s="19">
        <v>65</v>
      </c>
    </row>
    <row r="141" spans="1:61" s="26" customFormat="1" x14ac:dyDescent="0.2">
      <c r="A141" s="9">
        <v>47</v>
      </c>
      <c r="B141" s="10" t="s">
        <v>131</v>
      </c>
      <c r="C141" s="10" t="s">
        <v>140</v>
      </c>
      <c r="D141" s="11" t="s">
        <v>147</v>
      </c>
      <c r="E141" s="12" t="s">
        <v>133</v>
      </c>
      <c r="F141" s="13" t="s">
        <v>148</v>
      </c>
      <c r="G141" s="14" t="s">
        <v>34</v>
      </c>
      <c r="H141" s="15" t="s">
        <v>26</v>
      </c>
      <c r="I141" s="16">
        <v>1280</v>
      </c>
      <c r="J141" s="15">
        <f t="shared" si="7"/>
        <v>1301.7599999999998</v>
      </c>
      <c r="K141" s="15">
        <f t="shared" si="7"/>
        <v>1323.8899199999996</v>
      </c>
      <c r="L141" s="15">
        <f t="shared" si="7"/>
        <v>1346.3960486399994</v>
      </c>
      <c r="M141" s="19">
        <v>65</v>
      </c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</row>
    <row r="142" spans="1:61" s="18" customFormat="1" x14ac:dyDescent="0.2">
      <c r="A142" s="9">
        <v>157</v>
      </c>
      <c r="B142" s="10" t="s">
        <v>383</v>
      </c>
      <c r="C142" s="10" t="s">
        <v>49</v>
      </c>
      <c r="D142" s="11" t="s">
        <v>411</v>
      </c>
      <c r="E142" s="12" t="s">
        <v>411</v>
      </c>
      <c r="F142" s="13" t="s">
        <v>412</v>
      </c>
      <c r="G142" s="14" t="s">
        <v>34</v>
      </c>
      <c r="H142" s="15" t="s">
        <v>26</v>
      </c>
      <c r="I142" s="16">
        <v>1280</v>
      </c>
      <c r="J142" s="15">
        <f t="shared" si="7"/>
        <v>1301.7599999999998</v>
      </c>
      <c r="K142" s="15">
        <f t="shared" si="7"/>
        <v>1323.8899199999996</v>
      </c>
      <c r="L142" s="15">
        <f t="shared" si="7"/>
        <v>1346.3960486399994</v>
      </c>
      <c r="M142" s="19">
        <v>65</v>
      </c>
    </row>
    <row r="143" spans="1:61" s="18" customFormat="1" ht="25.5" x14ac:dyDescent="0.2">
      <c r="A143" s="9">
        <v>253</v>
      </c>
      <c r="B143" s="10" t="s">
        <v>631</v>
      </c>
      <c r="C143" s="10" t="s">
        <v>49</v>
      </c>
      <c r="D143" s="11" t="s">
        <v>645</v>
      </c>
      <c r="E143" s="12" t="s">
        <v>646</v>
      </c>
      <c r="F143" s="13" t="s">
        <v>647</v>
      </c>
      <c r="G143" s="14" t="s">
        <v>34</v>
      </c>
      <c r="H143" s="15" t="s">
        <v>26</v>
      </c>
      <c r="I143" s="16">
        <v>1280</v>
      </c>
      <c r="J143" s="15">
        <f t="shared" si="7"/>
        <v>1301.7599999999998</v>
      </c>
      <c r="K143" s="15">
        <f t="shared" si="7"/>
        <v>1323.8899199999996</v>
      </c>
      <c r="L143" s="15">
        <f t="shared" si="7"/>
        <v>1346.3960486399994</v>
      </c>
      <c r="M143" s="19">
        <v>65</v>
      </c>
    </row>
    <row r="144" spans="1:61" s="18" customFormat="1" x14ac:dyDescent="0.2">
      <c r="A144" s="9">
        <v>240</v>
      </c>
      <c r="B144" s="10" t="s">
        <v>606</v>
      </c>
      <c r="C144" s="10" t="s">
        <v>49</v>
      </c>
      <c r="D144" s="11" t="s">
        <v>615</v>
      </c>
      <c r="E144" s="12" t="s">
        <v>615</v>
      </c>
      <c r="F144" s="13" t="s">
        <v>616</v>
      </c>
      <c r="G144" s="14" t="s">
        <v>34</v>
      </c>
      <c r="H144" s="15" t="s">
        <v>26</v>
      </c>
      <c r="I144" s="16">
        <v>1280</v>
      </c>
      <c r="J144" s="15">
        <f t="shared" si="7"/>
        <v>1301.7599999999998</v>
      </c>
      <c r="K144" s="15">
        <f t="shared" si="7"/>
        <v>1323.8899199999996</v>
      </c>
      <c r="L144" s="15">
        <f t="shared" si="7"/>
        <v>1346.3960486399994</v>
      </c>
      <c r="M144" s="19">
        <v>65</v>
      </c>
    </row>
    <row r="145" spans="1:48" s="18" customFormat="1" x14ac:dyDescent="0.2">
      <c r="A145" s="9">
        <v>36</v>
      </c>
      <c r="B145" s="10" t="s">
        <v>106</v>
      </c>
      <c r="C145" s="10" t="s">
        <v>49</v>
      </c>
      <c r="D145" s="11" t="s">
        <v>112</v>
      </c>
      <c r="E145" s="12" t="s">
        <v>113</v>
      </c>
      <c r="F145" s="13" t="s">
        <v>114</v>
      </c>
      <c r="G145" s="14" t="s">
        <v>34</v>
      </c>
      <c r="H145" s="15" t="s">
        <v>26</v>
      </c>
      <c r="I145" s="16">
        <v>1280</v>
      </c>
      <c r="J145" s="15">
        <f t="shared" si="7"/>
        <v>1301.7599999999998</v>
      </c>
      <c r="K145" s="15">
        <f t="shared" si="7"/>
        <v>1323.8899199999996</v>
      </c>
      <c r="L145" s="15">
        <f t="shared" si="7"/>
        <v>1346.3960486399994</v>
      </c>
      <c r="M145" s="19">
        <v>65</v>
      </c>
    </row>
    <row r="146" spans="1:48" s="18" customFormat="1" x14ac:dyDescent="0.2">
      <c r="A146" s="9">
        <v>38</v>
      </c>
      <c r="B146" s="10" t="s">
        <v>106</v>
      </c>
      <c r="C146" s="10" t="s">
        <v>49</v>
      </c>
      <c r="D146" s="11" t="s">
        <v>115</v>
      </c>
      <c r="E146" s="12" t="s">
        <v>116</v>
      </c>
      <c r="F146" s="13" t="s">
        <v>117</v>
      </c>
      <c r="G146" s="14" t="s">
        <v>34</v>
      </c>
      <c r="H146" s="15" t="s">
        <v>26</v>
      </c>
      <c r="I146" s="16">
        <v>1280</v>
      </c>
      <c r="J146" s="15">
        <f t="shared" si="7"/>
        <v>1301.7599999999998</v>
      </c>
      <c r="K146" s="15">
        <f t="shared" si="7"/>
        <v>1323.8899199999996</v>
      </c>
      <c r="L146" s="15">
        <f t="shared" si="7"/>
        <v>1346.3960486399994</v>
      </c>
      <c r="M146" s="19">
        <v>65</v>
      </c>
    </row>
    <row r="147" spans="1:48" s="18" customFormat="1" x14ac:dyDescent="0.2">
      <c r="A147" s="9">
        <v>102</v>
      </c>
      <c r="B147" s="10" t="s">
        <v>252</v>
      </c>
      <c r="C147" s="10" t="s">
        <v>49</v>
      </c>
      <c r="D147" s="11" t="s">
        <v>261</v>
      </c>
      <c r="E147" s="12" t="s">
        <v>262</v>
      </c>
      <c r="F147" s="13" t="s">
        <v>263</v>
      </c>
      <c r="G147" s="14" t="s">
        <v>34</v>
      </c>
      <c r="H147" s="15" t="s">
        <v>26</v>
      </c>
      <c r="I147" s="16">
        <v>1280</v>
      </c>
      <c r="J147" s="15">
        <f t="shared" si="7"/>
        <v>1301.7599999999998</v>
      </c>
      <c r="K147" s="15">
        <f t="shared" si="7"/>
        <v>1323.8899199999996</v>
      </c>
      <c r="L147" s="15">
        <f t="shared" si="7"/>
        <v>1346.3960486399994</v>
      </c>
      <c r="M147" s="19">
        <v>65</v>
      </c>
    </row>
    <row r="148" spans="1:48" s="18" customFormat="1" ht="25.5" x14ac:dyDescent="0.2">
      <c r="A148" s="9">
        <v>188</v>
      </c>
      <c r="B148" s="10" t="s">
        <v>471</v>
      </c>
      <c r="C148" s="10" t="s">
        <v>49</v>
      </c>
      <c r="D148" s="11" t="s">
        <v>487</v>
      </c>
      <c r="E148" s="12" t="s">
        <v>487</v>
      </c>
      <c r="F148" s="13" t="s">
        <v>488</v>
      </c>
      <c r="G148" s="14" t="s">
        <v>34</v>
      </c>
      <c r="H148" s="15" t="s">
        <v>26</v>
      </c>
      <c r="I148" s="16">
        <v>1280</v>
      </c>
      <c r="J148" s="15">
        <f t="shared" si="7"/>
        <v>1301.7599999999998</v>
      </c>
      <c r="K148" s="15">
        <f t="shared" si="7"/>
        <v>1323.8899199999996</v>
      </c>
      <c r="L148" s="15">
        <f t="shared" si="7"/>
        <v>1346.3960486399994</v>
      </c>
      <c r="M148" s="19">
        <v>65</v>
      </c>
    </row>
    <row r="149" spans="1:48" s="18" customFormat="1" x14ac:dyDescent="0.2">
      <c r="A149" s="9">
        <v>272</v>
      </c>
      <c r="B149" s="10" t="s">
        <v>672</v>
      </c>
      <c r="C149" s="10" t="s">
        <v>49</v>
      </c>
      <c r="D149" s="11" t="s">
        <v>686</v>
      </c>
      <c r="E149" s="12" t="s">
        <v>686</v>
      </c>
      <c r="F149" s="13" t="s">
        <v>687</v>
      </c>
      <c r="G149" s="14" t="s">
        <v>34</v>
      </c>
      <c r="H149" s="15" t="s">
        <v>26</v>
      </c>
      <c r="I149" s="16">
        <v>1280</v>
      </c>
      <c r="J149" s="15">
        <f t="shared" si="7"/>
        <v>1301.7599999999998</v>
      </c>
      <c r="K149" s="15">
        <f t="shared" si="7"/>
        <v>1323.8899199999996</v>
      </c>
      <c r="L149" s="15">
        <f t="shared" si="7"/>
        <v>1346.3960486399994</v>
      </c>
      <c r="M149" s="19">
        <v>65</v>
      </c>
    </row>
    <row r="150" spans="1:48" s="18" customFormat="1" x14ac:dyDescent="0.2">
      <c r="A150" s="9">
        <v>275</v>
      </c>
      <c r="B150" s="10" t="s">
        <v>672</v>
      </c>
      <c r="C150" s="10" t="s">
        <v>49</v>
      </c>
      <c r="D150" s="11" t="s">
        <v>688</v>
      </c>
      <c r="E150" s="12" t="s">
        <v>688</v>
      </c>
      <c r="F150" s="13" t="s">
        <v>689</v>
      </c>
      <c r="G150" s="14" t="s">
        <v>18</v>
      </c>
      <c r="H150" s="15" t="s">
        <v>26</v>
      </c>
      <c r="I150" s="16">
        <v>1280</v>
      </c>
      <c r="J150" s="15">
        <f t="shared" si="7"/>
        <v>1301.7599999999998</v>
      </c>
      <c r="K150" s="15">
        <f t="shared" si="7"/>
        <v>1323.8899199999996</v>
      </c>
      <c r="L150" s="15">
        <f t="shared" si="7"/>
        <v>1346.3960486399994</v>
      </c>
      <c r="M150" s="19">
        <v>65</v>
      </c>
    </row>
    <row r="151" spans="1:48" s="18" customFormat="1" x14ac:dyDescent="0.2">
      <c r="A151" s="9">
        <v>144</v>
      </c>
      <c r="B151" s="10" t="s">
        <v>357</v>
      </c>
      <c r="C151" s="10" t="s">
        <v>49</v>
      </c>
      <c r="D151" s="11" t="s">
        <v>372</v>
      </c>
      <c r="E151" s="12" t="s">
        <v>372</v>
      </c>
      <c r="F151" s="13" t="s">
        <v>373</v>
      </c>
      <c r="G151" s="14" t="s">
        <v>34</v>
      </c>
      <c r="H151" s="15" t="s">
        <v>26</v>
      </c>
      <c r="I151" s="16">
        <v>1280</v>
      </c>
      <c r="J151" s="15">
        <f t="shared" si="7"/>
        <v>1301.7599999999998</v>
      </c>
      <c r="K151" s="15">
        <f t="shared" si="7"/>
        <v>1323.8899199999996</v>
      </c>
      <c r="L151" s="15">
        <f t="shared" si="7"/>
        <v>1346.3960486399994</v>
      </c>
      <c r="M151" s="19">
        <v>65</v>
      </c>
    </row>
    <row r="152" spans="1:48" s="18" customFormat="1" x14ac:dyDescent="0.2">
      <c r="A152" s="9">
        <v>187</v>
      </c>
      <c r="B152" s="10" t="s">
        <v>471</v>
      </c>
      <c r="C152" s="10" t="s">
        <v>49</v>
      </c>
      <c r="D152" s="11" t="s">
        <v>484</v>
      </c>
      <c r="E152" s="12" t="s">
        <v>485</v>
      </c>
      <c r="F152" s="13" t="s">
        <v>486</v>
      </c>
      <c r="G152" s="14" t="s">
        <v>34</v>
      </c>
      <c r="H152" s="15" t="s">
        <v>26</v>
      </c>
      <c r="I152" s="16">
        <v>1280</v>
      </c>
      <c r="J152" s="15">
        <f t="shared" si="7"/>
        <v>1301.7599999999998</v>
      </c>
      <c r="K152" s="15">
        <f t="shared" si="7"/>
        <v>1323.8899199999996</v>
      </c>
      <c r="L152" s="15">
        <f t="shared" si="7"/>
        <v>1346.3960486399994</v>
      </c>
      <c r="M152" s="19">
        <v>65</v>
      </c>
    </row>
    <row r="153" spans="1:48" s="18" customFormat="1" x14ac:dyDescent="0.2">
      <c r="A153" s="9">
        <v>139</v>
      </c>
      <c r="B153" s="10" t="s">
        <v>357</v>
      </c>
      <c r="C153" s="10" t="s">
        <v>49</v>
      </c>
      <c r="D153" s="11" t="s">
        <v>369</v>
      </c>
      <c r="E153" s="12" t="s">
        <v>370</v>
      </c>
      <c r="F153" s="13" t="s">
        <v>371</v>
      </c>
      <c r="G153" s="14" t="s">
        <v>34</v>
      </c>
      <c r="H153" s="15" t="s">
        <v>26</v>
      </c>
      <c r="I153" s="16">
        <v>1280</v>
      </c>
      <c r="J153" s="15">
        <f t="shared" si="7"/>
        <v>1301.7599999999998</v>
      </c>
      <c r="K153" s="15">
        <f t="shared" si="7"/>
        <v>1323.8899199999996</v>
      </c>
      <c r="L153" s="15">
        <f t="shared" si="7"/>
        <v>1346.3960486399994</v>
      </c>
      <c r="M153" s="19">
        <v>65</v>
      </c>
    </row>
    <row r="154" spans="1:48" s="18" customFormat="1" ht="38.25" x14ac:dyDescent="0.2">
      <c r="A154" s="9">
        <v>212</v>
      </c>
      <c r="B154" s="10" t="s">
        <v>524</v>
      </c>
      <c r="C154" s="10" t="s">
        <v>49</v>
      </c>
      <c r="D154" s="11" t="s">
        <v>540</v>
      </c>
      <c r="E154" s="12" t="s">
        <v>541</v>
      </c>
      <c r="F154" s="13" t="s">
        <v>542</v>
      </c>
      <c r="G154" s="14" t="s">
        <v>34</v>
      </c>
      <c r="H154" s="15" t="s">
        <v>26</v>
      </c>
      <c r="I154" s="16">
        <v>1280</v>
      </c>
      <c r="J154" s="15">
        <f t="shared" si="7"/>
        <v>1301.7599999999998</v>
      </c>
      <c r="K154" s="15">
        <f t="shared" si="7"/>
        <v>1323.8899199999996</v>
      </c>
      <c r="L154" s="15">
        <f t="shared" si="7"/>
        <v>1346.3960486399994</v>
      </c>
      <c r="M154" s="19">
        <v>65</v>
      </c>
    </row>
    <row r="155" spans="1:48" s="18" customFormat="1" ht="25.5" x14ac:dyDescent="0.2">
      <c r="A155" s="9">
        <v>98</v>
      </c>
      <c r="B155" s="10" t="s">
        <v>252</v>
      </c>
      <c r="C155" s="10" t="s">
        <v>49</v>
      </c>
      <c r="D155" s="11" t="s">
        <v>264</v>
      </c>
      <c r="E155" s="12" t="s">
        <v>255</v>
      </c>
      <c r="F155" s="13" t="s">
        <v>265</v>
      </c>
      <c r="G155" s="14" t="s">
        <v>34</v>
      </c>
      <c r="H155" s="15" t="s">
        <v>26</v>
      </c>
      <c r="I155" s="16">
        <v>1280</v>
      </c>
      <c r="J155" s="15">
        <f t="shared" ref="J155:L174" si="8">I155*1.017</f>
        <v>1301.7599999999998</v>
      </c>
      <c r="K155" s="15">
        <f t="shared" si="8"/>
        <v>1323.8899199999996</v>
      </c>
      <c r="L155" s="15">
        <f t="shared" si="8"/>
        <v>1346.3960486399994</v>
      </c>
      <c r="M155" s="19">
        <v>65</v>
      </c>
    </row>
    <row r="156" spans="1:48" s="26" customFormat="1" ht="25.5" x14ac:dyDescent="0.2">
      <c r="A156" s="9">
        <v>107</v>
      </c>
      <c r="B156" s="10" t="s">
        <v>277</v>
      </c>
      <c r="C156" s="10" t="s">
        <v>49</v>
      </c>
      <c r="D156" s="11" t="s">
        <v>285</v>
      </c>
      <c r="E156" s="12" t="s">
        <v>285</v>
      </c>
      <c r="F156" s="13" t="s">
        <v>286</v>
      </c>
      <c r="G156" s="14" t="s">
        <v>34</v>
      </c>
      <c r="H156" s="15" t="s">
        <v>26</v>
      </c>
      <c r="I156" s="16">
        <f>1.25*1024</f>
        <v>1280</v>
      </c>
      <c r="J156" s="15">
        <f t="shared" si="8"/>
        <v>1301.7599999999998</v>
      </c>
      <c r="K156" s="15">
        <f t="shared" si="8"/>
        <v>1323.8899199999996</v>
      </c>
      <c r="L156" s="15">
        <f t="shared" si="8"/>
        <v>1346.3960486399994</v>
      </c>
      <c r="M156" s="19">
        <v>65</v>
      </c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</row>
    <row r="157" spans="1:48" s="18" customFormat="1" ht="25.5" x14ac:dyDescent="0.2">
      <c r="A157" s="9">
        <v>180</v>
      </c>
      <c r="B157" s="10" t="s">
        <v>457</v>
      </c>
      <c r="C157" s="10" t="s">
        <v>49</v>
      </c>
      <c r="D157" s="11" t="s">
        <v>464</v>
      </c>
      <c r="E157" s="12" t="s">
        <v>465</v>
      </c>
      <c r="F157" s="13" t="s">
        <v>466</v>
      </c>
      <c r="G157" s="14" t="s">
        <v>34</v>
      </c>
      <c r="H157" s="15" t="s">
        <v>26</v>
      </c>
      <c r="I157" s="16">
        <f>1.25*1024</f>
        <v>1280</v>
      </c>
      <c r="J157" s="15">
        <f t="shared" si="8"/>
        <v>1301.7599999999998</v>
      </c>
      <c r="K157" s="15">
        <f t="shared" si="8"/>
        <v>1323.8899199999996</v>
      </c>
      <c r="L157" s="15">
        <f t="shared" si="8"/>
        <v>1346.3960486399994</v>
      </c>
      <c r="M157" s="19">
        <v>65</v>
      </c>
    </row>
    <row r="158" spans="1:48" s="18" customFormat="1" ht="25.5" customHeight="1" x14ac:dyDescent="0.2">
      <c r="A158" s="9">
        <v>72</v>
      </c>
      <c r="B158" s="10" t="s">
        <v>183</v>
      </c>
      <c r="C158" s="10" t="s">
        <v>49</v>
      </c>
      <c r="D158" s="11" t="s">
        <v>198</v>
      </c>
      <c r="E158" s="12" t="s">
        <v>199</v>
      </c>
      <c r="F158" s="13" t="s">
        <v>200</v>
      </c>
      <c r="G158" s="14" t="s">
        <v>34</v>
      </c>
      <c r="H158" s="15" t="s">
        <v>26</v>
      </c>
      <c r="I158" s="16">
        <f>1.25*1024</f>
        <v>1280</v>
      </c>
      <c r="J158" s="15">
        <f t="shared" si="8"/>
        <v>1301.7599999999998</v>
      </c>
      <c r="K158" s="15">
        <f t="shared" si="8"/>
        <v>1323.8899199999996</v>
      </c>
      <c r="L158" s="15">
        <f t="shared" si="8"/>
        <v>1346.3960486399994</v>
      </c>
      <c r="M158" s="19">
        <v>65</v>
      </c>
    </row>
    <row r="159" spans="1:48" s="18" customFormat="1" x14ac:dyDescent="0.2">
      <c r="A159" s="9">
        <v>127</v>
      </c>
      <c r="B159" s="10" t="s">
        <v>328</v>
      </c>
      <c r="C159" s="10" t="s">
        <v>49</v>
      </c>
      <c r="D159" s="11" t="s">
        <v>329</v>
      </c>
      <c r="E159" s="12" t="s">
        <v>329</v>
      </c>
      <c r="F159" s="13" t="s">
        <v>330</v>
      </c>
      <c r="G159" s="14" t="s">
        <v>34</v>
      </c>
      <c r="H159" s="15" t="s">
        <v>26</v>
      </c>
      <c r="I159" s="16">
        <f>1280</f>
        <v>1280</v>
      </c>
      <c r="J159" s="15">
        <f t="shared" si="8"/>
        <v>1301.7599999999998</v>
      </c>
      <c r="K159" s="15">
        <f t="shared" si="8"/>
        <v>1323.8899199999996</v>
      </c>
      <c r="L159" s="15">
        <f t="shared" si="8"/>
        <v>1346.3960486399994</v>
      </c>
      <c r="M159" s="19">
        <v>65</v>
      </c>
    </row>
    <row r="160" spans="1:48" s="18" customFormat="1" x14ac:dyDescent="0.2">
      <c r="A160" s="9">
        <v>263</v>
      </c>
      <c r="B160" s="10" t="s">
        <v>660</v>
      </c>
      <c r="C160" s="10" t="s">
        <v>49</v>
      </c>
      <c r="D160" s="11" t="s">
        <v>665</v>
      </c>
      <c r="E160" s="12" t="s">
        <v>666</v>
      </c>
      <c r="F160" s="13" t="s">
        <v>667</v>
      </c>
      <c r="G160" s="14" t="s">
        <v>34</v>
      </c>
      <c r="H160" s="15" t="s">
        <v>26</v>
      </c>
      <c r="I160" s="16">
        <f>1280</f>
        <v>1280</v>
      </c>
      <c r="J160" s="15">
        <f t="shared" si="8"/>
        <v>1301.7599999999998</v>
      </c>
      <c r="K160" s="15">
        <f t="shared" si="8"/>
        <v>1323.8899199999996</v>
      </c>
      <c r="L160" s="15">
        <f t="shared" si="8"/>
        <v>1346.3960486399994</v>
      </c>
      <c r="M160" s="19">
        <v>65</v>
      </c>
    </row>
    <row r="161" spans="1:13" s="18" customFormat="1" ht="25.5" x14ac:dyDescent="0.2">
      <c r="A161" s="9">
        <v>158</v>
      </c>
      <c r="B161" s="10" t="s">
        <v>383</v>
      </c>
      <c r="C161" s="10" t="s">
        <v>49</v>
      </c>
      <c r="D161" s="11" t="s">
        <v>413</v>
      </c>
      <c r="E161" s="12" t="s">
        <v>414</v>
      </c>
      <c r="F161" s="13" t="s">
        <v>415</v>
      </c>
      <c r="G161" s="14" t="s">
        <v>34</v>
      </c>
      <c r="H161" s="15" t="s">
        <v>26</v>
      </c>
      <c r="I161" s="16">
        <f>1.25*1024</f>
        <v>1280</v>
      </c>
      <c r="J161" s="15">
        <f t="shared" si="8"/>
        <v>1301.7599999999998</v>
      </c>
      <c r="K161" s="15">
        <f t="shared" si="8"/>
        <v>1323.8899199999996</v>
      </c>
      <c r="L161" s="15">
        <f t="shared" si="8"/>
        <v>1346.3960486399994</v>
      </c>
      <c r="M161" s="19">
        <v>65</v>
      </c>
    </row>
    <row r="162" spans="1:13" s="18" customFormat="1" x14ac:dyDescent="0.2">
      <c r="A162" s="9">
        <v>221</v>
      </c>
      <c r="B162" s="10" t="s">
        <v>557</v>
      </c>
      <c r="C162" s="10" t="s">
        <v>49</v>
      </c>
      <c r="D162" s="11" t="s">
        <v>566</v>
      </c>
      <c r="E162" s="12" t="s">
        <v>566</v>
      </c>
      <c r="F162" s="13" t="s">
        <v>567</v>
      </c>
      <c r="G162" s="14" t="s">
        <v>34</v>
      </c>
      <c r="H162" s="15" t="s">
        <v>26</v>
      </c>
      <c r="I162" s="16">
        <f>1.25*1024</f>
        <v>1280</v>
      </c>
      <c r="J162" s="15">
        <f t="shared" si="8"/>
        <v>1301.7599999999998</v>
      </c>
      <c r="K162" s="15">
        <f t="shared" si="8"/>
        <v>1323.8899199999996</v>
      </c>
      <c r="L162" s="15">
        <f t="shared" si="8"/>
        <v>1346.3960486399994</v>
      </c>
      <c r="M162" s="19">
        <v>65</v>
      </c>
    </row>
    <row r="163" spans="1:13" s="18" customFormat="1" x14ac:dyDescent="0.2">
      <c r="A163" s="9">
        <v>166</v>
      </c>
      <c r="B163" s="10" t="s">
        <v>383</v>
      </c>
      <c r="C163" s="10" t="s">
        <v>49</v>
      </c>
      <c r="D163" s="11" t="s">
        <v>424</v>
      </c>
      <c r="E163" s="12" t="s">
        <v>425</v>
      </c>
      <c r="F163" s="13" t="s">
        <v>426</v>
      </c>
      <c r="G163" s="14" t="s">
        <v>34</v>
      </c>
      <c r="H163" s="15" t="s">
        <v>26</v>
      </c>
      <c r="I163" s="16">
        <f t="shared" ref="I163:I167" si="9">1.25*1024</f>
        <v>1280</v>
      </c>
      <c r="J163" s="15">
        <f t="shared" si="8"/>
        <v>1301.7599999999998</v>
      </c>
      <c r="K163" s="15">
        <f t="shared" si="8"/>
        <v>1323.8899199999996</v>
      </c>
      <c r="L163" s="15">
        <f t="shared" si="8"/>
        <v>1346.3960486399994</v>
      </c>
      <c r="M163" s="19">
        <v>65</v>
      </c>
    </row>
    <row r="164" spans="1:13" s="18" customFormat="1" x14ac:dyDescent="0.2">
      <c r="A164" s="9">
        <v>238</v>
      </c>
      <c r="B164" s="10" t="s">
        <v>606</v>
      </c>
      <c r="C164" s="10" t="s">
        <v>49</v>
      </c>
      <c r="D164" s="11" t="s">
        <v>617</v>
      </c>
      <c r="E164" s="12" t="s">
        <v>618</v>
      </c>
      <c r="F164" s="13" t="s">
        <v>619</v>
      </c>
      <c r="G164" s="14" t="s">
        <v>34</v>
      </c>
      <c r="H164" s="15" t="s">
        <v>26</v>
      </c>
      <c r="I164" s="16">
        <f t="shared" si="9"/>
        <v>1280</v>
      </c>
      <c r="J164" s="15">
        <f t="shared" si="8"/>
        <v>1301.7599999999998</v>
      </c>
      <c r="K164" s="15">
        <f t="shared" si="8"/>
        <v>1323.8899199999996</v>
      </c>
      <c r="L164" s="15">
        <f t="shared" si="8"/>
        <v>1346.3960486399994</v>
      </c>
      <c r="M164" s="19">
        <v>65</v>
      </c>
    </row>
    <row r="165" spans="1:13" s="18" customFormat="1" ht="25.5" x14ac:dyDescent="0.2">
      <c r="A165" s="9">
        <v>69</v>
      </c>
      <c r="B165" s="10" t="s">
        <v>183</v>
      </c>
      <c r="C165" s="10" t="s">
        <v>49</v>
      </c>
      <c r="D165" s="11" t="s">
        <v>201</v>
      </c>
      <c r="E165" s="12" t="s">
        <v>184</v>
      </c>
      <c r="F165" s="13" t="s">
        <v>202</v>
      </c>
      <c r="G165" s="14" t="s">
        <v>34</v>
      </c>
      <c r="H165" s="15" t="s">
        <v>26</v>
      </c>
      <c r="I165" s="16">
        <f t="shared" si="9"/>
        <v>1280</v>
      </c>
      <c r="J165" s="15">
        <f t="shared" si="8"/>
        <v>1301.7599999999998</v>
      </c>
      <c r="K165" s="15">
        <f t="shared" si="8"/>
        <v>1323.8899199999996</v>
      </c>
      <c r="L165" s="15">
        <f t="shared" si="8"/>
        <v>1346.3960486399994</v>
      </c>
      <c r="M165" s="19">
        <v>65</v>
      </c>
    </row>
    <row r="166" spans="1:13" s="18" customFormat="1" ht="25.5" x14ac:dyDescent="0.2">
      <c r="A166" s="9">
        <v>195</v>
      </c>
      <c r="B166" s="10" t="s">
        <v>496</v>
      </c>
      <c r="C166" s="10" t="s">
        <v>49</v>
      </c>
      <c r="D166" s="11" t="s">
        <v>508</v>
      </c>
      <c r="E166" s="12" t="s">
        <v>509</v>
      </c>
      <c r="F166" s="13" t="s">
        <v>510</v>
      </c>
      <c r="G166" s="14" t="s">
        <v>34</v>
      </c>
      <c r="H166" s="15" t="s">
        <v>26</v>
      </c>
      <c r="I166" s="16">
        <f t="shared" si="9"/>
        <v>1280</v>
      </c>
      <c r="J166" s="15">
        <f t="shared" si="8"/>
        <v>1301.7599999999998</v>
      </c>
      <c r="K166" s="15">
        <f t="shared" si="8"/>
        <v>1323.8899199999996</v>
      </c>
      <c r="L166" s="15">
        <f t="shared" si="8"/>
        <v>1346.3960486399994</v>
      </c>
      <c r="M166" s="19">
        <v>65</v>
      </c>
    </row>
    <row r="167" spans="1:13" s="18" customFormat="1" ht="25.5" x14ac:dyDescent="0.2">
      <c r="A167" s="9">
        <v>237</v>
      </c>
      <c r="B167" s="10" t="s">
        <v>606</v>
      </c>
      <c r="C167" s="10" t="s">
        <v>15</v>
      </c>
      <c r="D167" s="11" t="s">
        <v>610</v>
      </c>
      <c r="E167" s="12" t="s">
        <v>608</v>
      </c>
      <c r="F167" s="13" t="s">
        <v>611</v>
      </c>
      <c r="G167" s="14" t="s">
        <v>34</v>
      </c>
      <c r="H167" s="15" t="s">
        <v>26</v>
      </c>
      <c r="I167" s="16">
        <f t="shared" si="9"/>
        <v>1280</v>
      </c>
      <c r="J167" s="15">
        <f t="shared" si="8"/>
        <v>1301.7599999999998</v>
      </c>
      <c r="K167" s="15">
        <f t="shared" si="8"/>
        <v>1323.8899199999996</v>
      </c>
      <c r="L167" s="15">
        <f t="shared" si="8"/>
        <v>1346.3960486399994</v>
      </c>
      <c r="M167" s="19" t="e">
        <f>I167/#REF!</f>
        <v>#REF!</v>
      </c>
    </row>
    <row r="168" spans="1:13" s="18" customFormat="1" x14ac:dyDescent="0.2">
      <c r="A168" s="9">
        <v>129</v>
      </c>
      <c r="B168" s="10" t="s">
        <v>328</v>
      </c>
      <c r="C168" s="10" t="s">
        <v>49</v>
      </c>
      <c r="D168" s="11" t="s">
        <v>334</v>
      </c>
      <c r="E168" s="12" t="s">
        <v>334</v>
      </c>
      <c r="F168" s="13" t="s">
        <v>335</v>
      </c>
      <c r="G168" s="14" t="s">
        <v>34</v>
      </c>
      <c r="H168" s="15" t="s">
        <v>26</v>
      </c>
      <c r="I168" s="16">
        <v>1536</v>
      </c>
      <c r="J168" s="15">
        <f t="shared" si="8"/>
        <v>1562.1119999999999</v>
      </c>
      <c r="K168" s="15">
        <f t="shared" si="8"/>
        <v>1588.6679039999997</v>
      </c>
      <c r="L168" s="15">
        <f t="shared" si="8"/>
        <v>1615.6752583679995</v>
      </c>
      <c r="M168" s="19">
        <v>65</v>
      </c>
    </row>
    <row r="169" spans="1:13" s="18" customFormat="1" x14ac:dyDescent="0.2">
      <c r="A169" s="9">
        <v>175</v>
      </c>
      <c r="B169" s="10" t="s">
        <v>442</v>
      </c>
      <c r="C169" s="10" t="s">
        <v>49</v>
      </c>
      <c r="D169" s="11" t="s">
        <v>449</v>
      </c>
      <c r="E169" s="12" t="s">
        <v>449</v>
      </c>
      <c r="F169" s="13" t="s">
        <v>450</v>
      </c>
      <c r="G169" s="14" t="s">
        <v>34</v>
      </c>
      <c r="H169" s="15" t="s">
        <v>26</v>
      </c>
      <c r="I169" s="16">
        <v>1536</v>
      </c>
      <c r="J169" s="15">
        <f t="shared" si="8"/>
        <v>1562.1119999999999</v>
      </c>
      <c r="K169" s="15">
        <f t="shared" si="8"/>
        <v>1588.6679039999997</v>
      </c>
      <c r="L169" s="15">
        <f t="shared" si="8"/>
        <v>1615.6752583679995</v>
      </c>
      <c r="M169" s="19">
        <v>65</v>
      </c>
    </row>
    <row r="170" spans="1:13" s="18" customFormat="1" x14ac:dyDescent="0.2">
      <c r="A170" s="9">
        <v>30</v>
      </c>
      <c r="B170" s="10" t="s">
        <v>97</v>
      </c>
      <c r="C170" s="10" t="s">
        <v>49</v>
      </c>
      <c r="D170" s="11" t="s">
        <v>98</v>
      </c>
      <c r="E170" s="12" t="s">
        <v>99</v>
      </c>
      <c r="F170" s="13" t="s">
        <v>100</v>
      </c>
      <c r="G170" s="14" t="s">
        <v>34</v>
      </c>
      <c r="H170" s="15" t="s">
        <v>26</v>
      </c>
      <c r="I170" s="16">
        <v>1536</v>
      </c>
      <c r="J170" s="15">
        <f t="shared" si="8"/>
        <v>1562.1119999999999</v>
      </c>
      <c r="K170" s="15">
        <f t="shared" si="8"/>
        <v>1588.6679039999997</v>
      </c>
      <c r="L170" s="15">
        <f t="shared" si="8"/>
        <v>1615.6752583679995</v>
      </c>
      <c r="M170" s="19">
        <v>65</v>
      </c>
    </row>
    <row r="171" spans="1:13" s="18" customFormat="1" x14ac:dyDescent="0.2">
      <c r="A171" s="9">
        <v>291</v>
      </c>
      <c r="B171" s="10" t="s">
        <v>700</v>
      </c>
      <c r="C171" s="10" t="s">
        <v>49</v>
      </c>
      <c r="D171" s="11" t="s">
        <v>725</v>
      </c>
      <c r="E171" s="12" t="s">
        <v>725</v>
      </c>
      <c r="F171" s="13" t="s">
        <v>726</v>
      </c>
      <c r="G171" s="14" t="s">
        <v>34</v>
      </c>
      <c r="H171" s="15" t="s">
        <v>26</v>
      </c>
      <c r="I171" s="16">
        <v>1536</v>
      </c>
      <c r="J171" s="15">
        <f t="shared" si="8"/>
        <v>1562.1119999999999</v>
      </c>
      <c r="K171" s="15">
        <f t="shared" si="8"/>
        <v>1588.6679039999997</v>
      </c>
      <c r="L171" s="15">
        <f t="shared" si="8"/>
        <v>1615.6752583679995</v>
      </c>
      <c r="M171" s="19">
        <v>65</v>
      </c>
    </row>
    <row r="172" spans="1:13" s="18" customFormat="1" x14ac:dyDescent="0.2">
      <c r="A172" s="9">
        <v>222</v>
      </c>
      <c r="B172" s="10" t="s">
        <v>557</v>
      </c>
      <c r="C172" s="10" t="s">
        <v>49</v>
      </c>
      <c r="D172" s="11" t="s">
        <v>572</v>
      </c>
      <c r="E172" s="12" t="s">
        <v>573</v>
      </c>
      <c r="F172" s="13" t="s">
        <v>574</v>
      </c>
      <c r="G172" s="14" t="s">
        <v>34</v>
      </c>
      <c r="H172" s="15" t="s">
        <v>26</v>
      </c>
      <c r="I172" s="16">
        <f>1.5*1024</f>
        <v>1536</v>
      </c>
      <c r="J172" s="15">
        <f t="shared" si="8"/>
        <v>1562.1119999999999</v>
      </c>
      <c r="K172" s="15">
        <f t="shared" si="8"/>
        <v>1588.6679039999997</v>
      </c>
      <c r="L172" s="15">
        <f t="shared" si="8"/>
        <v>1615.6752583679995</v>
      </c>
      <c r="M172" s="19">
        <v>65</v>
      </c>
    </row>
    <row r="173" spans="1:13" s="18" customFormat="1" x14ac:dyDescent="0.2">
      <c r="A173" s="9">
        <v>99</v>
      </c>
      <c r="B173" s="10" t="s">
        <v>252</v>
      </c>
      <c r="C173" s="10" t="s">
        <v>49</v>
      </c>
      <c r="D173" s="11" t="s">
        <v>266</v>
      </c>
      <c r="E173" s="12" t="s">
        <v>267</v>
      </c>
      <c r="F173" s="13" t="s">
        <v>268</v>
      </c>
      <c r="G173" s="14" t="s">
        <v>34</v>
      </c>
      <c r="H173" s="15" t="s">
        <v>26</v>
      </c>
      <c r="I173" s="16">
        <v>1536</v>
      </c>
      <c r="J173" s="15">
        <f t="shared" si="8"/>
        <v>1562.1119999999999</v>
      </c>
      <c r="K173" s="15">
        <f t="shared" si="8"/>
        <v>1588.6679039999997</v>
      </c>
      <c r="L173" s="15">
        <f t="shared" si="8"/>
        <v>1615.6752583679995</v>
      </c>
      <c r="M173" s="19">
        <v>65</v>
      </c>
    </row>
    <row r="174" spans="1:13" s="18" customFormat="1" x14ac:dyDescent="0.2">
      <c r="A174" s="9">
        <v>37</v>
      </c>
      <c r="B174" s="10" t="s">
        <v>106</v>
      </c>
      <c r="C174" s="10" t="s">
        <v>49</v>
      </c>
      <c r="D174" s="11" t="s">
        <v>118</v>
      </c>
      <c r="E174" s="12" t="s">
        <v>119</v>
      </c>
      <c r="F174" s="13" t="s">
        <v>120</v>
      </c>
      <c r="G174" s="14" t="s">
        <v>34</v>
      </c>
      <c r="H174" s="15" t="s">
        <v>26</v>
      </c>
      <c r="I174" s="16">
        <v>1536</v>
      </c>
      <c r="J174" s="15">
        <f t="shared" si="8"/>
        <v>1562.1119999999999</v>
      </c>
      <c r="K174" s="15">
        <f t="shared" si="8"/>
        <v>1588.6679039999997</v>
      </c>
      <c r="L174" s="15">
        <f t="shared" si="8"/>
        <v>1615.6752583679995</v>
      </c>
      <c r="M174" s="19">
        <v>65</v>
      </c>
    </row>
    <row r="175" spans="1:13" s="18" customFormat="1" x14ac:dyDescent="0.2">
      <c r="A175" s="9">
        <v>273</v>
      </c>
      <c r="B175" s="10" t="s">
        <v>672</v>
      </c>
      <c r="C175" s="10" t="s">
        <v>49</v>
      </c>
      <c r="D175" s="11" t="s">
        <v>692</v>
      </c>
      <c r="E175" s="12" t="s">
        <v>693</v>
      </c>
      <c r="F175" s="13" t="s">
        <v>694</v>
      </c>
      <c r="G175" s="14" t="s">
        <v>34</v>
      </c>
      <c r="H175" s="15" t="s">
        <v>26</v>
      </c>
      <c r="I175" s="16">
        <v>1536</v>
      </c>
      <c r="J175" s="15">
        <f t="shared" ref="J175:L194" si="10">I175*1.017</f>
        <v>1562.1119999999999</v>
      </c>
      <c r="K175" s="15">
        <f t="shared" si="10"/>
        <v>1588.6679039999997</v>
      </c>
      <c r="L175" s="15">
        <f t="shared" si="10"/>
        <v>1615.6752583679995</v>
      </c>
      <c r="M175" s="19">
        <v>65</v>
      </c>
    </row>
    <row r="176" spans="1:13" s="18" customFormat="1" ht="25.5" x14ac:dyDescent="0.2">
      <c r="A176" s="9">
        <v>234</v>
      </c>
      <c r="B176" s="10" t="s">
        <v>596</v>
      </c>
      <c r="C176" s="10" t="s">
        <v>49</v>
      </c>
      <c r="D176" s="11" t="s">
        <v>601</v>
      </c>
      <c r="E176" s="12" t="s">
        <v>602</v>
      </c>
      <c r="F176" s="13" t="s">
        <v>603</v>
      </c>
      <c r="G176" s="14" t="s">
        <v>34</v>
      </c>
      <c r="H176" s="15" t="s">
        <v>26</v>
      </c>
      <c r="I176" s="16">
        <v>1536</v>
      </c>
      <c r="J176" s="15">
        <f t="shared" si="10"/>
        <v>1562.1119999999999</v>
      </c>
      <c r="K176" s="15">
        <f t="shared" si="10"/>
        <v>1588.6679039999997</v>
      </c>
      <c r="L176" s="15">
        <f t="shared" si="10"/>
        <v>1615.6752583679995</v>
      </c>
      <c r="M176" s="19">
        <v>65</v>
      </c>
    </row>
    <row r="177" spans="1:13" s="18" customFormat="1" ht="25.5" x14ac:dyDescent="0.2">
      <c r="A177" s="9">
        <v>256</v>
      </c>
      <c r="B177" s="10" t="s">
        <v>631</v>
      </c>
      <c r="C177" s="10" t="s">
        <v>49</v>
      </c>
      <c r="D177" s="11" t="s">
        <v>648</v>
      </c>
      <c r="E177" s="12" t="s">
        <v>649</v>
      </c>
      <c r="F177" s="13" t="s">
        <v>650</v>
      </c>
      <c r="G177" s="14" t="s">
        <v>34</v>
      </c>
      <c r="H177" s="15" t="s">
        <v>26</v>
      </c>
      <c r="I177" s="16">
        <v>1536</v>
      </c>
      <c r="J177" s="15">
        <f t="shared" si="10"/>
        <v>1562.1119999999999</v>
      </c>
      <c r="K177" s="15">
        <f t="shared" si="10"/>
        <v>1588.6679039999997</v>
      </c>
      <c r="L177" s="15">
        <f t="shared" si="10"/>
        <v>1615.6752583679995</v>
      </c>
      <c r="M177" s="19">
        <v>65</v>
      </c>
    </row>
    <row r="178" spans="1:13" s="18" customFormat="1" ht="25.5" x14ac:dyDescent="0.2">
      <c r="A178" s="9">
        <v>249</v>
      </c>
      <c r="B178" s="10" t="s">
        <v>631</v>
      </c>
      <c r="C178" s="10" t="s">
        <v>49</v>
      </c>
      <c r="D178" s="11" t="s">
        <v>651</v>
      </c>
      <c r="E178" s="12" t="s">
        <v>633</v>
      </c>
      <c r="F178" s="13" t="s">
        <v>652</v>
      </c>
      <c r="G178" s="14" t="s">
        <v>34</v>
      </c>
      <c r="H178" s="15" t="s">
        <v>26</v>
      </c>
      <c r="I178" s="16">
        <v>1536</v>
      </c>
      <c r="J178" s="15">
        <f t="shared" si="10"/>
        <v>1562.1119999999999</v>
      </c>
      <c r="K178" s="15">
        <f t="shared" si="10"/>
        <v>1588.6679039999997</v>
      </c>
      <c r="L178" s="15">
        <f t="shared" si="10"/>
        <v>1615.6752583679995</v>
      </c>
      <c r="M178" s="19">
        <v>65</v>
      </c>
    </row>
    <row r="179" spans="1:13" s="18" customFormat="1" ht="25.5" x14ac:dyDescent="0.2">
      <c r="A179" s="9">
        <v>252</v>
      </c>
      <c r="B179" s="10" t="s">
        <v>631</v>
      </c>
      <c r="C179" s="10" t="s">
        <v>49</v>
      </c>
      <c r="D179" s="11" t="s">
        <v>632</v>
      </c>
      <c r="E179" s="12" t="s">
        <v>632</v>
      </c>
      <c r="F179" s="33" t="s">
        <v>761</v>
      </c>
      <c r="G179" s="14" t="s">
        <v>34</v>
      </c>
      <c r="H179" s="15" t="s">
        <v>26</v>
      </c>
      <c r="I179" s="16">
        <v>1536</v>
      </c>
      <c r="J179" s="15">
        <f t="shared" si="10"/>
        <v>1562.1119999999999</v>
      </c>
      <c r="K179" s="15">
        <f t="shared" si="10"/>
        <v>1588.6679039999997</v>
      </c>
      <c r="L179" s="15">
        <f t="shared" si="10"/>
        <v>1615.6752583679995</v>
      </c>
      <c r="M179" s="19">
        <v>65</v>
      </c>
    </row>
    <row r="180" spans="1:13" s="18" customFormat="1" x14ac:dyDescent="0.2">
      <c r="A180" s="9">
        <v>186</v>
      </c>
      <c r="B180" s="10" t="s">
        <v>471</v>
      </c>
      <c r="C180" s="10" t="s">
        <v>49</v>
      </c>
      <c r="D180" s="11" t="s">
        <v>489</v>
      </c>
      <c r="E180" s="12" t="s">
        <v>489</v>
      </c>
      <c r="F180" s="13" t="s">
        <v>490</v>
      </c>
      <c r="G180" s="14" t="s">
        <v>34</v>
      </c>
      <c r="H180" s="15" t="s">
        <v>26</v>
      </c>
      <c r="I180" s="16">
        <f>1.5*1024</f>
        <v>1536</v>
      </c>
      <c r="J180" s="15">
        <f t="shared" si="10"/>
        <v>1562.1119999999999</v>
      </c>
      <c r="K180" s="15">
        <f t="shared" si="10"/>
        <v>1588.6679039999997</v>
      </c>
      <c r="L180" s="15">
        <f t="shared" si="10"/>
        <v>1615.6752583679995</v>
      </c>
      <c r="M180" s="19">
        <v>65</v>
      </c>
    </row>
    <row r="181" spans="1:13" s="18" customFormat="1" x14ac:dyDescent="0.2">
      <c r="A181" s="9">
        <v>128</v>
      </c>
      <c r="B181" s="10" t="s">
        <v>328</v>
      </c>
      <c r="C181" s="10" t="s">
        <v>49</v>
      </c>
      <c r="D181" s="11" t="s">
        <v>336</v>
      </c>
      <c r="E181" s="12" t="s">
        <v>337</v>
      </c>
      <c r="F181" s="13" t="s">
        <v>338</v>
      </c>
      <c r="G181" s="14" t="s">
        <v>34</v>
      </c>
      <c r="H181" s="15" t="s">
        <v>26</v>
      </c>
      <c r="I181" s="16">
        <f>1.5*1024</f>
        <v>1536</v>
      </c>
      <c r="J181" s="15">
        <f t="shared" si="10"/>
        <v>1562.1119999999999</v>
      </c>
      <c r="K181" s="15">
        <f t="shared" si="10"/>
        <v>1588.6679039999997</v>
      </c>
      <c r="L181" s="15">
        <f t="shared" si="10"/>
        <v>1615.6752583679995</v>
      </c>
      <c r="M181" s="19">
        <v>65</v>
      </c>
    </row>
    <row r="182" spans="1:13" s="18" customFormat="1" ht="25.5" x14ac:dyDescent="0.2">
      <c r="A182" s="9">
        <v>274</v>
      </c>
      <c r="B182" s="10" t="s">
        <v>672</v>
      </c>
      <c r="C182" s="10" t="s">
        <v>49</v>
      </c>
      <c r="D182" s="11" t="s">
        <v>690</v>
      </c>
      <c r="E182" s="12" t="s">
        <v>690</v>
      </c>
      <c r="F182" s="13" t="s">
        <v>691</v>
      </c>
      <c r="G182" s="14" t="s">
        <v>347</v>
      </c>
      <c r="H182" s="15" t="s">
        <v>26</v>
      </c>
      <c r="I182" s="16">
        <v>1536</v>
      </c>
      <c r="J182" s="15">
        <f t="shared" si="10"/>
        <v>1562.1119999999999</v>
      </c>
      <c r="K182" s="15">
        <f t="shared" si="10"/>
        <v>1588.6679039999997</v>
      </c>
      <c r="L182" s="15">
        <f t="shared" si="10"/>
        <v>1615.6752583679995</v>
      </c>
      <c r="M182" s="19">
        <v>65</v>
      </c>
    </row>
    <row r="183" spans="1:13" s="18" customFormat="1" x14ac:dyDescent="0.2">
      <c r="A183" s="9">
        <v>126</v>
      </c>
      <c r="B183" s="10" t="s">
        <v>328</v>
      </c>
      <c r="C183" s="10" t="s">
        <v>49</v>
      </c>
      <c r="D183" s="11" t="s">
        <v>331</v>
      </c>
      <c r="E183" s="12" t="s">
        <v>332</v>
      </c>
      <c r="F183" s="13" t="s">
        <v>333</v>
      </c>
      <c r="G183" s="14" t="s">
        <v>34</v>
      </c>
      <c r="H183" s="15" t="s">
        <v>26</v>
      </c>
      <c r="I183" s="16">
        <v>1536</v>
      </c>
      <c r="J183" s="15">
        <f t="shared" si="10"/>
        <v>1562.1119999999999</v>
      </c>
      <c r="K183" s="15">
        <f t="shared" si="10"/>
        <v>1588.6679039999997</v>
      </c>
      <c r="L183" s="15">
        <f t="shared" si="10"/>
        <v>1615.6752583679995</v>
      </c>
      <c r="M183" s="19">
        <v>65</v>
      </c>
    </row>
    <row r="184" spans="1:13" s="18" customFormat="1" x14ac:dyDescent="0.2">
      <c r="A184" s="9">
        <v>159</v>
      </c>
      <c r="B184" s="10" t="s">
        <v>383</v>
      </c>
      <c r="C184" s="10" t="s">
        <v>49</v>
      </c>
      <c r="D184" s="11" t="s">
        <v>421</v>
      </c>
      <c r="E184" s="12" t="s">
        <v>422</v>
      </c>
      <c r="F184" s="13" t="s">
        <v>423</v>
      </c>
      <c r="G184" s="14" t="s">
        <v>34</v>
      </c>
      <c r="H184" s="15" t="s">
        <v>26</v>
      </c>
      <c r="I184" s="16">
        <v>1536</v>
      </c>
      <c r="J184" s="15">
        <f t="shared" si="10"/>
        <v>1562.1119999999999</v>
      </c>
      <c r="K184" s="15">
        <f t="shared" si="10"/>
        <v>1588.6679039999997</v>
      </c>
      <c r="L184" s="15">
        <f t="shared" si="10"/>
        <v>1615.6752583679995</v>
      </c>
      <c r="M184" s="19">
        <v>65</v>
      </c>
    </row>
    <row r="185" spans="1:13" s="18" customFormat="1" x14ac:dyDescent="0.2">
      <c r="A185" s="9">
        <v>173</v>
      </c>
      <c r="B185" s="10" t="s">
        <v>442</v>
      </c>
      <c r="C185" s="10" t="s">
        <v>49</v>
      </c>
      <c r="D185" s="11" t="s">
        <v>446</v>
      </c>
      <c r="E185" s="12" t="s">
        <v>447</v>
      </c>
      <c r="F185" s="13" t="s">
        <v>448</v>
      </c>
      <c r="G185" s="14" t="s">
        <v>34</v>
      </c>
      <c r="H185" s="15" t="s">
        <v>26</v>
      </c>
      <c r="I185" s="16">
        <v>1536</v>
      </c>
      <c r="J185" s="15">
        <f t="shared" si="10"/>
        <v>1562.1119999999999</v>
      </c>
      <c r="K185" s="15">
        <f t="shared" si="10"/>
        <v>1588.6679039999997</v>
      </c>
      <c r="L185" s="15">
        <f t="shared" si="10"/>
        <v>1615.6752583679995</v>
      </c>
      <c r="M185" s="19">
        <v>65</v>
      </c>
    </row>
    <row r="186" spans="1:13" s="18" customFormat="1" x14ac:dyDescent="0.2">
      <c r="A186" s="9">
        <v>246</v>
      </c>
      <c r="B186" s="10" t="s">
        <v>631</v>
      </c>
      <c r="C186" s="10" t="s">
        <v>15</v>
      </c>
      <c r="D186" s="11" t="s">
        <v>653</v>
      </c>
      <c r="E186" s="12" t="s">
        <v>633</v>
      </c>
      <c r="F186" s="13" t="s">
        <v>654</v>
      </c>
      <c r="G186" s="14" t="s">
        <v>34</v>
      </c>
      <c r="H186" s="15" t="s">
        <v>26</v>
      </c>
      <c r="I186" s="16">
        <v>1536</v>
      </c>
      <c r="J186" s="15">
        <f t="shared" si="10"/>
        <v>1562.1119999999999</v>
      </c>
      <c r="K186" s="15">
        <f t="shared" si="10"/>
        <v>1588.6679039999997</v>
      </c>
      <c r="L186" s="15">
        <f t="shared" si="10"/>
        <v>1615.6752583679995</v>
      </c>
      <c r="M186" s="19">
        <v>65</v>
      </c>
    </row>
    <row r="187" spans="1:13" s="18" customFormat="1" x14ac:dyDescent="0.2">
      <c r="A187" s="9">
        <v>296</v>
      </c>
      <c r="B187" s="10" t="s">
        <v>700</v>
      </c>
      <c r="C187" s="10" t="s">
        <v>49</v>
      </c>
      <c r="D187" s="11" t="s">
        <v>728</v>
      </c>
      <c r="E187" s="12" t="s">
        <v>729</v>
      </c>
      <c r="F187" s="13" t="s">
        <v>730</v>
      </c>
      <c r="G187" s="14" t="s">
        <v>34</v>
      </c>
      <c r="H187" s="15" t="s">
        <v>26</v>
      </c>
      <c r="I187" s="16">
        <v>1536</v>
      </c>
      <c r="J187" s="15">
        <f t="shared" si="10"/>
        <v>1562.1119999999999</v>
      </c>
      <c r="K187" s="15">
        <f t="shared" si="10"/>
        <v>1588.6679039999997</v>
      </c>
      <c r="L187" s="15">
        <f t="shared" si="10"/>
        <v>1615.6752583679995</v>
      </c>
      <c r="M187" s="19">
        <v>65</v>
      </c>
    </row>
    <row r="188" spans="1:13" s="18" customFormat="1" x14ac:dyDescent="0.2">
      <c r="A188" s="9">
        <v>300</v>
      </c>
      <c r="B188" s="10" t="s">
        <v>700</v>
      </c>
      <c r="C188" s="10" t="s">
        <v>15</v>
      </c>
      <c r="D188" s="11" t="s">
        <v>727</v>
      </c>
      <c r="E188" s="12" t="s">
        <v>702</v>
      </c>
      <c r="F188" s="13"/>
      <c r="G188" s="14" t="s">
        <v>34</v>
      </c>
      <c r="H188" s="15" t="s">
        <v>26</v>
      </c>
      <c r="I188" s="16">
        <v>1536</v>
      </c>
      <c r="J188" s="15">
        <f t="shared" si="10"/>
        <v>1562.1119999999999</v>
      </c>
      <c r="K188" s="15">
        <f t="shared" si="10"/>
        <v>1588.6679039999997</v>
      </c>
      <c r="L188" s="15">
        <f t="shared" si="10"/>
        <v>1615.6752583679995</v>
      </c>
      <c r="M188" s="19">
        <v>65</v>
      </c>
    </row>
    <row r="189" spans="1:13" s="18" customFormat="1" x14ac:dyDescent="0.2">
      <c r="A189" s="9">
        <v>132</v>
      </c>
      <c r="B189" s="10" t="s">
        <v>341</v>
      </c>
      <c r="C189" s="10" t="s">
        <v>49</v>
      </c>
      <c r="D189" s="11" t="s">
        <v>351</v>
      </c>
      <c r="E189" s="12" t="s">
        <v>352</v>
      </c>
      <c r="F189" s="13" t="s">
        <v>353</v>
      </c>
      <c r="G189" s="14" t="s">
        <v>347</v>
      </c>
      <c r="H189" s="15" t="s">
        <v>26</v>
      </c>
      <c r="I189" s="16">
        <f>1.5*1024</f>
        <v>1536</v>
      </c>
      <c r="J189" s="15">
        <f t="shared" si="10"/>
        <v>1562.1119999999999</v>
      </c>
      <c r="K189" s="15">
        <f t="shared" si="10"/>
        <v>1588.6679039999997</v>
      </c>
      <c r="L189" s="15">
        <f t="shared" si="10"/>
        <v>1615.6752583679995</v>
      </c>
      <c r="M189" s="19">
        <v>65</v>
      </c>
    </row>
    <row r="190" spans="1:13" s="18" customFormat="1" x14ac:dyDescent="0.2">
      <c r="A190" s="9">
        <v>220</v>
      </c>
      <c r="B190" s="10" t="s">
        <v>557</v>
      </c>
      <c r="C190" s="10" t="s">
        <v>49</v>
      </c>
      <c r="D190" s="11" t="s">
        <v>570</v>
      </c>
      <c r="E190" s="12" t="s">
        <v>558</v>
      </c>
      <c r="F190" s="13" t="s">
        <v>571</v>
      </c>
      <c r="G190" s="14" t="s">
        <v>34</v>
      </c>
      <c r="H190" s="15" t="s">
        <v>26</v>
      </c>
      <c r="I190" s="16">
        <f>1.5*1024</f>
        <v>1536</v>
      </c>
      <c r="J190" s="15">
        <f t="shared" si="10"/>
        <v>1562.1119999999999</v>
      </c>
      <c r="K190" s="15">
        <f t="shared" si="10"/>
        <v>1588.6679039999997</v>
      </c>
      <c r="L190" s="15">
        <f t="shared" si="10"/>
        <v>1615.6752583679995</v>
      </c>
      <c r="M190" s="19">
        <v>65</v>
      </c>
    </row>
    <row r="191" spans="1:13" s="18" customFormat="1" x14ac:dyDescent="0.2">
      <c r="A191" s="9">
        <v>293</v>
      </c>
      <c r="B191" s="10" t="s">
        <v>700</v>
      </c>
      <c r="C191" s="10" t="s">
        <v>49</v>
      </c>
      <c r="D191" s="11" t="s">
        <v>711</v>
      </c>
      <c r="E191" s="12" t="s">
        <v>711</v>
      </c>
      <c r="F191" s="13" t="s">
        <v>737</v>
      </c>
      <c r="G191" s="14" t="s">
        <v>34</v>
      </c>
      <c r="H191" s="15" t="s">
        <v>26</v>
      </c>
      <c r="I191" s="16">
        <f>1.5*1024</f>
        <v>1536</v>
      </c>
      <c r="J191" s="15">
        <f t="shared" si="10"/>
        <v>1562.1119999999999</v>
      </c>
      <c r="K191" s="15">
        <f t="shared" si="10"/>
        <v>1588.6679039999997</v>
      </c>
      <c r="L191" s="15">
        <f t="shared" si="10"/>
        <v>1615.6752583679995</v>
      </c>
      <c r="M191" s="19">
        <v>65</v>
      </c>
    </row>
    <row r="192" spans="1:13" s="18" customFormat="1" x14ac:dyDescent="0.2">
      <c r="A192" s="9">
        <v>114</v>
      </c>
      <c r="B192" s="10" t="s">
        <v>293</v>
      </c>
      <c r="C192" s="10" t="s">
        <v>49</v>
      </c>
      <c r="D192" s="11" t="s">
        <v>300</v>
      </c>
      <c r="E192" s="12" t="s">
        <v>300</v>
      </c>
      <c r="F192" s="13" t="s">
        <v>301</v>
      </c>
      <c r="G192" s="14" t="s">
        <v>34</v>
      </c>
      <c r="H192" s="15" t="s">
        <v>26</v>
      </c>
      <c r="I192" s="16">
        <v>1536</v>
      </c>
      <c r="J192" s="15">
        <f t="shared" si="10"/>
        <v>1562.1119999999999</v>
      </c>
      <c r="K192" s="15">
        <f t="shared" si="10"/>
        <v>1588.6679039999997</v>
      </c>
      <c r="L192" s="15">
        <f t="shared" si="10"/>
        <v>1615.6752583679995</v>
      </c>
      <c r="M192" s="19">
        <v>65</v>
      </c>
    </row>
    <row r="193" spans="1:13" s="18" customFormat="1" ht="25.5" x14ac:dyDescent="0.2">
      <c r="A193" s="9">
        <v>23</v>
      </c>
      <c r="B193" s="10" t="s">
        <v>29</v>
      </c>
      <c r="C193" s="10" t="s">
        <v>49</v>
      </c>
      <c r="D193" s="11" t="s">
        <v>80</v>
      </c>
      <c r="E193" s="12" t="s">
        <v>81</v>
      </c>
      <c r="F193" s="13" t="s">
        <v>82</v>
      </c>
      <c r="G193" s="14" t="s">
        <v>34</v>
      </c>
      <c r="H193" s="15" t="s">
        <v>26</v>
      </c>
      <c r="I193" s="16">
        <v>1536</v>
      </c>
      <c r="J193" s="15">
        <f t="shared" si="10"/>
        <v>1562.1119999999999</v>
      </c>
      <c r="K193" s="15">
        <f t="shared" si="10"/>
        <v>1588.6679039999997</v>
      </c>
      <c r="L193" s="15">
        <f t="shared" si="10"/>
        <v>1615.6752583679995</v>
      </c>
      <c r="M193" s="19">
        <v>65</v>
      </c>
    </row>
    <row r="194" spans="1:13" s="18" customFormat="1" x14ac:dyDescent="0.2">
      <c r="A194" s="9">
        <v>239</v>
      </c>
      <c r="B194" s="10" t="s">
        <v>606</v>
      </c>
      <c r="C194" s="10" t="s">
        <v>49</v>
      </c>
      <c r="D194" s="11" t="s">
        <v>620</v>
      </c>
      <c r="E194" s="12" t="s">
        <v>620</v>
      </c>
      <c r="F194" s="13" t="s">
        <v>621</v>
      </c>
      <c r="G194" s="14" t="s">
        <v>34</v>
      </c>
      <c r="H194" s="15" t="s">
        <v>26</v>
      </c>
      <c r="I194" s="16">
        <f>1.75*1024</f>
        <v>1792</v>
      </c>
      <c r="J194" s="15">
        <f t="shared" si="10"/>
        <v>1822.4639999999999</v>
      </c>
      <c r="K194" s="15">
        <f t="shared" si="10"/>
        <v>1853.4458879999997</v>
      </c>
      <c r="L194" s="15">
        <f t="shared" si="10"/>
        <v>1884.9544680959996</v>
      </c>
      <c r="M194" s="19">
        <v>65</v>
      </c>
    </row>
    <row r="195" spans="1:13" s="18" customFormat="1" x14ac:dyDescent="0.2">
      <c r="A195" s="9">
        <v>211</v>
      </c>
      <c r="B195" s="10" t="s">
        <v>524</v>
      </c>
      <c r="C195" s="10" t="s">
        <v>49</v>
      </c>
      <c r="D195" s="11" t="s">
        <v>543</v>
      </c>
      <c r="E195" s="12" t="s">
        <v>544</v>
      </c>
      <c r="F195" s="13" t="s">
        <v>545</v>
      </c>
      <c r="G195" s="14" t="s">
        <v>34</v>
      </c>
      <c r="H195" s="15" t="s">
        <v>26</v>
      </c>
      <c r="I195" s="16">
        <f>1.75*1024</f>
        <v>1792</v>
      </c>
      <c r="J195" s="15">
        <f t="shared" ref="J195:L214" si="11">I195*1.017</f>
        <v>1822.4639999999999</v>
      </c>
      <c r="K195" s="15">
        <f t="shared" si="11"/>
        <v>1853.4458879999997</v>
      </c>
      <c r="L195" s="15">
        <f t="shared" si="11"/>
        <v>1884.9544680959996</v>
      </c>
      <c r="M195" s="19">
        <v>65</v>
      </c>
    </row>
    <row r="196" spans="1:13" s="18" customFormat="1" ht="25.5" x14ac:dyDescent="0.2">
      <c r="A196" s="9">
        <v>71</v>
      </c>
      <c r="B196" s="10" t="s">
        <v>183</v>
      </c>
      <c r="C196" s="10" t="s">
        <v>49</v>
      </c>
      <c r="D196" s="11" t="s">
        <v>203</v>
      </c>
      <c r="E196" s="12" t="s">
        <v>184</v>
      </c>
      <c r="F196" s="13" t="s">
        <v>204</v>
      </c>
      <c r="G196" s="14" t="s">
        <v>34</v>
      </c>
      <c r="H196" s="15" t="s">
        <v>26</v>
      </c>
      <c r="I196" s="16">
        <f>1.75*1024</f>
        <v>1792</v>
      </c>
      <c r="J196" s="15">
        <f t="shared" si="11"/>
        <v>1822.4639999999999</v>
      </c>
      <c r="K196" s="15">
        <f t="shared" si="11"/>
        <v>1853.4458879999997</v>
      </c>
      <c r="L196" s="15">
        <f t="shared" si="11"/>
        <v>1884.9544680959996</v>
      </c>
      <c r="M196" s="19">
        <v>65</v>
      </c>
    </row>
    <row r="197" spans="1:13" s="18" customFormat="1" ht="51" x14ac:dyDescent="0.2">
      <c r="A197" s="9">
        <v>40</v>
      </c>
      <c r="B197" s="10" t="s">
        <v>106</v>
      </c>
      <c r="C197" s="10" t="s">
        <v>49</v>
      </c>
      <c r="D197" s="11" t="s">
        <v>121</v>
      </c>
      <c r="E197" s="12" t="s">
        <v>108</v>
      </c>
      <c r="F197" s="13" t="s">
        <v>122</v>
      </c>
      <c r="G197" s="14" t="s">
        <v>34</v>
      </c>
      <c r="H197" s="15" t="s">
        <v>26</v>
      </c>
      <c r="I197" s="16">
        <f>1.75*1024</f>
        <v>1792</v>
      </c>
      <c r="J197" s="15">
        <f t="shared" si="11"/>
        <v>1822.4639999999999</v>
      </c>
      <c r="K197" s="15">
        <f t="shared" si="11"/>
        <v>1853.4458879999997</v>
      </c>
      <c r="L197" s="15">
        <f t="shared" si="11"/>
        <v>1884.9544680959996</v>
      </c>
      <c r="M197" s="19">
        <v>65</v>
      </c>
    </row>
    <row r="198" spans="1:13" s="18" customFormat="1" x14ac:dyDescent="0.2">
      <c r="A198" s="9">
        <v>101</v>
      </c>
      <c r="B198" s="10" t="s">
        <v>252</v>
      </c>
      <c r="C198" s="10" t="s">
        <v>49</v>
      </c>
      <c r="D198" s="11" t="s">
        <v>272</v>
      </c>
      <c r="E198" s="12" t="s">
        <v>273</v>
      </c>
      <c r="F198" s="13" t="s">
        <v>274</v>
      </c>
      <c r="G198" s="14" t="s">
        <v>34</v>
      </c>
      <c r="H198" s="15" t="s">
        <v>26</v>
      </c>
      <c r="I198" s="16">
        <v>2048</v>
      </c>
      <c r="J198" s="15">
        <f t="shared" si="11"/>
        <v>2082.8159999999998</v>
      </c>
      <c r="K198" s="15">
        <f t="shared" si="11"/>
        <v>2118.2238719999996</v>
      </c>
      <c r="L198" s="15">
        <f t="shared" si="11"/>
        <v>2154.2336778239992</v>
      </c>
      <c r="M198" s="19">
        <v>65</v>
      </c>
    </row>
    <row r="199" spans="1:13" s="18" customFormat="1" x14ac:dyDescent="0.2">
      <c r="A199" s="9">
        <v>174</v>
      </c>
      <c r="B199" s="10" t="s">
        <v>442</v>
      </c>
      <c r="C199" s="10" t="s">
        <v>49</v>
      </c>
      <c r="D199" s="11" t="s">
        <v>451</v>
      </c>
      <c r="E199" s="12" t="s">
        <v>452</v>
      </c>
      <c r="F199" s="13" t="s">
        <v>453</v>
      </c>
      <c r="G199" s="14" t="s">
        <v>34</v>
      </c>
      <c r="H199" s="15" t="s">
        <v>26</v>
      </c>
      <c r="I199" s="16">
        <v>2048</v>
      </c>
      <c r="J199" s="15">
        <f t="shared" si="11"/>
        <v>2082.8159999999998</v>
      </c>
      <c r="K199" s="15">
        <f t="shared" si="11"/>
        <v>2118.2238719999996</v>
      </c>
      <c r="L199" s="15">
        <f t="shared" si="11"/>
        <v>2154.2336778239992</v>
      </c>
      <c r="M199" s="19">
        <v>65</v>
      </c>
    </row>
    <row r="200" spans="1:13" s="18" customFormat="1" ht="25.5" x14ac:dyDescent="0.2">
      <c r="A200" s="9">
        <v>70</v>
      </c>
      <c r="B200" s="10" t="s">
        <v>183</v>
      </c>
      <c r="C200" s="10" t="s">
        <v>49</v>
      </c>
      <c r="D200" s="11" t="s">
        <v>205</v>
      </c>
      <c r="E200" s="12" t="s">
        <v>184</v>
      </c>
      <c r="F200" s="13" t="s">
        <v>206</v>
      </c>
      <c r="G200" s="14" t="s">
        <v>34</v>
      </c>
      <c r="H200" s="15" t="s">
        <v>26</v>
      </c>
      <c r="I200" s="16">
        <v>2048</v>
      </c>
      <c r="J200" s="15">
        <f t="shared" si="11"/>
        <v>2082.8159999999998</v>
      </c>
      <c r="K200" s="15">
        <f t="shared" si="11"/>
        <v>2118.2238719999996</v>
      </c>
      <c r="L200" s="15">
        <f t="shared" si="11"/>
        <v>2154.2336778239992</v>
      </c>
      <c r="M200" s="19">
        <v>65</v>
      </c>
    </row>
    <row r="201" spans="1:13" s="18" customFormat="1" ht="25.5" x14ac:dyDescent="0.2">
      <c r="A201" s="9">
        <v>121</v>
      </c>
      <c r="B201" s="10" t="s">
        <v>303</v>
      </c>
      <c r="C201" s="10" t="s">
        <v>49</v>
      </c>
      <c r="D201" s="11" t="s">
        <v>325</v>
      </c>
      <c r="E201" s="12" t="s">
        <v>314</v>
      </c>
      <c r="F201" s="13" t="s">
        <v>326</v>
      </c>
      <c r="G201" s="14" t="s">
        <v>34</v>
      </c>
      <c r="H201" s="15" t="s">
        <v>26</v>
      </c>
      <c r="I201" s="16">
        <v>2048</v>
      </c>
      <c r="J201" s="15">
        <f t="shared" si="11"/>
        <v>2082.8159999999998</v>
      </c>
      <c r="K201" s="15">
        <f t="shared" si="11"/>
        <v>2118.2238719999996</v>
      </c>
      <c r="L201" s="15">
        <f t="shared" si="11"/>
        <v>2154.2336778239992</v>
      </c>
      <c r="M201" s="19">
        <v>65</v>
      </c>
    </row>
    <row r="202" spans="1:13" s="18" customFormat="1" x14ac:dyDescent="0.2">
      <c r="A202" s="9">
        <v>108</v>
      </c>
      <c r="B202" s="10" t="s">
        <v>277</v>
      </c>
      <c r="C202" s="10" t="s">
        <v>49</v>
      </c>
      <c r="D202" s="11" t="s">
        <v>287</v>
      </c>
      <c r="E202" s="12" t="s">
        <v>283</v>
      </c>
      <c r="F202" s="13" t="s">
        <v>288</v>
      </c>
      <c r="G202" s="14" t="s">
        <v>34</v>
      </c>
      <c r="H202" s="15" t="s">
        <v>26</v>
      </c>
      <c r="I202" s="16">
        <v>2048</v>
      </c>
      <c r="J202" s="15">
        <f t="shared" si="11"/>
        <v>2082.8159999999998</v>
      </c>
      <c r="K202" s="15">
        <f t="shared" si="11"/>
        <v>2118.2238719999996</v>
      </c>
      <c r="L202" s="15">
        <f t="shared" si="11"/>
        <v>2154.2336778239992</v>
      </c>
      <c r="M202" s="19">
        <v>65</v>
      </c>
    </row>
    <row r="203" spans="1:13" s="18" customFormat="1" ht="25.5" x14ac:dyDescent="0.2">
      <c r="A203" s="9">
        <v>29</v>
      </c>
      <c r="B203" s="10" t="s">
        <v>97</v>
      </c>
      <c r="C203" s="10" t="s">
        <v>49</v>
      </c>
      <c r="D203" s="11" t="s">
        <v>101</v>
      </c>
      <c r="E203" s="12" t="s">
        <v>101</v>
      </c>
      <c r="F203" s="13" t="s">
        <v>102</v>
      </c>
      <c r="G203" s="14" t="s">
        <v>34</v>
      </c>
      <c r="H203" s="15" t="s">
        <v>26</v>
      </c>
      <c r="I203" s="16">
        <v>2048</v>
      </c>
      <c r="J203" s="15">
        <f t="shared" si="11"/>
        <v>2082.8159999999998</v>
      </c>
      <c r="K203" s="15">
        <f t="shared" si="11"/>
        <v>2118.2238719999996</v>
      </c>
      <c r="L203" s="15">
        <f t="shared" si="11"/>
        <v>2154.2336778239992</v>
      </c>
      <c r="M203" s="19">
        <v>65</v>
      </c>
    </row>
    <row r="204" spans="1:13" s="18" customFormat="1" x14ac:dyDescent="0.2">
      <c r="A204" s="9">
        <v>100</v>
      </c>
      <c r="B204" s="10" t="s">
        <v>252</v>
      </c>
      <c r="C204" s="10" t="s">
        <v>49</v>
      </c>
      <c r="D204" s="11" t="s">
        <v>269</v>
      </c>
      <c r="E204" s="12" t="s">
        <v>270</v>
      </c>
      <c r="F204" s="13" t="s">
        <v>271</v>
      </c>
      <c r="G204" s="14" t="s">
        <v>34</v>
      </c>
      <c r="H204" s="15" t="s">
        <v>26</v>
      </c>
      <c r="I204" s="16">
        <v>2048</v>
      </c>
      <c r="J204" s="15">
        <f t="shared" si="11"/>
        <v>2082.8159999999998</v>
      </c>
      <c r="K204" s="15">
        <f t="shared" si="11"/>
        <v>2118.2238719999996</v>
      </c>
      <c r="L204" s="15">
        <f t="shared" si="11"/>
        <v>2154.2336778239992</v>
      </c>
      <c r="M204" s="19">
        <v>65</v>
      </c>
    </row>
    <row r="205" spans="1:13" s="18" customFormat="1" x14ac:dyDescent="0.2">
      <c r="A205" s="9">
        <v>50</v>
      </c>
      <c r="B205" s="10" t="s">
        <v>131</v>
      </c>
      <c r="C205" s="10" t="s">
        <v>49</v>
      </c>
      <c r="D205" s="11" t="s">
        <v>153</v>
      </c>
      <c r="E205" s="12" t="s">
        <v>133</v>
      </c>
      <c r="F205" s="13" t="s">
        <v>154</v>
      </c>
      <c r="G205" s="14" t="s">
        <v>34</v>
      </c>
      <c r="H205" s="15" t="s">
        <v>26</v>
      </c>
      <c r="I205" s="16">
        <f>2*1024</f>
        <v>2048</v>
      </c>
      <c r="J205" s="15">
        <f t="shared" si="11"/>
        <v>2082.8159999999998</v>
      </c>
      <c r="K205" s="15">
        <f t="shared" si="11"/>
        <v>2118.2238719999996</v>
      </c>
      <c r="L205" s="15">
        <f t="shared" si="11"/>
        <v>2154.2336778239992</v>
      </c>
      <c r="M205" s="19">
        <v>65</v>
      </c>
    </row>
    <row r="206" spans="1:13" s="18" customFormat="1" x14ac:dyDescent="0.2">
      <c r="A206" s="9">
        <v>161</v>
      </c>
      <c r="B206" s="10" t="s">
        <v>383</v>
      </c>
      <c r="C206" s="10" t="s">
        <v>49</v>
      </c>
      <c r="D206" s="11" t="s">
        <v>387</v>
      </c>
      <c r="E206" s="12" t="s">
        <v>388</v>
      </c>
      <c r="F206" s="13" t="s">
        <v>427</v>
      </c>
      <c r="G206" s="14" t="s">
        <v>34</v>
      </c>
      <c r="H206" s="15" t="s">
        <v>26</v>
      </c>
      <c r="I206" s="16">
        <v>2048</v>
      </c>
      <c r="J206" s="15">
        <f t="shared" si="11"/>
        <v>2082.8159999999998</v>
      </c>
      <c r="K206" s="15">
        <f t="shared" si="11"/>
        <v>2118.2238719999996</v>
      </c>
      <c r="L206" s="15">
        <f t="shared" si="11"/>
        <v>2154.2336778239992</v>
      </c>
      <c r="M206" s="19">
        <v>65</v>
      </c>
    </row>
    <row r="207" spans="1:13" s="18" customFormat="1" ht="38.25" x14ac:dyDescent="0.2">
      <c r="A207" s="9">
        <v>6</v>
      </c>
      <c r="B207" s="10" t="s">
        <v>29</v>
      </c>
      <c r="C207" s="10" t="s">
        <v>15</v>
      </c>
      <c r="D207" s="11" t="s">
        <v>74</v>
      </c>
      <c r="E207" s="12" t="s">
        <v>47</v>
      </c>
      <c r="F207" s="13" t="s">
        <v>75</v>
      </c>
      <c r="G207" s="14" t="s">
        <v>34</v>
      </c>
      <c r="H207" s="15" t="s">
        <v>26</v>
      </c>
      <c r="I207" s="16">
        <f>2*1024</f>
        <v>2048</v>
      </c>
      <c r="J207" s="15">
        <f t="shared" si="11"/>
        <v>2082.8159999999998</v>
      </c>
      <c r="K207" s="15">
        <f t="shared" si="11"/>
        <v>2118.2238719999996</v>
      </c>
      <c r="L207" s="15">
        <f t="shared" si="11"/>
        <v>2154.2336778239992</v>
      </c>
      <c r="M207" s="19">
        <v>65</v>
      </c>
    </row>
    <row r="208" spans="1:13" s="18" customFormat="1" ht="25.5" x14ac:dyDescent="0.2">
      <c r="A208" s="9">
        <v>178</v>
      </c>
      <c r="B208" s="10" t="s">
        <v>457</v>
      </c>
      <c r="C208" s="10" t="s">
        <v>49</v>
      </c>
      <c r="D208" s="11" t="s">
        <v>467</v>
      </c>
      <c r="E208" s="12" t="s">
        <v>467</v>
      </c>
      <c r="F208" s="13" t="s">
        <v>468</v>
      </c>
      <c r="G208" s="14" t="s">
        <v>347</v>
      </c>
      <c r="H208" s="15" t="s">
        <v>26</v>
      </c>
      <c r="I208" s="16">
        <v>2048</v>
      </c>
      <c r="J208" s="15">
        <f t="shared" si="11"/>
        <v>2082.8159999999998</v>
      </c>
      <c r="K208" s="15">
        <f t="shared" si="11"/>
        <v>2118.2238719999996</v>
      </c>
      <c r="L208" s="15">
        <f t="shared" si="11"/>
        <v>2154.2336778239992</v>
      </c>
      <c r="M208" s="19">
        <v>65</v>
      </c>
    </row>
    <row r="209" spans="1:13" s="18" customFormat="1" ht="25.5" x14ac:dyDescent="0.2">
      <c r="A209" s="9">
        <v>210</v>
      </c>
      <c r="B209" s="10" t="s">
        <v>524</v>
      </c>
      <c r="C209" s="10" t="s">
        <v>49</v>
      </c>
      <c r="D209" s="11" t="s">
        <v>549</v>
      </c>
      <c r="E209" s="12" t="s">
        <v>550</v>
      </c>
      <c r="F209" s="13" t="s">
        <v>551</v>
      </c>
      <c r="G209" s="14" t="s">
        <v>34</v>
      </c>
      <c r="H209" s="15" t="s">
        <v>26</v>
      </c>
      <c r="I209" s="16">
        <v>2048</v>
      </c>
      <c r="J209" s="15">
        <f t="shared" si="11"/>
        <v>2082.8159999999998</v>
      </c>
      <c r="K209" s="15">
        <f t="shared" si="11"/>
        <v>2118.2238719999996</v>
      </c>
      <c r="L209" s="15">
        <f t="shared" si="11"/>
        <v>2154.2336778239992</v>
      </c>
      <c r="M209" s="19">
        <v>65</v>
      </c>
    </row>
    <row r="210" spans="1:13" s="18" customFormat="1" x14ac:dyDescent="0.2">
      <c r="A210" s="9">
        <v>184</v>
      </c>
      <c r="B210" s="10" t="s">
        <v>471</v>
      </c>
      <c r="C210" s="10" t="s">
        <v>49</v>
      </c>
      <c r="D210" s="11" t="s">
        <v>491</v>
      </c>
      <c r="E210" s="12" t="s">
        <v>473</v>
      </c>
      <c r="F210" s="13" t="s">
        <v>492</v>
      </c>
      <c r="G210" s="14" t="s">
        <v>34</v>
      </c>
      <c r="H210" s="15" t="s">
        <v>26</v>
      </c>
      <c r="I210" s="16">
        <v>2048</v>
      </c>
      <c r="J210" s="15">
        <f t="shared" si="11"/>
        <v>2082.8159999999998</v>
      </c>
      <c r="K210" s="15">
        <f t="shared" si="11"/>
        <v>2118.2238719999996</v>
      </c>
      <c r="L210" s="15">
        <f t="shared" si="11"/>
        <v>2154.2336778239992</v>
      </c>
      <c r="M210" s="19">
        <v>65</v>
      </c>
    </row>
    <row r="211" spans="1:13" s="18" customFormat="1" x14ac:dyDescent="0.2">
      <c r="A211" s="9">
        <v>203</v>
      </c>
      <c r="B211" s="10" t="s">
        <v>514</v>
      </c>
      <c r="C211" s="10"/>
      <c r="D211" s="11" t="s">
        <v>515</v>
      </c>
      <c r="E211" s="12" t="s">
        <v>516</v>
      </c>
      <c r="F211" s="13"/>
      <c r="G211" s="14" t="s">
        <v>517</v>
      </c>
      <c r="H211" s="15" t="s">
        <v>26</v>
      </c>
      <c r="I211" s="16">
        <v>2048</v>
      </c>
      <c r="J211" s="15">
        <f t="shared" si="11"/>
        <v>2082.8159999999998</v>
      </c>
      <c r="K211" s="15">
        <f t="shared" si="11"/>
        <v>2118.2238719999996</v>
      </c>
      <c r="L211" s="15">
        <f t="shared" si="11"/>
        <v>2154.2336778239992</v>
      </c>
      <c r="M211" s="19" t="e">
        <f>I211/#REF!</f>
        <v>#REF!</v>
      </c>
    </row>
    <row r="212" spans="1:13" s="18" customFormat="1" x14ac:dyDescent="0.2">
      <c r="A212" s="9">
        <v>106</v>
      </c>
      <c r="B212" s="10" t="s">
        <v>277</v>
      </c>
      <c r="C212" s="10" t="s">
        <v>49</v>
      </c>
      <c r="D212" s="11" t="s">
        <v>289</v>
      </c>
      <c r="E212" s="12" t="s">
        <v>279</v>
      </c>
      <c r="F212" s="13" t="s">
        <v>290</v>
      </c>
      <c r="G212" s="14" t="s">
        <v>34</v>
      </c>
      <c r="H212" s="15" t="s">
        <v>26</v>
      </c>
      <c r="I212" s="16">
        <v>2048</v>
      </c>
      <c r="J212" s="15">
        <f t="shared" si="11"/>
        <v>2082.8159999999998</v>
      </c>
      <c r="K212" s="15">
        <f t="shared" si="11"/>
        <v>2118.2238719999996</v>
      </c>
      <c r="L212" s="15">
        <f t="shared" si="11"/>
        <v>2154.2336778239992</v>
      </c>
      <c r="M212" s="19">
        <v>65</v>
      </c>
    </row>
    <row r="213" spans="1:13" s="18" customFormat="1" x14ac:dyDescent="0.2">
      <c r="A213" s="9">
        <v>294</v>
      </c>
      <c r="B213" s="10" t="s">
        <v>700</v>
      </c>
      <c r="C213" s="10" t="s">
        <v>49</v>
      </c>
      <c r="D213" s="11" t="s">
        <v>731</v>
      </c>
      <c r="E213" s="12" t="s">
        <v>732</v>
      </c>
      <c r="F213" s="13" t="s">
        <v>733</v>
      </c>
      <c r="G213" s="14" t="s">
        <v>34</v>
      </c>
      <c r="H213" s="15" t="s">
        <v>26</v>
      </c>
      <c r="I213" s="16">
        <v>2048</v>
      </c>
      <c r="J213" s="15">
        <f t="shared" si="11"/>
        <v>2082.8159999999998</v>
      </c>
      <c r="K213" s="15">
        <f t="shared" si="11"/>
        <v>2118.2238719999996</v>
      </c>
      <c r="L213" s="15">
        <f t="shared" si="11"/>
        <v>2154.2336778239992</v>
      </c>
      <c r="M213" s="19">
        <v>65</v>
      </c>
    </row>
    <row r="214" spans="1:13" s="18" customFormat="1" ht="25.5" x14ac:dyDescent="0.2">
      <c r="A214" s="9">
        <v>19</v>
      </c>
      <c r="B214" s="10" t="s">
        <v>29</v>
      </c>
      <c r="C214" s="10" t="s">
        <v>49</v>
      </c>
      <c r="D214" s="11" t="s">
        <v>83</v>
      </c>
      <c r="E214" s="12" t="s">
        <v>36</v>
      </c>
      <c r="F214" s="13" t="s">
        <v>84</v>
      </c>
      <c r="G214" s="14" t="s">
        <v>34</v>
      </c>
      <c r="H214" s="15" t="s">
        <v>26</v>
      </c>
      <c r="I214" s="16">
        <v>2048</v>
      </c>
      <c r="J214" s="15">
        <f t="shared" si="11"/>
        <v>2082.8159999999998</v>
      </c>
      <c r="K214" s="15">
        <f t="shared" si="11"/>
        <v>2118.2238719999996</v>
      </c>
      <c r="L214" s="15">
        <f t="shared" si="11"/>
        <v>2154.2336778239992</v>
      </c>
      <c r="M214" s="19">
        <v>65</v>
      </c>
    </row>
    <row r="215" spans="1:13" s="18" customFormat="1" x14ac:dyDescent="0.2">
      <c r="A215" s="9">
        <v>85</v>
      </c>
      <c r="B215" s="10" t="s">
        <v>208</v>
      </c>
      <c r="C215" s="10" t="s">
        <v>49</v>
      </c>
      <c r="D215" s="11" t="s">
        <v>247</v>
      </c>
      <c r="E215" s="12" t="s">
        <v>212</v>
      </c>
      <c r="F215" s="13" t="s">
        <v>248</v>
      </c>
      <c r="G215" s="14" t="s">
        <v>34</v>
      </c>
      <c r="H215" s="15" t="s">
        <v>26</v>
      </c>
      <c r="I215" s="16">
        <v>2048</v>
      </c>
      <c r="J215" s="15">
        <f t="shared" ref="J215:L234" si="12">I215*1.017</f>
        <v>2082.8159999999998</v>
      </c>
      <c r="K215" s="15">
        <f t="shared" si="12"/>
        <v>2118.2238719999996</v>
      </c>
      <c r="L215" s="15">
        <f t="shared" si="12"/>
        <v>2154.2336778239992</v>
      </c>
      <c r="M215" s="19">
        <v>65</v>
      </c>
    </row>
    <row r="216" spans="1:13" s="18" customFormat="1" x14ac:dyDescent="0.2">
      <c r="A216" s="9">
        <v>84</v>
      </c>
      <c r="B216" s="10" t="s">
        <v>208</v>
      </c>
      <c r="C216" s="10" t="s">
        <v>49</v>
      </c>
      <c r="D216" s="11" t="s">
        <v>245</v>
      </c>
      <c r="E216" s="12" t="s">
        <v>209</v>
      </c>
      <c r="F216" s="13" t="s">
        <v>246</v>
      </c>
      <c r="G216" s="14" t="s">
        <v>34</v>
      </c>
      <c r="H216" s="15" t="s">
        <v>26</v>
      </c>
      <c r="I216" s="16">
        <v>2048</v>
      </c>
      <c r="J216" s="15">
        <f t="shared" si="12"/>
        <v>2082.8159999999998</v>
      </c>
      <c r="K216" s="15">
        <f t="shared" si="12"/>
        <v>2118.2238719999996</v>
      </c>
      <c r="L216" s="15">
        <f t="shared" si="12"/>
        <v>2154.2336778239992</v>
      </c>
      <c r="M216" s="19">
        <v>65</v>
      </c>
    </row>
    <row r="217" spans="1:13" s="18" customFormat="1" x14ac:dyDescent="0.2">
      <c r="A217" s="9">
        <v>298</v>
      </c>
      <c r="B217" s="10" t="s">
        <v>700</v>
      </c>
      <c r="C217" s="10" t="s">
        <v>49</v>
      </c>
      <c r="D217" s="11" t="s">
        <v>734</v>
      </c>
      <c r="E217" s="12" t="s">
        <v>735</v>
      </c>
      <c r="F217" s="13" t="s">
        <v>736</v>
      </c>
      <c r="G217" s="14" t="s">
        <v>34</v>
      </c>
      <c r="H217" s="15" t="s">
        <v>26</v>
      </c>
      <c r="I217" s="16">
        <v>2048</v>
      </c>
      <c r="J217" s="15">
        <f t="shared" si="12"/>
        <v>2082.8159999999998</v>
      </c>
      <c r="K217" s="15">
        <f t="shared" si="12"/>
        <v>2118.2238719999996</v>
      </c>
      <c r="L217" s="15">
        <f t="shared" si="12"/>
        <v>2154.2336778239992</v>
      </c>
      <c r="M217" s="19">
        <v>65</v>
      </c>
    </row>
    <row r="218" spans="1:13" s="18" customFormat="1" x14ac:dyDescent="0.2">
      <c r="A218" s="9">
        <v>60</v>
      </c>
      <c r="B218" s="10" t="s">
        <v>131</v>
      </c>
      <c r="C218" s="10" t="s">
        <v>49</v>
      </c>
      <c r="D218" s="11" t="s">
        <v>157</v>
      </c>
      <c r="E218" s="12" t="s">
        <v>133</v>
      </c>
      <c r="F218" s="13" t="s">
        <v>158</v>
      </c>
      <c r="G218" s="14" t="s">
        <v>34</v>
      </c>
      <c r="H218" s="15" t="s">
        <v>26</v>
      </c>
      <c r="I218" s="16">
        <f>2*1024</f>
        <v>2048</v>
      </c>
      <c r="J218" s="15">
        <f t="shared" si="12"/>
        <v>2082.8159999999998</v>
      </c>
      <c r="K218" s="15">
        <f t="shared" si="12"/>
        <v>2118.2238719999996</v>
      </c>
      <c r="L218" s="15">
        <f t="shared" si="12"/>
        <v>2154.2336778239992</v>
      </c>
      <c r="M218" s="19">
        <v>65</v>
      </c>
    </row>
    <row r="219" spans="1:13" s="18" customFormat="1" x14ac:dyDescent="0.2">
      <c r="A219" s="9">
        <v>170</v>
      </c>
      <c r="B219" s="10" t="s">
        <v>439</v>
      </c>
      <c r="C219" s="10" t="s">
        <v>27</v>
      </c>
      <c r="D219" s="11" t="s">
        <v>439</v>
      </c>
      <c r="E219" s="12" t="s">
        <v>440</v>
      </c>
      <c r="F219" s="13" t="s">
        <v>441</v>
      </c>
      <c r="G219" s="14" t="s">
        <v>18</v>
      </c>
      <c r="H219" s="15" t="s">
        <v>26</v>
      </c>
      <c r="I219" s="16">
        <v>4096</v>
      </c>
      <c r="J219" s="15">
        <f t="shared" si="12"/>
        <v>4165.6319999999996</v>
      </c>
      <c r="K219" s="15">
        <f t="shared" si="12"/>
        <v>4236.4477439999991</v>
      </c>
      <c r="L219" s="15">
        <f t="shared" si="12"/>
        <v>4308.4673556479984</v>
      </c>
      <c r="M219" s="19">
        <v>65</v>
      </c>
    </row>
    <row r="220" spans="1:13" s="18" customFormat="1" x14ac:dyDescent="0.2">
      <c r="A220" s="9">
        <v>86</v>
      </c>
      <c r="B220" s="10" t="s">
        <v>208</v>
      </c>
      <c r="C220" s="10" t="s">
        <v>49</v>
      </c>
      <c r="D220" s="11" t="s">
        <v>249</v>
      </c>
      <c r="E220" s="12" t="s">
        <v>218</v>
      </c>
      <c r="F220" s="13" t="s">
        <v>250</v>
      </c>
      <c r="G220" s="14" t="s">
        <v>34</v>
      </c>
      <c r="H220" s="15" t="s">
        <v>26</v>
      </c>
      <c r="I220" s="16">
        <f t="shared" ref="I220:I225" si="13">2*1024</f>
        <v>2048</v>
      </c>
      <c r="J220" s="15">
        <f t="shared" si="12"/>
        <v>2082.8159999999998</v>
      </c>
      <c r="K220" s="15">
        <f t="shared" si="12"/>
        <v>2118.2238719999996</v>
      </c>
      <c r="L220" s="15">
        <f t="shared" si="12"/>
        <v>2154.2336778239992</v>
      </c>
      <c r="M220" s="19">
        <v>65</v>
      </c>
    </row>
    <row r="221" spans="1:13" s="18" customFormat="1" ht="25.5" x14ac:dyDescent="0.2">
      <c r="A221" s="9">
        <v>269</v>
      </c>
      <c r="B221" s="10" t="s">
        <v>672</v>
      </c>
      <c r="C221" s="10" t="s">
        <v>49</v>
      </c>
      <c r="D221" s="11" t="s">
        <v>695</v>
      </c>
      <c r="E221" s="12" t="s">
        <v>674</v>
      </c>
      <c r="F221" s="13" t="s">
        <v>696</v>
      </c>
      <c r="G221" s="14" t="s">
        <v>34</v>
      </c>
      <c r="H221" s="15" t="s">
        <v>26</v>
      </c>
      <c r="I221" s="16">
        <f t="shared" si="13"/>
        <v>2048</v>
      </c>
      <c r="J221" s="15">
        <f t="shared" si="12"/>
        <v>2082.8159999999998</v>
      </c>
      <c r="K221" s="15">
        <f t="shared" si="12"/>
        <v>2118.2238719999996</v>
      </c>
      <c r="L221" s="15">
        <f t="shared" si="12"/>
        <v>2154.2336778239992</v>
      </c>
      <c r="M221" s="19">
        <v>65</v>
      </c>
    </row>
    <row r="222" spans="1:13" s="18" customFormat="1" ht="25.5" x14ac:dyDescent="0.2">
      <c r="A222" s="9">
        <v>63</v>
      </c>
      <c r="B222" s="10" t="s">
        <v>131</v>
      </c>
      <c r="C222" s="10" t="s">
        <v>49</v>
      </c>
      <c r="D222" s="11" t="s">
        <v>163</v>
      </c>
      <c r="E222" s="12" t="s">
        <v>133</v>
      </c>
      <c r="F222" s="13" t="s">
        <v>164</v>
      </c>
      <c r="G222" s="14" t="s">
        <v>34</v>
      </c>
      <c r="H222" s="15" t="s">
        <v>26</v>
      </c>
      <c r="I222" s="16">
        <f t="shared" si="13"/>
        <v>2048</v>
      </c>
      <c r="J222" s="15">
        <f t="shared" si="12"/>
        <v>2082.8159999999998</v>
      </c>
      <c r="K222" s="15">
        <f t="shared" si="12"/>
        <v>2118.2238719999996</v>
      </c>
      <c r="L222" s="15">
        <f t="shared" si="12"/>
        <v>2154.2336778239992</v>
      </c>
      <c r="M222" s="19">
        <v>65</v>
      </c>
    </row>
    <row r="223" spans="1:13" s="18" customFormat="1" ht="25.5" x14ac:dyDescent="0.2">
      <c r="A223" s="9">
        <v>61</v>
      </c>
      <c r="B223" s="10" t="s">
        <v>131</v>
      </c>
      <c r="C223" s="10" t="s">
        <v>49</v>
      </c>
      <c r="D223" s="11" t="s">
        <v>159</v>
      </c>
      <c r="E223" s="12" t="s">
        <v>133</v>
      </c>
      <c r="F223" s="13" t="s">
        <v>160</v>
      </c>
      <c r="G223" s="14" t="s">
        <v>34</v>
      </c>
      <c r="H223" s="15" t="s">
        <v>26</v>
      </c>
      <c r="I223" s="16">
        <f t="shared" si="13"/>
        <v>2048</v>
      </c>
      <c r="J223" s="15">
        <f t="shared" si="12"/>
        <v>2082.8159999999998</v>
      </c>
      <c r="K223" s="15">
        <f t="shared" si="12"/>
        <v>2118.2238719999996</v>
      </c>
      <c r="L223" s="15">
        <f t="shared" si="12"/>
        <v>2154.2336778239992</v>
      </c>
      <c r="M223" s="19">
        <v>65</v>
      </c>
    </row>
    <row r="224" spans="1:13" s="18" customFormat="1" x14ac:dyDescent="0.2">
      <c r="A224" s="9">
        <v>261</v>
      </c>
      <c r="B224" s="10" t="s">
        <v>660</v>
      </c>
      <c r="C224" s="10" t="s">
        <v>49</v>
      </c>
      <c r="D224" s="11" t="s">
        <v>266</v>
      </c>
      <c r="E224" s="12" t="s">
        <v>662</v>
      </c>
      <c r="F224" s="13" t="s">
        <v>668</v>
      </c>
      <c r="G224" s="14" t="s">
        <v>34</v>
      </c>
      <c r="H224" s="15" t="s">
        <v>26</v>
      </c>
      <c r="I224" s="16">
        <f t="shared" si="13"/>
        <v>2048</v>
      </c>
      <c r="J224" s="15">
        <f t="shared" si="12"/>
        <v>2082.8159999999998</v>
      </c>
      <c r="K224" s="15">
        <f t="shared" si="12"/>
        <v>2118.2238719999996</v>
      </c>
      <c r="L224" s="15">
        <f t="shared" si="12"/>
        <v>2154.2336778239992</v>
      </c>
      <c r="M224" s="19">
        <v>65</v>
      </c>
    </row>
    <row r="225" spans="1:73" s="18" customFormat="1" x14ac:dyDescent="0.2">
      <c r="A225" s="9">
        <v>219</v>
      </c>
      <c r="B225" s="10" t="s">
        <v>557</v>
      </c>
      <c r="C225" s="10" t="s">
        <v>49</v>
      </c>
      <c r="D225" s="11" t="s">
        <v>568</v>
      </c>
      <c r="E225" s="12" t="s">
        <v>558</v>
      </c>
      <c r="F225" s="13" t="s">
        <v>569</v>
      </c>
      <c r="G225" s="14" t="s">
        <v>34</v>
      </c>
      <c r="H225" s="15" t="s">
        <v>26</v>
      </c>
      <c r="I225" s="16">
        <f t="shared" si="13"/>
        <v>2048</v>
      </c>
      <c r="J225" s="15">
        <f t="shared" si="12"/>
        <v>2082.8159999999998</v>
      </c>
      <c r="K225" s="15">
        <f t="shared" si="12"/>
        <v>2118.2238719999996</v>
      </c>
      <c r="L225" s="15">
        <f t="shared" si="12"/>
        <v>2154.2336778239992</v>
      </c>
      <c r="M225" s="19">
        <v>65</v>
      </c>
    </row>
    <row r="226" spans="1:73" s="18" customFormat="1" x14ac:dyDescent="0.2">
      <c r="A226" s="9">
        <v>143</v>
      </c>
      <c r="B226" s="10" t="s">
        <v>357</v>
      </c>
      <c r="C226" s="10" t="s">
        <v>49</v>
      </c>
      <c r="D226" s="11" t="s">
        <v>377</v>
      </c>
      <c r="E226" s="12" t="s">
        <v>378</v>
      </c>
      <c r="F226" s="13" t="s">
        <v>379</v>
      </c>
      <c r="G226" s="14" t="s">
        <v>34</v>
      </c>
      <c r="H226" s="15" t="s">
        <v>26</v>
      </c>
      <c r="I226" s="16">
        <v>2048</v>
      </c>
      <c r="J226" s="15">
        <f t="shared" si="12"/>
        <v>2082.8159999999998</v>
      </c>
      <c r="K226" s="15">
        <f t="shared" si="12"/>
        <v>2118.2238719999996</v>
      </c>
      <c r="L226" s="15">
        <f t="shared" si="12"/>
        <v>2154.2336778239992</v>
      </c>
      <c r="M226" s="19">
        <v>65</v>
      </c>
    </row>
    <row r="227" spans="1:73" s="18" customFormat="1" x14ac:dyDescent="0.2">
      <c r="A227" s="9">
        <v>164</v>
      </c>
      <c r="B227" s="10" t="s">
        <v>383</v>
      </c>
      <c r="C227" s="10" t="s">
        <v>49</v>
      </c>
      <c r="D227" s="11" t="s">
        <v>385</v>
      </c>
      <c r="E227" s="12" t="s">
        <v>428</v>
      </c>
      <c r="F227" s="13" t="s">
        <v>429</v>
      </c>
      <c r="G227" s="14" t="s">
        <v>34</v>
      </c>
      <c r="H227" s="15" t="s">
        <v>26</v>
      </c>
      <c r="I227" s="16">
        <v>2048</v>
      </c>
      <c r="J227" s="15">
        <f t="shared" si="12"/>
        <v>2082.8159999999998</v>
      </c>
      <c r="K227" s="15">
        <f t="shared" si="12"/>
        <v>2118.2238719999996</v>
      </c>
      <c r="L227" s="15">
        <f t="shared" si="12"/>
        <v>2154.2336778239992</v>
      </c>
      <c r="M227" s="19">
        <v>65</v>
      </c>
    </row>
    <row r="228" spans="1:73" s="18" customFormat="1" x14ac:dyDescent="0.2">
      <c r="A228" s="9">
        <v>183</v>
      </c>
      <c r="B228" s="10" t="s">
        <v>471</v>
      </c>
      <c r="C228" s="10" t="s">
        <v>49</v>
      </c>
      <c r="D228" s="11" t="s">
        <v>493</v>
      </c>
      <c r="E228" s="12" t="s">
        <v>473</v>
      </c>
      <c r="F228" s="13" t="s">
        <v>494</v>
      </c>
      <c r="G228" s="14" t="s">
        <v>34</v>
      </c>
      <c r="H228" s="15" t="s">
        <v>26</v>
      </c>
      <c r="I228" s="16">
        <v>2048</v>
      </c>
      <c r="J228" s="15">
        <f t="shared" si="12"/>
        <v>2082.8159999999998</v>
      </c>
      <c r="K228" s="15">
        <f t="shared" si="12"/>
        <v>2118.2238719999996</v>
      </c>
      <c r="L228" s="15">
        <f t="shared" si="12"/>
        <v>2154.2336778239992</v>
      </c>
      <c r="M228" s="19">
        <v>65</v>
      </c>
    </row>
    <row r="229" spans="1:73" s="18" customFormat="1" x14ac:dyDescent="0.2">
      <c r="A229" s="9">
        <v>292</v>
      </c>
      <c r="B229" s="10" t="s">
        <v>700</v>
      </c>
      <c r="C229" s="10" t="s">
        <v>49</v>
      </c>
      <c r="D229" s="11" t="s">
        <v>707</v>
      </c>
      <c r="E229" s="12" t="s">
        <v>708</v>
      </c>
      <c r="F229" s="13" t="s">
        <v>741</v>
      </c>
      <c r="G229" s="14" t="s">
        <v>34</v>
      </c>
      <c r="H229" s="15" t="s">
        <v>26</v>
      </c>
      <c r="I229" s="16">
        <v>2560</v>
      </c>
      <c r="J229" s="15">
        <f t="shared" si="12"/>
        <v>2603.5199999999995</v>
      </c>
      <c r="K229" s="15">
        <f t="shared" si="12"/>
        <v>2647.7798399999992</v>
      </c>
      <c r="L229" s="15">
        <f t="shared" si="12"/>
        <v>2692.7920972799989</v>
      </c>
      <c r="M229" s="19">
        <v>65</v>
      </c>
    </row>
    <row r="230" spans="1:73" s="18" customFormat="1" ht="25.5" x14ac:dyDescent="0.2">
      <c r="A230" s="9">
        <v>39</v>
      </c>
      <c r="B230" s="10" t="s">
        <v>106</v>
      </c>
      <c r="C230" s="10" t="s">
        <v>49</v>
      </c>
      <c r="D230" s="11" t="s">
        <v>123</v>
      </c>
      <c r="E230" s="12" t="s">
        <v>124</v>
      </c>
      <c r="F230" s="13" t="s">
        <v>125</v>
      </c>
      <c r="G230" s="14" t="s">
        <v>34</v>
      </c>
      <c r="H230" s="15" t="s">
        <v>26</v>
      </c>
      <c r="I230" s="16">
        <v>2560</v>
      </c>
      <c r="J230" s="15">
        <f t="shared" si="12"/>
        <v>2603.5199999999995</v>
      </c>
      <c r="K230" s="15">
        <f t="shared" si="12"/>
        <v>2647.7798399999992</v>
      </c>
      <c r="L230" s="15">
        <f t="shared" si="12"/>
        <v>2692.7920972799989</v>
      </c>
      <c r="M230" s="19">
        <v>65</v>
      </c>
    </row>
    <row r="231" spans="1:73" s="18" customFormat="1" ht="25.5" x14ac:dyDescent="0.2">
      <c r="A231" s="9">
        <v>209</v>
      </c>
      <c r="B231" s="10" t="s">
        <v>524</v>
      </c>
      <c r="C231" s="10" t="s">
        <v>49</v>
      </c>
      <c r="D231" s="11" t="s">
        <v>546</v>
      </c>
      <c r="E231" s="12" t="s">
        <v>547</v>
      </c>
      <c r="F231" s="13" t="s">
        <v>548</v>
      </c>
      <c r="G231" s="14" t="s">
        <v>34</v>
      </c>
      <c r="H231" s="15" t="s">
        <v>26</v>
      </c>
      <c r="I231" s="16">
        <v>2560</v>
      </c>
      <c r="J231" s="15">
        <f t="shared" si="12"/>
        <v>2603.5199999999995</v>
      </c>
      <c r="K231" s="15">
        <f t="shared" si="12"/>
        <v>2647.7798399999992</v>
      </c>
      <c r="L231" s="15">
        <f t="shared" si="12"/>
        <v>2692.7920972799989</v>
      </c>
      <c r="M231" s="19">
        <v>65</v>
      </c>
    </row>
    <row r="232" spans="1:73" s="18" customFormat="1" ht="25.5" x14ac:dyDescent="0.2">
      <c r="A232" s="9">
        <v>53</v>
      </c>
      <c r="B232" s="10" t="s">
        <v>131</v>
      </c>
      <c r="C232" s="10" t="s">
        <v>49</v>
      </c>
      <c r="D232" s="11" t="s">
        <v>161</v>
      </c>
      <c r="E232" s="12" t="s">
        <v>133</v>
      </c>
      <c r="F232" s="13" t="s">
        <v>162</v>
      </c>
      <c r="G232" s="14" t="s">
        <v>34</v>
      </c>
      <c r="H232" s="15" t="s">
        <v>26</v>
      </c>
      <c r="I232" s="16">
        <f>2.5*1024</f>
        <v>2560</v>
      </c>
      <c r="J232" s="15">
        <f t="shared" si="12"/>
        <v>2603.5199999999995</v>
      </c>
      <c r="K232" s="15">
        <f t="shared" si="12"/>
        <v>2647.7798399999992</v>
      </c>
      <c r="L232" s="15">
        <f t="shared" si="12"/>
        <v>2692.7920972799989</v>
      </c>
      <c r="M232" s="19">
        <v>65</v>
      </c>
    </row>
    <row r="233" spans="1:73" s="18" customFormat="1" x14ac:dyDescent="0.2">
      <c r="A233" s="9">
        <v>288</v>
      </c>
      <c r="B233" s="10" t="s">
        <v>700</v>
      </c>
      <c r="C233" s="10" t="s">
        <v>49</v>
      </c>
      <c r="D233" s="11" t="s">
        <v>739</v>
      </c>
      <c r="E233" s="12" t="s">
        <v>702</v>
      </c>
      <c r="F233" s="13" t="s">
        <v>740</v>
      </c>
      <c r="G233" s="14" t="s">
        <v>34</v>
      </c>
      <c r="H233" s="15" t="s">
        <v>26</v>
      </c>
      <c r="I233" s="16">
        <v>2560</v>
      </c>
      <c r="J233" s="15">
        <f t="shared" si="12"/>
        <v>2603.5199999999995</v>
      </c>
      <c r="K233" s="15">
        <f t="shared" si="12"/>
        <v>2647.7798399999992</v>
      </c>
      <c r="L233" s="15">
        <f t="shared" si="12"/>
        <v>2692.7920972799989</v>
      </c>
      <c r="M233" s="19">
        <v>65</v>
      </c>
    </row>
    <row r="234" spans="1:73" s="18" customFormat="1" ht="25.5" x14ac:dyDescent="0.2">
      <c r="A234" s="9">
        <v>34</v>
      </c>
      <c r="B234" s="10" t="s">
        <v>106</v>
      </c>
      <c r="C234" s="10" t="s">
        <v>49</v>
      </c>
      <c r="D234" s="11" t="s">
        <v>126</v>
      </c>
      <c r="E234" s="12" t="s">
        <v>108</v>
      </c>
      <c r="F234" s="13" t="s">
        <v>127</v>
      </c>
      <c r="G234" s="14" t="s">
        <v>34</v>
      </c>
      <c r="H234" s="15" t="s">
        <v>26</v>
      </c>
      <c r="I234" s="16">
        <v>2560</v>
      </c>
      <c r="J234" s="15">
        <f t="shared" si="12"/>
        <v>2603.5199999999995</v>
      </c>
      <c r="K234" s="15">
        <f t="shared" si="12"/>
        <v>2647.7798399999992</v>
      </c>
      <c r="L234" s="15">
        <f t="shared" si="12"/>
        <v>2692.7920972799989</v>
      </c>
      <c r="M234" s="19">
        <v>65</v>
      </c>
    </row>
    <row r="235" spans="1:73" s="18" customFormat="1" x14ac:dyDescent="0.2">
      <c r="A235" s="9">
        <v>156</v>
      </c>
      <c r="B235" s="10" t="s">
        <v>383</v>
      </c>
      <c r="C235" s="10" t="s">
        <v>49</v>
      </c>
      <c r="D235" s="11" t="s">
        <v>430</v>
      </c>
      <c r="E235" s="12" t="s">
        <v>393</v>
      </c>
      <c r="F235" s="13" t="s">
        <v>431</v>
      </c>
      <c r="G235" s="14" t="s">
        <v>34</v>
      </c>
      <c r="H235" s="15" t="s">
        <v>26</v>
      </c>
      <c r="I235" s="16">
        <v>2560</v>
      </c>
      <c r="J235" s="15">
        <f t="shared" ref="J235:L254" si="14">I235*1.017</f>
        <v>2603.5199999999995</v>
      </c>
      <c r="K235" s="15">
        <f t="shared" si="14"/>
        <v>2647.7798399999992</v>
      </c>
      <c r="L235" s="15">
        <f t="shared" si="14"/>
        <v>2692.7920972799989</v>
      </c>
      <c r="M235" s="19">
        <v>65</v>
      </c>
    </row>
    <row r="236" spans="1:73" s="27" customFormat="1" ht="12.75" customHeight="1" x14ac:dyDescent="0.2">
      <c r="A236" s="9">
        <v>54</v>
      </c>
      <c r="B236" s="10" t="s">
        <v>131</v>
      </c>
      <c r="C236" s="10" t="s">
        <v>49</v>
      </c>
      <c r="D236" s="11" t="s">
        <v>151</v>
      </c>
      <c r="E236" s="12" t="s">
        <v>133</v>
      </c>
      <c r="F236" s="13" t="s">
        <v>152</v>
      </c>
      <c r="G236" s="14" t="s">
        <v>34</v>
      </c>
      <c r="H236" s="15" t="s">
        <v>26</v>
      </c>
      <c r="I236" s="16">
        <v>2560</v>
      </c>
      <c r="J236" s="15">
        <f t="shared" si="14"/>
        <v>2603.5199999999995</v>
      </c>
      <c r="K236" s="15">
        <f t="shared" si="14"/>
        <v>2647.7798399999992</v>
      </c>
      <c r="L236" s="15">
        <f t="shared" si="14"/>
        <v>2692.7920972799989</v>
      </c>
      <c r="M236" s="19">
        <v>65</v>
      </c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</row>
    <row r="237" spans="1:73" s="18" customFormat="1" x14ac:dyDescent="0.2">
      <c r="A237" s="9">
        <v>57</v>
      </c>
      <c r="B237" s="10" t="s">
        <v>131</v>
      </c>
      <c r="C237" s="10" t="s">
        <v>49</v>
      </c>
      <c r="D237" s="11" t="s">
        <v>167</v>
      </c>
      <c r="E237" s="12" t="s">
        <v>133</v>
      </c>
      <c r="F237" s="13" t="s">
        <v>168</v>
      </c>
      <c r="G237" s="14" t="s">
        <v>34</v>
      </c>
      <c r="H237" s="15" t="s">
        <v>26</v>
      </c>
      <c r="I237" s="16">
        <f>2.5*1024</f>
        <v>2560</v>
      </c>
      <c r="J237" s="15">
        <f t="shared" si="14"/>
        <v>2603.5199999999995</v>
      </c>
      <c r="K237" s="15">
        <f t="shared" si="14"/>
        <v>2647.7798399999992</v>
      </c>
      <c r="L237" s="15">
        <f t="shared" si="14"/>
        <v>2692.7920972799989</v>
      </c>
      <c r="M237" s="19">
        <v>65</v>
      </c>
    </row>
    <row r="238" spans="1:73" s="27" customFormat="1" ht="25.5" x14ac:dyDescent="0.2">
      <c r="A238" s="9">
        <v>35</v>
      </c>
      <c r="B238" s="10" t="s">
        <v>106</v>
      </c>
      <c r="C238" s="10" t="s">
        <v>49</v>
      </c>
      <c r="D238" s="11" t="s">
        <v>128</v>
      </c>
      <c r="E238" s="12" t="s">
        <v>108</v>
      </c>
      <c r="F238" s="13" t="s">
        <v>129</v>
      </c>
      <c r="G238" s="14" t="s">
        <v>34</v>
      </c>
      <c r="H238" s="15" t="s">
        <v>26</v>
      </c>
      <c r="I238" s="16">
        <v>2560</v>
      </c>
      <c r="J238" s="15">
        <f t="shared" si="14"/>
        <v>2603.5199999999995</v>
      </c>
      <c r="K238" s="15">
        <f t="shared" si="14"/>
        <v>2647.7798399999992</v>
      </c>
      <c r="L238" s="15">
        <f t="shared" si="14"/>
        <v>2692.7920972799989</v>
      </c>
      <c r="M238" s="19">
        <v>65</v>
      </c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</row>
    <row r="239" spans="1:73" s="27" customFormat="1" ht="25.5" x14ac:dyDescent="0.2">
      <c r="A239" s="9">
        <v>52</v>
      </c>
      <c r="B239" s="10" t="s">
        <v>131</v>
      </c>
      <c r="C239" s="10" t="s">
        <v>49</v>
      </c>
      <c r="D239" s="11" t="s">
        <v>155</v>
      </c>
      <c r="E239" s="12" t="s">
        <v>133</v>
      </c>
      <c r="F239" s="13" t="s">
        <v>156</v>
      </c>
      <c r="G239" s="14" t="s">
        <v>34</v>
      </c>
      <c r="H239" s="15" t="s">
        <v>26</v>
      </c>
      <c r="I239" s="16">
        <v>2560</v>
      </c>
      <c r="J239" s="15">
        <f t="shared" si="14"/>
        <v>2603.5199999999995</v>
      </c>
      <c r="K239" s="15">
        <f t="shared" si="14"/>
        <v>2647.7798399999992</v>
      </c>
      <c r="L239" s="15">
        <f t="shared" si="14"/>
        <v>2692.7920972799989</v>
      </c>
      <c r="M239" s="19">
        <v>65</v>
      </c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</row>
    <row r="240" spans="1:73" s="27" customFormat="1" x14ac:dyDescent="0.2">
      <c r="A240" s="9">
        <v>250</v>
      </c>
      <c r="B240" s="10" t="s">
        <v>631</v>
      </c>
      <c r="C240" s="10" t="s">
        <v>49</v>
      </c>
      <c r="D240" s="11" t="s">
        <v>655</v>
      </c>
      <c r="E240" s="12" t="s">
        <v>633</v>
      </c>
      <c r="F240" s="13" t="s">
        <v>656</v>
      </c>
      <c r="G240" s="14" t="s">
        <v>34</v>
      </c>
      <c r="H240" s="15" t="s">
        <v>26</v>
      </c>
      <c r="I240" s="16">
        <v>2560</v>
      </c>
      <c r="J240" s="15">
        <f t="shared" si="14"/>
        <v>2603.5199999999995</v>
      </c>
      <c r="K240" s="15">
        <f t="shared" si="14"/>
        <v>2647.7798399999992</v>
      </c>
      <c r="L240" s="15">
        <f t="shared" si="14"/>
        <v>2692.7920972799989</v>
      </c>
      <c r="M240" s="19">
        <v>65</v>
      </c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</row>
    <row r="241" spans="1:73" s="18" customFormat="1" x14ac:dyDescent="0.2">
      <c r="A241" s="9">
        <v>302</v>
      </c>
      <c r="B241" s="10" t="s">
        <v>752</v>
      </c>
      <c r="C241" s="10" t="s">
        <v>27</v>
      </c>
      <c r="D241" s="11" t="s">
        <v>752</v>
      </c>
      <c r="E241" s="12" t="s">
        <v>753</v>
      </c>
      <c r="F241" s="13" t="s">
        <v>754</v>
      </c>
      <c r="G241" s="14" t="s">
        <v>18</v>
      </c>
      <c r="H241" s="15" t="s">
        <v>26</v>
      </c>
      <c r="I241" s="16">
        <v>3072</v>
      </c>
      <c r="J241" s="15">
        <f t="shared" si="14"/>
        <v>3124.2239999999997</v>
      </c>
      <c r="K241" s="15">
        <f t="shared" si="14"/>
        <v>3177.3358079999994</v>
      </c>
      <c r="L241" s="15">
        <f t="shared" si="14"/>
        <v>3231.350516735999</v>
      </c>
      <c r="M241" s="19">
        <v>65</v>
      </c>
    </row>
    <row r="242" spans="1:73" s="18" customFormat="1" ht="25.5" x14ac:dyDescent="0.2">
      <c r="A242" s="9">
        <v>13</v>
      </c>
      <c r="B242" s="10" t="s">
        <v>29</v>
      </c>
      <c r="C242" s="10" t="s">
        <v>49</v>
      </c>
      <c r="D242" s="11" t="s">
        <v>85</v>
      </c>
      <c r="E242" s="12" t="s">
        <v>86</v>
      </c>
      <c r="F242" s="13" t="s">
        <v>87</v>
      </c>
      <c r="G242" s="14" t="s">
        <v>34</v>
      </c>
      <c r="H242" s="15" t="s">
        <v>26</v>
      </c>
      <c r="I242" s="16">
        <v>2560</v>
      </c>
      <c r="J242" s="15">
        <f t="shared" si="14"/>
        <v>2603.5199999999995</v>
      </c>
      <c r="K242" s="15">
        <f t="shared" si="14"/>
        <v>2647.7798399999992</v>
      </c>
      <c r="L242" s="15">
        <f t="shared" si="14"/>
        <v>2692.7920972799989</v>
      </c>
      <c r="M242" s="19">
        <v>65</v>
      </c>
    </row>
    <row r="243" spans="1:73" s="18" customFormat="1" x14ac:dyDescent="0.2">
      <c r="A243" s="9">
        <v>169</v>
      </c>
      <c r="B243" s="10" t="s">
        <v>436</v>
      </c>
      <c r="C243" s="10" t="s">
        <v>27</v>
      </c>
      <c r="D243" s="11" t="s">
        <v>436</v>
      </c>
      <c r="E243" s="12" t="s">
        <v>437</v>
      </c>
      <c r="F243" s="13" t="s">
        <v>438</v>
      </c>
      <c r="G243" s="14" t="s">
        <v>18</v>
      </c>
      <c r="H243" s="15" t="s">
        <v>26</v>
      </c>
      <c r="I243" s="16">
        <f>3*1024</f>
        <v>3072</v>
      </c>
      <c r="J243" s="15">
        <f t="shared" si="14"/>
        <v>3124.2239999999997</v>
      </c>
      <c r="K243" s="15">
        <f t="shared" si="14"/>
        <v>3177.3358079999994</v>
      </c>
      <c r="L243" s="15">
        <f t="shared" si="14"/>
        <v>3231.350516735999</v>
      </c>
      <c r="M243" s="19">
        <v>65</v>
      </c>
    </row>
    <row r="244" spans="1:73" s="22" customFormat="1" x14ac:dyDescent="0.2">
      <c r="A244" s="9">
        <v>297</v>
      </c>
      <c r="B244" s="10" t="s">
        <v>700</v>
      </c>
      <c r="C244" s="10" t="s">
        <v>49</v>
      </c>
      <c r="D244" s="11" t="s">
        <v>706</v>
      </c>
      <c r="E244" s="12" t="s">
        <v>706</v>
      </c>
      <c r="F244" s="13" t="s">
        <v>738</v>
      </c>
      <c r="G244" s="14" t="s">
        <v>34</v>
      </c>
      <c r="H244" s="15" t="s">
        <v>26</v>
      </c>
      <c r="I244" s="16">
        <f>3*1024</f>
        <v>3072</v>
      </c>
      <c r="J244" s="15">
        <f t="shared" si="14"/>
        <v>3124.2239999999997</v>
      </c>
      <c r="K244" s="15">
        <f t="shared" si="14"/>
        <v>3177.3358079999994</v>
      </c>
      <c r="L244" s="15">
        <f t="shared" si="14"/>
        <v>3231.350516735999</v>
      </c>
      <c r="M244" s="19">
        <v>65</v>
      </c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</row>
    <row r="245" spans="1:73" s="22" customFormat="1" ht="25.5" x14ac:dyDescent="0.2">
      <c r="A245" s="9">
        <v>12</v>
      </c>
      <c r="B245" s="10" t="s">
        <v>29</v>
      </c>
      <c r="C245" s="10" t="s">
        <v>49</v>
      </c>
      <c r="D245" s="11" t="s">
        <v>88</v>
      </c>
      <c r="E245" s="12" t="s">
        <v>89</v>
      </c>
      <c r="F245" s="13" t="s">
        <v>90</v>
      </c>
      <c r="G245" s="14" t="s">
        <v>34</v>
      </c>
      <c r="H245" s="15" t="s">
        <v>26</v>
      </c>
      <c r="I245" s="16">
        <f>3*1024</f>
        <v>3072</v>
      </c>
      <c r="J245" s="15">
        <f t="shared" si="14"/>
        <v>3124.2239999999997</v>
      </c>
      <c r="K245" s="15">
        <f t="shared" si="14"/>
        <v>3177.3358079999994</v>
      </c>
      <c r="L245" s="15">
        <f t="shared" si="14"/>
        <v>3231.350516735999</v>
      </c>
      <c r="M245" s="19">
        <v>65</v>
      </c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</row>
    <row r="246" spans="1:73" s="18" customFormat="1" x14ac:dyDescent="0.2">
      <c r="A246" s="9">
        <v>172</v>
      </c>
      <c r="B246" s="10" t="s">
        <v>442</v>
      </c>
      <c r="C246" s="10" t="s">
        <v>49</v>
      </c>
      <c r="D246" s="11" t="s">
        <v>454</v>
      </c>
      <c r="E246" s="12" t="s">
        <v>444</v>
      </c>
      <c r="F246" s="13" t="s">
        <v>455</v>
      </c>
      <c r="G246" s="14" t="s">
        <v>34</v>
      </c>
      <c r="H246" s="15" t="s">
        <v>26</v>
      </c>
      <c r="I246" s="16">
        <f>3*1024</f>
        <v>3072</v>
      </c>
      <c r="J246" s="15">
        <f t="shared" si="14"/>
        <v>3124.2239999999997</v>
      </c>
      <c r="K246" s="15">
        <f t="shared" si="14"/>
        <v>3177.3358079999994</v>
      </c>
      <c r="L246" s="15">
        <f t="shared" si="14"/>
        <v>3231.350516735999</v>
      </c>
      <c r="M246" s="19">
        <v>65</v>
      </c>
    </row>
    <row r="247" spans="1:73" s="18" customFormat="1" x14ac:dyDescent="0.2">
      <c r="A247" s="9">
        <v>160</v>
      </c>
      <c r="B247" s="10" t="s">
        <v>383</v>
      </c>
      <c r="C247" s="10" t="s">
        <v>49</v>
      </c>
      <c r="D247" s="11" t="s">
        <v>399</v>
      </c>
      <c r="E247" s="12" t="s">
        <v>399</v>
      </c>
      <c r="F247" s="13" t="s">
        <v>432</v>
      </c>
      <c r="G247" s="14" t="s">
        <v>34</v>
      </c>
      <c r="H247" s="15" t="s">
        <v>26</v>
      </c>
      <c r="I247" s="16">
        <f>3*1024</f>
        <v>3072</v>
      </c>
      <c r="J247" s="15">
        <f t="shared" si="14"/>
        <v>3124.2239999999997</v>
      </c>
      <c r="K247" s="15">
        <f t="shared" si="14"/>
        <v>3177.3358079999994</v>
      </c>
      <c r="L247" s="15">
        <f t="shared" si="14"/>
        <v>3231.350516735999</v>
      </c>
      <c r="M247" s="19">
        <v>65</v>
      </c>
    </row>
    <row r="248" spans="1:73" s="18" customFormat="1" ht="25.5" x14ac:dyDescent="0.2">
      <c r="A248" s="9">
        <v>268</v>
      </c>
      <c r="B248" s="10" t="s">
        <v>672</v>
      </c>
      <c r="C248" s="10" t="s">
        <v>49</v>
      </c>
      <c r="D248" s="11" t="s">
        <v>699</v>
      </c>
      <c r="E248" s="12" t="s">
        <v>674</v>
      </c>
      <c r="F248" s="33" t="s">
        <v>762</v>
      </c>
      <c r="G248" s="14" t="s">
        <v>34</v>
      </c>
      <c r="H248" s="15" t="s">
        <v>26</v>
      </c>
      <c r="I248" s="16">
        <v>3072</v>
      </c>
      <c r="J248" s="15">
        <f t="shared" si="14"/>
        <v>3124.2239999999997</v>
      </c>
      <c r="K248" s="15">
        <f t="shared" si="14"/>
        <v>3177.3358079999994</v>
      </c>
      <c r="L248" s="15">
        <f t="shared" si="14"/>
        <v>3231.350516735999</v>
      </c>
      <c r="M248" s="19">
        <v>65</v>
      </c>
    </row>
    <row r="249" spans="1:73" s="18" customFormat="1" x14ac:dyDescent="0.2">
      <c r="A249" s="9">
        <v>207</v>
      </c>
      <c r="B249" s="10" t="s">
        <v>524</v>
      </c>
      <c r="C249" s="10" t="s">
        <v>49</v>
      </c>
      <c r="D249" s="11" t="s">
        <v>552</v>
      </c>
      <c r="E249" s="12" t="s">
        <v>525</v>
      </c>
      <c r="F249" s="13" t="s">
        <v>553</v>
      </c>
      <c r="G249" s="14" t="s">
        <v>34</v>
      </c>
      <c r="H249" s="15" t="s">
        <v>26</v>
      </c>
      <c r="I249" s="16">
        <v>3072</v>
      </c>
      <c r="J249" s="15">
        <f t="shared" si="14"/>
        <v>3124.2239999999997</v>
      </c>
      <c r="K249" s="15">
        <f t="shared" si="14"/>
        <v>3177.3358079999994</v>
      </c>
      <c r="L249" s="15">
        <f t="shared" si="14"/>
        <v>3231.350516735999</v>
      </c>
      <c r="M249" s="19">
        <v>65</v>
      </c>
    </row>
    <row r="250" spans="1:73" s="18" customFormat="1" ht="25.5" x14ac:dyDescent="0.2">
      <c r="A250" s="9">
        <v>64</v>
      </c>
      <c r="B250" s="10" t="s">
        <v>131</v>
      </c>
      <c r="C250" s="10" t="s">
        <v>49</v>
      </c>
      <c r="D250" s="11" t="s">
        <v>138</v>
      </c>
      <c r="E250" s="12" t="s">
        <v>133</v>
      </c>
      <c r="F250" s="13" t="s">
        <v>171</v>
      </c>
      <c r="G250" s="14" t="s">
        <v>34</v>
      </c>
      <c r="H250" s="15" t="s">
        <v>26</v>
      </c>
      <c r="I250" s="16">
        <v>3072</v>
      </c>
      <c r="J250" s="15">
        <f t="shared" si="14"/>
        <v>3124.2239999999997</v>
      </c>
      <c r="K250" s="15">
        <f t="shared" si="14"/>
        <v>3177.3358079999994</v>
      </c>
      <c r="L250" s="15">
        <f t="shared" si="14"/>
        <v>3231.350516735999</v>
      </c>
      <c r="M250" s="19">
        <v>65</v>
      </c>
    </row>
    <row r="251" spans="1:73" s="18" customFormat="1" x14ac:dyDescent="0.2">
      <c r="A251" s="9">
        <v>301</v>
      </c>
      <c r="B251" s="10" t="s">
        <v>749</v>
      </c>
      <c r="C251" s="10" t="s">
        <v>27</v>
      </c>
      <c r="D251" s="11" t="s">
        <v>749</v>
      </c>
      <c r="E251" s="12" t="s">
        <v>750</v>
      </c>
      <c r="F251" s="13" t="s">
        <v>751</v>
      </c>
      <c r="G251" s="14" t="s">
        <v>18</v>
      </c>
      <c r="H251" s="15" t="s">
        <v>26</v>
      </c>
      <c r="I251" s="16">
        <f>3*1024</f>
        <v>3072</v>
      </c>
      <c r="J251" s="15">
        <f t="shared" si="14"/>
        <v>3124.2239999999997</v>
      </c>
      <c r="K251" s="15">
        <f t="shared" si="14"/>
        <v>3177.3358079999994</v>
      </c>
      <c r="L251" s="15">
        <f t="shared" si="14"/>
        <v>3231.350516735999</v>
      </c>
      <c r="M251" s="19">
        <v>65</v>
      </c>
    </row>
    <row r="252" spans="1:73" s="18" customFormat="1" x14ac:dyDescent="0.2">
      <c r="A252" s="9">
        <v>49</v>
      </c>
      <c r="B252" s="10" t="s">
        <v>131</v>
      </c>
      <c r="C252" s="10" t="s">
        <v>49</v>
      </c>
      <c r="D252" s="11" t="s">
        <v>165</v>
      </c>
      <c r="E252" s="12" t="s">
        <v>133</v>
      </c>
      <c r="F252" s="13" t="s">
        <v>166</v>
      </c>
      <c r="G252" s="14" t="s">
        <v>34</v>
      </c>
      <c r="H252" s="15" t="s">
        <v>26</v>
      </c>
      <c r="I252" s="16">
        <v>3072</v>
      </c>
      <c r="J252" s="15">
        <f t="shared" si="14"/>
        <v>3124.2239999999997</v>
      </c>
      <c r="K252" s="15">
        <f t="shared" si="14"/>
        <v>3177.3358079999994</v>
      </c>
      <c r="L252" s="15">
        <f t="shared" si="14"/>
        <v>3231.350516735999</v>
      </c>
      <c r="M252" s="19">
        <v>65</v>
      </c>
    </row>
    <row r="253" spans="1:73" s="18" customFormat="1" ht="25.5" x14ac:dyDescent="0.2">
      <c r="A253" s="9">
        <v>194</v>
      </c>
      <c r="B253" s="10" t="s">
        <v>496</v>
      </c>
      <c r="C253" s="10" t="s">
        <v>49</v>
      </c>
      <c r="D253" s="11" t="s">
        <v>511</v>
      </c>
      <c r="E253" s="12" t="s">
        <v>498</v>
      </c>
      <c r="F253" s="13" t="s">
        <v>512</v>
      </c>
      <c r="G253" s="14" t="s">
        <v>34</v>
      </c>
      <c r="H253" s="15" t="s">
        <v>26</v>
      </c>
      <c r="I253" s="16">
        <f>3*1024</f>
        <v>3072</v>
      </c>
      <c r="J253" s="15">
        <f t="shared" si="14"/>
        <v>3124.2239999999997</v>
      </c>
      <c r="K253" s="15">
        <f t="shared" si="14"/>
        <v>3177.3358079999994</v>
      </c>
      <c r="L253" s="15">
        <f t="shared" si="14"/>
        <v>3231.350516735999</v>
      </c>
      <c r="M253" s="19">
        <v>65</v>
      </c>
    </row>
    <row r="254" spans="1:73" s="18" customFormat="1" x14ac:dyDescent="0.2">
      <c r="A254" s="9">
        <v>285</v>
      </c>
      <c r="B254" s="10" t="s">
        <v>700</v>
      </c>
      <c r="C254" s="10" t="s">
        <v>49</v>
      </c>
      <c r="D254" s="11" t="s">
        <v>744</v>
      </c>
      <c r="E254" s="12" t="s">
        <v>702</v>
      </c>
      <c r="F254" s="13" t="s">
        <v>745</v>
      </c>
      <c r="G254" s="14" t="s">
        <v>34</v>
      </c>
      <c r="H254" s="15" t="s">
        <v>26</v>
      </c>
      <c r="I254" s="16">
        <v>3072</v>
      </c>
      <c r="J254" s="15">
        <f t="shared" si="14"/>
        <v>3124.2239999999997</v>
      </c>
      <c r="K254" s="15">
        <f t="shared" si="14"/>
        <v>3177.3358079999994</v>
      </c>
      <c r="L254" s="15">
        <f t="shared" si="14"/>
        <v>3231.350516735999</v>
      </c>
      <c r="M254" s="19">
        <v>65</v>
      </c>
    </row>
    <row r="255" spans="1:73" s="18" customFormat="1" x14ac:dyDescent="0.2">
      <c r="A255" s="9">
        <v>138</v>
      </c>
      <c r="B255" s="10" t="s">
        <v>357</v>
      </c>
      <c r="C255" s="10" t="s">
        <v>49</v>
      </c>
      <c r="D255" s="11" t="s">
        <v>380</v>
      </c>
      <c r="E255" s="12" t="s">
        <v>359</v>
      </c>
      <c r="F255" s="13" t="s">
        <v>381</v>
      </c>
      <c r="G255" s="14" t="s">
        <v>34</v>
      </c>
      <c r="H255" s="15" t="s">
        <v>26</v>
      </c>
      <c r="I255" s="16">
        <v>3072</v>
      </c>
      <c r="J255" s="15">
        <f t="shared" ref="J255:L274" si="15">I255*1.017</f>
        <v>3124.2239999999997</v>
      </c>
      <c r="K255" s="15">
        <f t="shared" si="15"/>
        <v>3177.3358079999994</v>
      </c>
      <c r="L255" s="15">
        <f t="shared" si="15"/>
        <v>3231.350516735999</v>
      </c>
      <c r="M255" s="19">
        <v>65</v>
      </c>
    </row>
    <row r="256" spans="1:73" s="18" customFormat="1" ht="25.5" x14ac:dyDescent="0.2">
      <c r="A256" s="9">
        <v>51</v>
      </c>
      <c r="B256" s="10" t="s">
        <v>131</v>
      </c>
      <c r="C256" s="10" t="s">
        <v>49</v>
      </c>
      <c r="D256" s="11" t="s">
        <v>169</v>
      </c>
      <c r="E256" s="12" t="s">
        <v>133</v>
      </c>
      <c r="F256" s="13" t="s">
        <v>170</v>
      </c>
      <c r="G256" s="14" t="s">
        <v>34</v>
      </c>
      <c r="H256" s="15" t="s">
        <v>26</v>
      </c>
      <c r="I256" s="16">
        <v>3072</v>
      </c>
      <c r="J256" s="15">
        <f t="shared" si="15"/>
        <v>3124.2239999999997</v>
      </c>
      <c r="K256" s="15">
        <f t="shared" si="15"/>
        <v>3177.3358079999994</v>
      </c>
      <c r="L256" s="15">
        <f t="shared" si="15"/>
        <v>3231.350516735999</v>
      </c>
      <c r="M256" s="19">
        <v>65</v>
      </c>
    </row>
    <row r="257" spans="1:13" s="18" customFormat="1" ht="25.5" x14ac:dyDescent="0.2">
      <c r="A257" s="9">
        <v>208</v>
      </c>
      <c r="B257" s="10" t="s">
        <v>524</v>
      </c>
      <c r="C257" s="10" t="s">
        <v>49</v>
      </c>
      <c r="D257" s="11" t="s">
        <v>554</v>
      </c>
      <c r="E257" s="12" t="s">
        <v>525</v>
      </c>
      <c r="F257" s="13" t="s">
        <v>555</v>
      </c>
      <c r="G257" s="14" t="s">
        <v>34</v>
      </c>
      <c r="H257" s="15" t="s">
        <v>26</v>
      </c>
      <c r="I257" s="16">
        <v>3072</v>
      </c>
      <c r="J257" s="15">
        <f t="shared" si="15"/>
        <v>3124.2239999999997</v>
      </c>
      <c r="K257" s="15">
        <f t="shared" si="15"/>
        <v>3177.3358079999994</v>
      </c>
      <c r="L257" s="15">
        <f t="shared" si="15"/>
        <v>3231.350516735999</v>
      </c>
      <c r="M257" s="19">
        <v>65</v>
      </c>
    </row>
    <row r="258" spans="1:13" s="18" customFormat="1" x14ac:dyDescent="0.2">
      <c r="A258" s="9">
        <v>289</v>
      </c>
      <c r="B258" s="10" t="s">
        <v>700</v>
      </c>
      <c r="C258" s="10" t="s">
        <v>49</v>
      </c>
      <c r="D258" s="11" t="s">
        <v>746</v>
      </c>
      <c r="E258" s="12" t="s">
        <v>702</v>
      </c>
      <c r="F258" s="13" t="s">
        <v>747</v>
      </c>
      <c r="G258" s="14" t="s">
        <v>34</v>
      </c>
      <c r="H258" s="15" t="s">
        <v>26</v>
      </c>
      <c r="I258" s="16">
        <v>3584</v>
      </c>
      <c r="J258" s="15">
        <f t="shared" si="15"/>
        <v>3644.9279999999999</v>
      </c>
      <c r="K258" s="15">
        <f t="shared" si="15"/>
        <v>3706.8917759999995</v>
      </c>
      <c r="L258" s="15">
        <f t="shared" si="15"/>
        <v>3769.9089361919991</v>
      </c>
      <c r="M258" s="19">
        <v>65</v>
      </c>
    </row>
    <row r="259" spans="1:13" s="18" customFormat="1" ht="25.5" x14ac:dyDescent="0.2">
      <c r="A259" s="9">
        <v>56</v>
      </c>
      <c r="B259" s="10" t="s">
        <v>131</v>
      </c>
      <c r="C259" s="10" t="s">
        <v>49</v>
      </c>
      <c r="D259" s="11" t="s">
        <v>172</v>
      </c>
      <c r="E259" s="12" t="s">
        <v>133</v>
      </c>
      <c r="F259" s="13" t="s">
        <v>173</v>
      </c>
      <c r="G259" s="14" t="s">
        <v>34</v>
      </c>
      <c r="H259" s="15" t="s">
        <v>26</v>
      </c>
      <c r="I259" s="16">
        <v>3584</v>
      </c>
      <c r="J259" s="15">
        <f t="shared" si="15"/>
        <v>3644.9279999999999</v>
      </c>
      <c r="K259" s="15">
        <f t="shared" si="15"/>
        <v>3706.8917759999995</v>
      </c>
      <c r="L259" s="15">
        <f t="shared" si="15"/>
        <v>3769.9089361919991</v>
      </c>
      <c r="M259" s="19">
        <v>65</v>
      </c>
    </row>
    <row r="260" spans="1:13" s="18" customFormat="1" ht="25.5" x14ac:dyDescent="0.2">
      <c r="A260" s="9">
        <v>58</v>
      </c>
      <c r="B260" s="10" t="s">
        <v>131</v>
      </c>
      <c r="C260" s="10" t="s">
        <v>49</v>
      </c>
      <c r="D260" s="11" t="s">
        <v>176</v>
      </c>
      <c r="E260" s="12" t="s">
        <v>133</v>
      </c>
      <c r="F260" s="13" t="s">
        <v>177</v>
      </c>
      <c r="G260" s="14" t="s">
        <v>34</v>
      </c>
      <c r="H260" s="15" t="s">
        <v>26</v>
      </c>
      <c r="I260" s="16">
        <f>3.5*1024</f>
        <v>3584</v>
      </c>
      <c r="J260" s="15">
        <f t="shared" si="15"/>
        <v>3644.9279999999999</v>
      </c>
      <c r="K260" s="15">
        <f t="shared" si="15"/>
        <v>3706.8917759999995</v>
      </c>
      <c r="L260" s="15">
        <f t="shared" si="15"/>
        <v>3769.9089361919991</v>
      </c>
      <c r="M260" s="19">
        <v>65</v>
      </c>
    </row>
    <row r="261" spans="1:13" s="18" customFormat="1" x14ac:dyDescent="0.2">
      <c r="A261" s="9">
        <v>287</v>
      </c>
      <c r="B261" s="10" t="s">
        <v>700</v>
      </c>
      <c r="C261" s="10" t="s">
        <v>49</v>
      </c>
      <c r="D261" s="11" t="s">
        <v>742</v>
      </c>
      <c r="E261" s="12" t="s">
        <v>702</v>
      </c>
      <c r="F261" s="13" t="s">
        <v>743</v>
      </c>
      <c r="G261" s="14" t="s">
        <v>34</v>
      </c>
      <c r="H261" s="15" t="s">
        <v>26</v>
      </c>
      <c r="I261" s="16">
        <v>4096</v>
      </c>
      <c r="J261" s="15">
        <f t="shared" si="15"/>
        <v>4165.6319999999996</v>
      </c>
      <c r="K261" s="15">
        <f t="shared" si="15"/>
        <v>4236.4477439999991</v>
      </c>
      <c r="L261" s="15">
        <f t="shared" si="15"/>
        <v>4308.4673556479984</v>
      </c>
      <c r="M261" s="19">
        <v>65</v>
      </c>
    </row>
    <row r="262" spans="1:13" s="18" customFormat="1" ht="25.5" x14ac:dyDescent="0.2">
      <c r="A262" s="9">
        <v>257</v>
      </c>
      <c r="B262" s="10" t="s">
        <v>631</v>
      </c>
      <c r="C262" s="10" t="s">
        <v>49</v>
      </c>
      <c r="D262" s="11" t="s">
        <v>658</v>
      </c>
      <c r="E262" s="12" t="s">
        <v>633</v>
      </c>
      <c r="F262" s="13" t="s">
        <v>659</v>
      </c>
      <c r="G262" s="14" t="s">
        <v>34</v>
      </c>
      <c r="H262" s="15" t="s">
        <v>26</v>
      </c>
      <c r="I262" s="16">
        <v>4096</v>
      </c>
      <c r="J262" s="15">
        <f t="shared" si="15"/>
        <v>4165.6319999999996</v>
      </c>
      <c r="K262" s="15">
        <f t="shared" si="15"/>
        <v>4236.4477439999991</v>
      </c>
      <c r="L262" s="15">
        <f t="shared" si="15"/>
        <v>4308.4673556479984</v>
      </c>
      <c r="M262" s="19">
        <v>65</v>
      </c>
    </row>
    <row r="263" spans="1:13" s="18" customFormat="1" ht="25.5" x14ac:dyDescent="0.2">
      <c r="A263" s="9">
        <v>11</v>
      </c>
      <c r="B263" s="10" t="s">
        <v>29</v>
      </c>
      <c r="C263" s="10" t="s">
        <v>49</v>
      </c>
      <c r="D263" s="11" t="s">
        <v>93</v>
      </c>
      <c r="E263" s="12" t="s">
        <v>32</v>
      </c>
      <c r="F263" s="13" t="s">
        <v>94</v>
      </c>
      <c r="G263" s="14" t="s">
        <v>34</v>
      </c>
      <c r="H263" s="15" t="s">
        <v>26</v>
      </c>
      <c r="I263" s="16">
        <v>4096</v>
      </c>
      <c r="J263" s="15">
        <f t="shared" si="15"/>
        <v>4165.6319999999996</v>
      </c>
      <c r="K263" s="15">
        <f t="shared" si="15"/>
        <v>4236.4477439999991</v>
      </c>
      <c r="L263" s="15">
        <f t="shared" si="15"/>
        <v>4308.4673556479984</v>
      </c>
      <c r="M263" s="19">
        <v>65</v>
      </c>
    </row>
    <row r="264" spans="1:13" s="18" customFormat="1" ht="25.5" x14ac:dyDescent="0.2">
      <c r="A264" s="9">
        <v>65</v>
      </c>
      <c r="B264" s="10" t="s">
        <v>131</v>
      </c>
      <c r="C264" s="10" t="s">
        <v>49</v>
      </c>
      <c r="D264" s="11" t="s">
        <v>178</v>
      </c>
      <c r="E264" s="12" t="s">
        <v>133</v>
      </c>
      <c r="F264" s="13" t="s">
        <v>179</v>
      </c>
      <c r="G264" s="14" t="s">
        <v>34</v>
      </c>
      <c r="H264" s="15" t="s">
        <v>26</v>
      </c>
      <c r="I264" s="16">
        <v>4096</v>
      </c>
      <c r="J264" s="15">
        <f t="shared" si="15"/>
        <v>4165.6319999999996</v>
      </c>
      <c r="K264" s="15">
        <f t="shared" si="15"/>
        <v>4236.4477439999991</v>
      </c>
      <c r="L264" s="15">
        <f t="shared" si="15"/>
        <v>4308.4673556479984</v>
      </c>
      <c r="M264" s="19">
        <v>65</v>
      </c>
    </row>
    <row r="265" spans="1:13" s="18" customFormat="1" ht="25.5" x14ac:dyDescent="0.2">
      <c r="A265" s="9">
        <v>59</v>
      </c>
      <c r="B265" s="10" t="s">
        <v>131</v>
      </c>
      <c r="C265" s="10" t="s">
        <v>49</v>
      </c>
      <c r="D265" s="11" t="s">
        <v>174</v>
      </c>
      <c r="E265" s="12" t="s">
        <v>133</v>
      </c>
      <c r="F265" s="13" t="s">
        <v>175</v>
      </c>
      <c r="G265" s="14" t="s">
        <v>34</v>
      </c>
      <c r="H265" s="15" t="s">
        <v>26</v>
      </c>
      <c r="I265" s="16">
        <v>4096</v>
      </c>
      <c r="J265" s="15">
        <f t="shared" si="15"/>
        <v>4165.6319999999996</v>
      </c>
      <c r="K265" s="15">
        <f t="shared" si="15"/>
        <v>4236.4477439999991</v>
      </c>
      <c r="L265" s="15">
        <f t="shared" si="15"/>
        <v>4308.4673556479984</v>
      </c>
      <c r="M265" s="19">
        <v>65</v>
      </c>
    </row>
    <row r="266" spans="1:13" s="18" customFormat="1" x14ac:dyDescent="0.2">
      <c r="A266" s="9">
        <v>262</v>
      </c>
      <c r="B266" s="10" t="s">
        <v>660</v>
      </c>
      <c r="C266" s="10" t="s">
        <v>49</v>
      </c>
      <c r="D266" s="11" t="s">
        <v>661</v>
      </c>
      <c r="E266" s="12" t="s">
        <v>662</v>
      </c>
      <c r="F266" s="13" t="s">
        <v>669</v>
      </c>
      <c r="G266" s="14" t="s">
        <v>34</v>
      </c>
      <c r="H266" s="15" t="s">
        <v>26</v>
      </c>
      <c r="I266" s="16">
        <v>4096</v>
      </c>
      <c r="J266" s="15">
        <f t="shared" si="15"/>
        <v>4165.6319999999996</v>
      </c>
      <c r="K266" s="15">
        <f t="shared" si="15"/>
        <v>4236.4477439999991</v>
      </c>
      <c r="L266" s="15">
        <f t="shared" si="15"/>
        <v>4308.4673556479984</v>
      </c>
      <c r="M266" s="19">
        <v>65</v>
      </c>
    </row>
    <row r="267" spans="1:13" s="18" customFormat="1" ht="25.5" x14ac:dyDescent="0.2">
      <c r="A267" s="9">
        <v>155</v>
      </c>
      <c r="B267" s="10" t="s">
        <v>383</v>
      </c>
      <c r="C267" s="10" t="s">
        <v>49</v>
      </c>
      <c r="D267" s="11" t="s">
        <v>433</v>
      </c>
      <c r="E267" s="12" t="s">
        <v>402</v>
      </c>
      <c r="F267" s="13" t="s">
        <v>434</v>
      </c>
      <c r="G267" s="14" t="s">
        <v>34</v>
      </c>
      <c r="H267" s="15" t="s">
        <v>26</v>
      </c>
      <c r="I267" s="16">
        <f>4*1024</f>
        <v>4096</v>
      </c>
      <c r="J267" s="15">
        <f t="shared" si="15"/>
        <v>4165.6319999999996</v>
      </c>
      <c r="K267" s="15">
        <f t="shared" si="15"/>
        <v>4236.4477439999991</v>
      </c>
      <c r="L267" s="15">
        <f t="shared" si="15"/>
        <v>4308.4673556479984</v>
      </c>
      <c r="M267" s="19">
        <v>65</v>
      </c>
    </row>
    <row r="268" spans="1:13" s="18" customFormat="1" x14ac:dyDescent="0.2">
      <c r="A268" s="9">
        <v>10</v>
      </c>
      <c r="B268" s="10" t="s">
        <v>29</v>
      </c>
      <c r="C268" s="10" t="s">
        <v>49</v>
      </c>
      <c r="D268" s="11" t="s">
        <v>91</v>
      </c>
      <c r="E268" s="12" t="s">
        <v>32</v>
      </c>
      <c r="F268" s="13" t="s">
        <v>92</v>
      </c>
      <c r="G268" s="14" t="s">
        <v>34</v>
      </c>
      <c r="H268" s="15" t="s">
        <v>26</v>
      </c>
      <c r="I268" s="16">
        <v>4096</v>
      </c>
      <c r="J268" s="15">
        <f t="shared" si="15"/>
        <v>4165.6319999999996</v>
      </c>
      <c r="K268" s="15">
        <f t="shared" si="15"/>
        <v>4236.4477439999991</v>
      </c>
      <c r="L268" s="15">
        <f t="shared" si="15"/>
        <v>4308.4673556479984</v>
      </c>
      <c r="M268" s="19">
        <v>65</v>
      </c>
    </row>
    <row r="269" spans="1:13" s="18" customFormat="1" x14ac:dyDescent="0.2">
      <c r="A269" s="9">
        <v>198</v>
      </c>
      <c r="B269" s="10" t="s">
        <v>496</v>
      </c>
      <c r="C269" s="10" t="s">
        <v>27</v>
      </c>
      <c r="D269" s="11" t="s">
        <v>496</v>
      </c>
      <c r="E269" s="12" t="s">
        <v>498</v>
      </c>
      <c r="F269" s="13" t="s">
        <v>513</v>
      </c>
      <c r="G269" s="14" t="s">
        <v>34</v>
      </c>
      <c r="H269" s="15" t="s">
        <v>26</v>
      </c>
      <c r="I269" s="16">
        <f>4.5*1024</f>
        <v>4608</v>
      </c>
      <c r="J269" s="15">
        <f t="shared" si="15"/>
        <v>4686.3359999999993</v>
      </c>
      <c r="K269" s="15">
        <f t="shared" si="15"/>
        <v>4766.0037119999988</v>
      </c>
      <c r="L269" s="15">
        <f t="shared" si="15"/>
        <v>4847.0257751039981</v>
      </c>
      <c r="M269" s="19">
        <v>65</v>
      </c>
    </row>
    <row r="270" spans="1:13" s="18" customFormat="1" x14ac:dyDescent="0.2">
      <c r="A270" s="9">
        <v>9</v>
      </c>
      <c r="B270" s="10" t="s">
        <v>29</v>
      </c>
      <c r="C270" s="10" t="s">
        <v>49</v>
      </c>
      <c r="D270" s="11" t="s">
        <v>95</v>
      </c>
      <c r="E270" s="12" t="s">
        <v>32</v>
      </c>
      <c r="F270" s="13" t="s">
        <v>96</v>
      </c>
      <c r="G270" s="14" t="s">
        <v>34</v>
      </c>
      <c r="H270" s="15" t="s">
        <v>26</v>
      </c>
      <c r="I270" s="16">
        <v>4608</v>
      </c>
      <c r="J270" s="15">
        <f t="shared" si="15"/>
        <v>4686.3359999999993</v>
      </c>
      <c r="K270" s="15">
        <f t="shared" si="15"/>
        <v>4766.0037119999988</v>
      </c>
      <c r="L270" s="15">
        <f t="shared" si="15"/>
        <v>4847.0257751039981</v>
      </c>
      <c r="M270" s="19">
        <v>65</v>
      </c>
    </row>
    <row r="271" spans="1:13" s="18" customFormat="1" x14ac:dyDescent="0.2">
      <c r="A271" s="9">
        <v>2</v>
      </c>
      <c r="B271" s="10" t="s">
        <v>14</v>
      </c>
      <c r="C271" s="10" t="s">
        <v>27</v>
      </c>
      <c r="D271" s="11" t="s">
        <v>14</v>
      </c>
      <c r="E271" s="12" t="s">
        <v>24</v>
      </c>
      <c r="F271" s="13" t="s">
        <v>28</v>
      </c>
      <c r="G271" s="14" t="s">
        <v>18</v>
      </c>
      <c r="H271" s="15" t="s">
        <v>26</v>
      </c>
      <c r="I271" s="16">
        <f>4*1024</f>
        <v>4096</v>
      </c>
      <c r="J271" s="15">
        <f t="shared" si="15"/>
        <v>4165.6319999999996</v>
      </c>
      <c r="K271" s="15">
        <f t="shared" si="15"/>
        <v>4236.4477439999991</v>
      </c>
      <c r="L271" s="15">
        <f t="shared" si="15"/>
        <v>4308.4673556479984</v>
      </c>
      <c r="M271" s="19">
        <v>65</v>
      </c>
    </row>
    <row r="272" spans="1:13" s="18" customFormat="1" x14ac:dyDescent="0.2">
      <c r="A272" s="9">
        <v>31</v>
      </c>
      <c r="B272" s="10" t="s">
        <v>97</v>
      </c>
      <c r="C272" s="10" t="s">
        <v>103</v>
      </c>
      <c r="D272" s="11" t="s">
        <v>104</v>
      </c>
      <c r="E272" s="12" t="s">
        <v>97</v>
      </c>
      <c r="F272" s="13" t="s">
        <v>105</v>
      </c>
      <c r="G272" s="14" t="s">
        <v>34</v>
      </c>
      <c r="H272" s="15" t="s">
        <v>26</v>
      </c>
      <c r="I272" s="16">
        <v>5120</v>
      </c>
      <c r="J272" s="15">
        <f t="shared" si="15"/>
        <v>5207.0399999999991</v>
      </c>
      <c r="K272" s="15">
        <f t="shared" si="15"/>
        <v>5295.5596799999985</v>
      </c>
      <c r="L272" s="15">
        <f t="shared" si="15"/>
        <v>5385.5841945599977</v>
      </c>
      <c r="M272" s="19">
        <v>65</v>
      </c>
    </row>
    <row r="273" spans="1:90" s="18" customFormat="1" ht="12.75" customHeight="1" x14ac:dyDescent="0.2">
      <c r="A273" s="9">
        <v>191</v>
      </c>
      <c r="B273" s="10" t="s">
        <v>471</v>
      </c>
      <c r="C273" s="10" t="s">
        <v>27</v>
      </c>
      <c r="D273" s="11" t="s">
        <v>471</v>
      </c>
      <c r="E273" s="12" t="s">
        <v>473</v>
      </c>
      <c r="F273" s="13" t="s">
        <v>495</v>
      </c>
      <c r="G273" s="14" t="s">
        <v>34</v>
      </c>
      <c r="H273" s="15" t="s">
        <v>26</v>
      </c>
      <c r="I273" s="16">
        <f>5*1024</f>
        <v>5120</v>
      </c>
      <c r="J273" s="15">
        <f t="shared" si="15"/>
        <v>5207.0399999999991</v>
      </c>
      <c r="K273" s="15">
        <f t="shared" si="15"/>
        <v>5295.5596799999985</v>
      </c>
      <c r="L273" s="15">
        <f t="shared" si="15"/>
        <v>5385.5841945599977</v>
      </c>
      <c r="M273" s="19">
        <v>65</v>
      </c>
    </row>
    <row r="274" spans="1:90" s="18" customFormat="1" x14ac:dyDescent="0.2">
      <c r="A274" s="9">
        <v>231</v>
      </c>
      <c r="B274" s="10" t="s">
        <v>577</v>
      </c>
      <c r="C274" s="10" t="s">
        <v>103</v>
      </c>
      <c r="D274" s="11" t="s">
        <v>594</v>
      </c>
      <c r="E274" s="12" t="s">
        <v>579</v>
      </c>
      <c r="F274" s="13" t="s">
        <v>595</v>
      </c>
      <c r="G274" s="14" t="s">
        <v>34</v>
      </c>
      <c r="H274" s="15" t="s">
        <v>26</v>
      </c>
      <c r="I274" s="16">
        <f>5*1024</f>
        <v>5120</v>
      </c>
      <c r="J274" s="15">
        <f t="shared" si="15"/>
        <v>5207.0399999999991</v>
      </c>
      <c r="K274" s="15">
        <f t="shared" si="15"/>
        <v>5295.5596799999985</v>
      </c>
      <c r="L274" s="15">
        <f t="shared" si="15"/>
        <v>5385.5841945599977</v>
      </c>
      <c r="M274" s="19">
        <v>65</v>
      </c>
    </row>
    <row r="275" spans="1:90" s="18" customFormat="1" ht="25.5" x14ac:dyDescent="0.2">
      <c r="A275" s="9">
        <v>244</v>
      </c>
      <c r="B275" s="10" t="s">
        <v>623</v>
      </c>
      <c r="C275" s="10" t="s">
        <v>627</v>
      </c>
      <c r="D275" s="11" t="s">
        <v>628</v>
      </c>
      <c r="E275" s="12" t="s">
        <v>629</v>
      </c>
      <c r="F275" s="13" t="s">
        <v>630</v>
      </c>
      <c r="G275" s="14" t="s">
        <v>34</v>
      </c>
      <c r="H275" s="15" t="s">
        <v>26</v>
      </c>
      <c r="I275" s="16">
        <f>6*1024</f>
        <v>6144</v>
      </c>
      <c r="J275" s="15">
        <f t="shared" ref="J275:L294" si="16">I275*1.017</f>
        <v>6248.4479999999994</v>
      </c>
      <c r="K275" s="15">
        <f t="shared" si="16"/>
        <v>6354.6716159999987</v>
      </c>
      <c r="L275" s="15">
        <f t="shared" si="16"/>
        <v>6462.701033471998</v>
      </c>
      <c r="M275" s="19">
        <v>65</v>
      </c>
    </row>
    <row r="276" spans="1:90" s="18" customFormat="1" ht="25.5" x14ac:dyDescent="0.2">
      <c r="A276" s="9">
        <v>110</v>
      </c>
      <c r="B276" s="10" t="s">
        <v>277</v>
      </c>
      <c r="C276" s="10" t="s">
        <v>103</v>
      </c>
      <c r="D276" s="11" t="s">
        <v>291</v>
      </c>
      <c r="E276" s="12" t="s">
        <v>279</v>
      </c>
      <c r="F276" s="13" t="s">
        <v>292</v>
      </c>
      <c r="G276" s="14" t="s">
        <v>34</v>
      </c>
      <c r="H276" s="15" t="s">
        <v>26</v>
      </c>
      <c r="I276" s="16">
        <f>6*1024</f>
        <v>6144</v>
      </c>
      <c r="J276" s="15">
        <f t="shared" si="16"/>
        <v>6248.4479999999994</v>
      </c>
      <c r="K276" s="15">
        <f t="shared" si="16"/>
        <v>6354.6716159999987</v>
      </c>
      <c r="L276" s="15">
        <f t="shared" si="16"/>
        <v>6462.701033471998</v>
      </c>
      <c r="M276" s="19">
        <v>65</v>
      </c>
    </row>
    <row r="277" spans="1:90" s="18" customFormat="1" x14ac:dyDescent="0.2">
      <c r="A277" s="30">
        <v>95</v>
      </c>
      <c r="B277" s="10" t="s">
        <v>208</v>
      </c>
      <c r="C277" s="10" t="s">
        <v>27</v>
      </c>
      <c r="D277" s="11" t="s">
        <v>208</v>
      </c>
      <c r="E277" s="12" t="s">
        <v>209</v>
      </c>
      <c r="F277" s="13" t="s">
        <v>251</v>
      </c>
      <c r="G277" s="14" t="s">
        <v>34</v>
      </c>
      <c r="H277" s="15" t="s">
        <v>26</v>
      </c>
      <c r="I277" s="16">
        <f>5.5*1024</f>
        <v>5632</v>
      </c>
      <c r="J277" s="15">
        <f t="shared" si="16"/>
        <v>5727.7439999999997</v>
      </c>
      <c r="K277" s="15">
        <f t="shared" si="16"/>
        <v>5825.1156479999991</v>
      </c>
      <c r="L277" s="15">
        <f t="shared" si="16"/>
        <v>5924.1426140159983</v>
      </c>
      <c r="M277" s="19">
        <v>65</v>
      </c>
    </row>
    <row r="278" spans="1:90" s="23" customFormat="1" ht="25.5" x14ac:dyDescent="0.2">
      <c r="A278" s="28">
        <v>224</v>
      </c>
      <c r="B278" s="10" t="s">
        <v>557</v>
      </c>
      <c r="C278" s="10" t="s">
        <v>103</v>
      </c>
      <c r="D278" s="11" t="s">
        <v>575</v>
      </c>
      <c r="E278" s="12" t="s">
        <v>558</v>
      </c>
      <c r="F278" s="13" t="s">
        <v>576</v>
      </c>
      <c r="G278" s="14" t="s">
        <v>34</v>
      </c>
      <c r="H278" s="15" t="s">
        <v>26</v>
      </c>
      <c r="I278" s="16">
        <v>7168</v>
      </c>
      <c r="J278" s="15">
        <f t="shared" si="16"/>
        <v>7289.8559999999998</v>
      </c>
      <c r="K278" s="15">
        <f t="shared" si="16"/>
        <v>7413.783551999999</v>
      </c>
      <c r="L278" s="15">
        <f t="shared" si="16"/>
        <v>7539.8178723839983</v>
      </c>
      <c r="M278" s="19">
        <v>65</v>
      </c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</row>
    <row r="279" spans="1:90" s="23" customFormat="1" ht="25.5" x14ac:dyDescent="0.2">
      <c r="A279" s="28">
        <v>77</v>
      </c>
      <c r="B279" s="10" t="s">
        <v>183</v>
      </c>
      <c r="C279" s="10" t="s">
        <v>27</v>
      </c>
      <c r="D279" s="11" t="s">
        <v>183</v>
      </c>
      <c r="E279" s="12" t="s">
        <v>184</v>
      </c>
      <c r="F279" s="13" t="s">
        <v>207</v>
      </c>
      <c r="G279" s="14" t="s">
        <v>34</v>
      </c>
      <c r="H279" s="15" t="s">
        <v>26</v>
      </c>
      <c r="I279" s="16">
        <v>6144</v>
      </c>
      <c r="J279" s="15">
        <f t="shared" si="16"/>
        <v>6248.4479999999994</v>
      </c>
      <c r="K279" s="15">
        <f t="shared" si="16"/>
        <v>6354.6716159999987</v>
      </c>
      <c r="L279" s="15">
        <f t="shared" si="16"/>
        <v>6462.701033471998</v>
      </c>
      <c r="M279" s="19">
        <v>65</v>
      </c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</row>
    <row r="280" spans="1:90" s="23" customFormat="1" x14ac:dyDescent="0.2">
      <c r="A280" s="28">
        <v>116</v>
      </c>
      <c r="B280" s="10" t="s">
        <v>293</v>
      </c>
      <c r="C280" s="10" t="s">
        <v>103</v>
      </c>
      <c r="D280" s="11" t="s">
        <v>294</v>
      </c>
      <c r="E280" s="12" t="s">
        <v>294</v>
      </c>
      <c r="F280" s="13" t="s">
        <v>302</v>
      </c>
      <c r="G280" s="14" t="s">
        <v>34</v>
      </c>
      <c r="H280" s="15" t="s">
        <v>26</v>
      </c>
      <c r="I280" s="16">
        <f>6.5*1024</f>
        <v>6656</v>
      </c>
      <c r="J280" s="15">
        <f t="shared" si="16"/>
        <v>6769.1519999999991</v>
      </c>
      <c r="K280" s="15">
        <f t="shared" si="16"/>
        <v>6884.2275839999984</v>
      </c>
      <c r="L280" s="15">
        <f t="shared" si="16"/>
        <v>7001.2594529279977</v>
      </c>
      <c r="M280" s="19">
        <v>65</v>
      </c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</row>
    <row r="281" spans="1:90" s="23" customFormat="1" x14ac:dyDescent="0.2">
      <c r="A281" s="9">
        <v>258</v>
      </c>
      <c r="B281" s="10" t="s">
        <v>631</v>
      </c>
      <c r="C281" s="10" t="s">
        <v>27</v>
      </c>
      <c r="D281" s="11" t="s">
        <v>631</v>
      </c>
      <c r="E281" s="12" t="s">
        <v>633</v>
      </c>
      <c r="F281" s="13" t="s">
        <v>657</v>
      </c>
      <c r="G281" s="14" t="s">
        <v>34</v>
      </c>
      <c r="H281" s="15" t="s">
        <v>26</v>
      </c>
      <c r="I281" s="16">
        <f>7*1024</f>
        <v>7168</v>
      </c>
      <c r="J281" s="24">
        <f t="shared" si="16"/>
        <v>7289.8559999999998</v>
      </c>
      <c r="K281" s="24">
        <f t="shared" si="16"/>
        <v>7413.783551999999</v>
      </c>
      <c r="L281" s="24">
        <f t="shared" si="16"/>
        <v>7539.8178723839983</v>
      </c>
      <c r="M281" s="24">
        <v>65</v>
      </c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</row>
    <row r="282" spans="1:90" s="23" customFormat="1" x14ac:dyDescent="0.2">
      <c r="A282" s="9">
        <v>146</v>
      </c>
      <c r="B282" s="10" t="s">
        <v>357</v>
      </c>
      <c r="C282" s="10" t="s">
        <v>27</v>
      </c>
      <c r="D282" s="11" t="s">
        <v>357</v>
      </c>
      <c r="E282" s="12" t="s">
        <v>359</v>
      </c>
      <c r="F282" s="13" t="s">
        <v>382</v>
      </c>
      <c r="G282" s="14" t="s">
        <v>34</v>
      </c>
      <c r="H282" s="15" t="s">
        <v>26</v>
      </c>
      <c r="I282" s="16">
        <f>7*1024</f>
        <v>7168</v>
      </c>
      <c r="J282" s="24">
        <f t="shared" si="16"/>
        <v>7289.8559999999998</v>
      </c>
      <c r="K282" s="24">
        <f t="shared" si="16"/>
        <v>7413.783551999999</v>
      </c>
      <c r="L282" s="24">
        <f t="shared" si="16"/>
        <v>7539.8178723839983</v>
      </c>
      <c r="M282" s="24">
        <v>65</v>
      </c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</row>
    <row r="283" spans="1:90" s="18" customFormat="1" x14ac:dyDescent="0.2">
      <c r="A283" s="9">
        <v>130</v>
      </c>
      <c r="B283" s="10" t="s">
        <v>328</v>
      </c>
      <c r="C283" s="10" t="s">
        <v>103</v>
      </c>
      <c r="D283" s="11" t="s">
        <v>339</v>
      </c>
      <c r="E283" s="12" t="s">
        <v>332</v>
      </c>
      <c r="F283" s="13" t="s">
        <v>340</v>
      </c>
      <c r="G283" s="14" t="s">
        <v>34</v>
      </c>
      <c r="H283" s="15" t="s">
        <v>26</v>
      </c>
      <c r="I283" s="16">
        <v>7680</v>
      </c>
      <c r="J283" s="24">
        <f t="shared" si="16"/>
        <v>7810.5599999999995</v>
      </c>
      <c r="K283" s="24">
        <f t="shared" si="16"/>
        <v>7943.3395199999986</v>
      </c>
      <c r="L283" s="24">
        <f t="shared" si="16"/>
        <v>8078.376291839998</v>
      </c>
      <c r="M283" s="24">
        <v>65</v>
      </c>
    </row>
    <row r="284" spans="1:90" s="23" customFormat="1" ht="25.5" x14ac:dyDescent="0.2">
      <c r="A284" s="9">
        <v>235</v>
      </c>
      <c r="B284" s="10" t="s">
        <v>596</v>
      </c>
      <c r="C284" s="10" t="s">
        <v>103</v>
      </c>
      <c r="D284" s="11" t="s">
        <v>604</v>
      </c>
      <c r="E284" s="12" t="s">
        <v>597</v>
      </c>
      <c r="F284" s="13" t="s">
        <v>605</v>
      </c>
      <c r="G284" s="14" t="s">
        <v>34</v>
      </c>
      <c r="H284" s="15" t="s">
        <v>26</v>
      </c>
      <c r="I284" s="16">
        <f>8*1024</f>
        <v>8192</v>
      </c>
      <c r="J284" s="24">
        <f t="shared" si="16"/>
        <v>8331.2639999999992</v>
      </c>
      <c r="K284" s="24">
        <f t="shared" si="16"/>
        <v>8472.8954879999983</v>
      </c>
      <c r="L284" s="24">
        <f t="shared" si="16"/>
        <v>8616.9347112959967</v>
      </c>
      <c r="M284" s="24">
        <v>65</v>
      </c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</row>
    <row r="285" spans="1:90" s="18" customFormat="1" x14ac:dyDescent="0.2">
      <c r="A285" s="9">
        <v>242</v>
      </c>
      <c r="B285" s="10" t="s">
        <v>606</v>
      </c>
      <c r="C285" s="10" t="s">
        <v>103</v>
      </c>
      <c r="D285" s="11" t="s">
        <v>607</v>
      </c>
      <c r="E285" s="12" t="s">
        <v>608</v>
      </c>
      <c r="F285" s="13" t="s">
        <v>622</v>
      </c>
      <c r="G285" s="14" t="s">
        <v>34</v>
      </c>
      <c r="H285" s="15" t="s">
        <v>26</v>
      </c>
      <c r="I285" s="16">
        <v>8192</v>
      </c>
      <c r="J285" s="24">
        <f t="shared" si="16"/>
        <v>8331.2639999999992</v>
      </c>
      <c r="K285" s="24">
        <f t="shared" si="16"/>
        <v>8472.8954879999983</v>
      </c>
      <c r="L285" s="24">
        <f t="shared" si="16"/>
        <v>8616.9347112959967</v>
      </c>
      <c r="M285" s="24">
        <v>65</v>
      </c>
    </row>
    <row r="286" spans="1:90" s="23" customFormat="1" ht="25.5" x14ac:dyDescent="0.2">
      <c r="A286" s="9">
        <v>41</v>
      </c>
      <c r="B286" s="10" t="s">
        <v>106</v>
      </c>
      <c r="C286" s="10" t="s">
        <v>27</v>
      </c>
      <c r="D286" s="11" t="s">
        <v>106</v>
      </c>
      <c r="E286" s="12" t="s">
        <v>108</v>
      </c>
      <c r="F286" s="13" t="s">
        <v>130</v>
      </c>
      <c r="G286" s="14" t="s">
        <v>34</v>
      </c>
      <c r="H286" s="15" t="s">
        <v>26</v>
      </c>
      <c r="I286" s="16">
        <f>8*1024</f>
        <v>8192</v>
      </c>
      <c r="J286" s="24">
        <f t="shared" si="16"/>
        <v>8331.2639999999992</v>
      </c>
      <c r="K286" s="24">
        <f t="shared" si="16"/>
        <v>8472.8954879999983</v>
      </c>
      <c r="L286" s="24">
        <f t="shared" si="16"/>
        <v>8616.9347112959967</v>
      </c>
      <c r="M286" s="24">
        <v>65</v>
      </c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</row>
    <row r="287" spans="1:90" s="23" customFormat="1" ht="25.5" x14ac:dyDescent="0.2">
      <c r="A287" s="9">
        <v>181</v>
      </c>
      <c r="B287" s="10" t="s">
        <v>457</v>
      </c>
      <c r="C287" s="10" t="s">
        <v>103</v>
      </c>
      <c r="D287" s="11" t="s">
        <v>469</v>
      </c>
      <c r="E287" s="12" t="s">
        <v>459</v>
      </c>
      <c r="F287" s="13" t="s">
        <v>470</v>
      </c>
      <c r="G287" s="14" t="s">
        <v>34</v>
      </c>
      <c r="H287" s="15" t="s">
        <v>26</v>
      </c>
      <c r="I287" s="16">
        <v>8704</v>
      </c>
      <c r="J287" s="24">
        <f t="shared" si="16"/>
        <v>8851.9679999999989</v>
      </c>
      <c r="K287" s="24">
        <f t="shared" si="16"/>
        <v>9002.4514559999989</v>
      </c>
      <c r="L287" s="24">
        <f t="shared" si="16"/>
        <v>9155.4931307519983</v>
      </c>
      <c r="M287" s="24">
        <v>65</v>
      </c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</row>
    <row r="288" spans="1:90" s="23" customFormat="1" x14ac:dyDescent="0.2">
      <c r="A288" s="9">
        <v>264</v>
      </c>
      <c r="B288" s="10" t="s">
        <v>660</v>
      </c>
      <c r="C288" s="10" t="s">
        <v>103</v>
      </c>
      <c r="D288" s="11" t="s">
        <v>670</v>
      </c>
      <c r="E288" s="12" t="s">
        <v>662</v>
      </c>
      <c r="F288" s="13" t="s">
        <v>671</v>
      </c>
      <c r="G288" s="14" t="s">
        <v>34</v>
      </c>
      <c r="H288" s="15" t="s">
        <v>26</v>
      </c>
      <c r="I288" s="16">
        <f>8*1024</f>
        <v>8192</v>
      </c>
      <c r="J288" s="24">
        <f t="shared" si="16"/>
        <v>8331.2639999999992</v>
      </c>
      <c r="K288" s="24">
        <f t="shared" si="16"/>
        <v>8472.8954879999983</v>
      </c>
      <c r="L288" s="24">
        <f t="shared" si="16"/>
        <v>8616.9347112959967</v>
      </c>
      <c r="M288" s="24">
        <v>65</v>
      </c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</row>
    <row r="289" spans="1:90" s="23" customFormat="1" ht="25.5" x14ac:dyDescent="0.2">
      <c r="A289" s="9">
        <v>215</v>
      </c>
      <c r="B289" s="10" t="s">
        <v>524</v>
      </c>
      <c r="C289" s="10" t="s">
        <v>27</v>
      </c>
      <c r="D289" s="11" t="s">
        <v>524</v>
      </c>
      <c r="E289" s="12" t="s">
        <v>525</v>
      </c>
      <c r="F289" s="13" t="s">
        <v>556</v>
      </c>
      <c r="G289" s="14" t="s">
        <v>34</v>
      </c>
      <c r="H289" s="15" t="s">
        <v>26</v>
      </c>
      <c r="I289" s="16">
        <v>10240</v>
      </c>
      <c r="J289" s="24">
        <f t="shared" si="16"/>
        <v>10414.079999999998</v>
      </c>
      <c r="K289" s="24">
        <f t="shared" si="16"/>
        <v>10591.119359999997</v>
      </c>
      <c r="L289" s="24">
        <f t="shared" si="16"/>
        <v>10771.168389119995</v>
      </c>
      <c r="M289" s="24">
        <v>65</v>
      </c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</row>
    <row r="290" spans="1:90" s="23" customFormat="1" ht="25.5" x14ac:dyDescent="0.2">
      <c r="A290" s="9">
        <v>276</v>
      </c>
      <c r="B290" s="10" t="s">
        <v>672</v>
      </c>
      <c r="C290" s="10" t="s">
        <v>103</v>
      </c>
      <c r="D290" s="11" t="s">
        <v>697</v>
      </c>
      <c r="E290" s="12" t="s">
        <v>674</v>
      </c>
      <c r="F290" s="13" t="s">
        <v>698</v>
      </c>
      <c r="G290" s="14" t="s">
        <v>34</v>
      </c>
      <c r="H290" s="15" t="s">
        <v>26</v>
      </c>
      <c r="I290" s="16">
        <f>10*1024</f>
        <v>10240</v>
      </c>
      <c r="J290" s="24">
        <f t="shared" si="16"/>
        <v>10414.079999999998</v>
      </c>
      <c r="K290" s="24">
        <f t="shared" si="16"/>
        <v>10591.119359999997</v>
      </c>
      <c r="L290" s="24">
        <f t="shared" si="16"/>
        <v>10771.168389119995</v>
      </c>
      <c r="M290" s="24">
        <v>65</v>
      </c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</row>
    <row r="291" spans="1:90" s="18" customFormat="1" x14ac:dyDescent="0.2">
      <c r="A291" s="9">
        <v>136</v>
      </c>
      <c r="B291" s="10" t="s">
        <v>341</v>
      </c>
      <c r="C291" s="10" t="s">
        <v>103</v>
      </c>
      <c r="D291" s="11" t="s">
        <v>343</v>
      </c>
      <c r="E291" s="12" t="s">
        <v>343</v>
      </c>
      <c r="F291" s="13" t="s">
        <v>356</v>
      </c>
      <c r="G291" s="14" t="s">
        <v>34</v>
      </c>
      <c r="H291" s="15" t="s">
        <v>26</v>
      </c>
      <c r="I291" s="16">
        <v>10240</v>
      </c>
      <c r="J291" s="24">
        <f t="shared" si="16"/>
        <v>10414.079999999998</v>
      </c>
      <c r="K291" s="24">
        <f t="shared" si="16"/>
        <v>10591.119359999997</v>
      </c>
      <c r="L291" s="24">
        <f t="shared" si="16"/>
        <v>10771.168389119995</v>
      </c>
      <c r="M291" s="24">
        <v>65</v>
      </c>
    </row>
    <row r="292" spans="1:90" s="23" customFormat="1" ht="25.5" x14ac:dyDescent="0.2">
      <c r="A292" s="9">
        <v>168</v>
      </c>
      <c r="B292" s="10" t="s">
        <v>383</v>
      </c>
      <c r="C292" s="10" t="s">
        <v>27</v>
      </c>
      <c r="D292" s="11" t="s">
        <v>383</v>
      </c>
      <c r="E292" s="12" t="s">
        <v>133</v>
      </c>
      <c r="F292" s="13" t="s">
        <v>435</v>
      </c>
      <c r="G292" s="14" t="s">
        <v>34</v>
      </c>
      <c r="H292" s="15" t="s">
        <v>26</v>
      </c>
      <c r="I292" s="16">
        <f>11*1024</f>
        <v>11264</v>
      </c>
      <c r="J292" s="24">
        <f t="shared" si="16"/>
        <v>11455.487999999999</v>
      </c>
      <c r="K292" s="24">
        <f t="shared" si="16"/>
        <v>11650.231295999998</v>
      </c>
      <c r="L292" s="24">
        <f t="shared" si="16"/>
        <v>11848.285228031997</v>
      </c>
      <c r="M292" s="24">
        <v>65</v>
      </c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</row>
    <row r="293" spans="1:90" s="23" customFormat="1" ht="25.5" x14ac:dyDescent="0.2">
      <c r="A293" s="9">
        <v>202</v>
      </c>
      <c r="B293" s="10" t="s">
        <v>514</v>
      </c>
      <c r="C293" s="10" t="s">
        <v>518</v>
      </c>
      <c r="D293" s="11" t="s">
        <v>133</v>
      </c>
      <c r="E293" s="12" t="s">
        <v>133</v>
      </c>
      <c r="F293" s="13" t="s">
        <v>519</v>
      </c>
      <c r="G293" s="14" t="s">
        <v>34</v>
      </c>
      <c r="H293" s="15" t="s">
        <v>26</v>
      </c>
      <c r="I293" s="16">
        <v>25600</v>
      </c>
      <c r="J293" s="24">
        <f t="shared" si="16"/>
        <v>26035.199999999997</v>
      </c>
      <c r="K293" s="24">
        <f t="shared" si="16"/>
        <v>26477.798399999996</v>
      </c>
      <c r="L293" s="24">
        <f t="shared" si="16"/>
        <v>26927.920972799995</v>
      </c>
      <c r="M293" s="24">
        <v>200</v>
      </c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</row>
    <row r="294" spans="1:90" s="23" customFormat="1" x14ac:dyDescent="0.2">
      <c r="A294" s="9">
        <v>176</v>
      </c>
      <c r="B294" s="10" t="s">
        <v>442</v>
      </c>
      <c r="C294" s="10" t="s">
        <v>103</v>
      </c>
      <c r="D294" s="11" t="s">
        <v>444</v>
      </c>
      <c r="E294" s="12" t="s">
        <v>444</v>
      </c>
      <c r="F294" s="13" t="s">
        <v>456</v>
      </c>
      <c r="G294" s="14" t="s">
        <v>34</v>
      </c>
      <c r="H294" s="15" t="s">
        <v>26</v>
      </c>
      <c r="I294" s="16">
        <v>11264</v>
      </c>
      <c r="J294" s="24">
        <f t="shared" si="16"/>
        <v>11455.487999999999</v>
      </c>
      <c r="K294" s="24">
        <f t="shared" si="16"/>
        <v>11650.231295999998</v>
      </c>
      <c r="L294" s="24">
        <f t="shared" si="16"/>
        <v>11848.285228031997</v>
      </c>
      <c r="M294" s="24">
        <v>65</v>
      </c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</row>
    <row r="295" spans="1:90" s="23" customFormat="1" x14ac:dyDescent="0.2">
      <c r="A295" s="9">
        <v>103</v>
      </c>
      <c r="B295" s="10" t="s">
        <v>252</v>
      </c>
      <c r="C295" s="10" t="s">
        <v>103</v>
      </c>
      <c r="D295" s="11" t="s">
        <v>275</v>
      </c>
      <c r="E295" s="12" t="s">
        <v>255</v>
      </c>
      <c r="F295" s="13" t="s">
        <v>276</v>
      </c>
      <c r="G295" s="14" t="s">
        <v>34</v>
      </c>
      <c r="H295" s="15" t="s">
        <v>26</v>
      </c>
      <c r="I295" s="16">
        <v>11264</v>
      </c>
      <c r="J295" s="24">
        <f t="shared" ref="J295:L302" si="17">I295*1.017</f>
        <v>11455.487999999999</v>
      </c>
      <c r="K295" s="24">
        <f t="shared" si="17"/>
        <v>11650.231295999998</v>
      </c>
      <c r="L295" s="24">
        <f t="shared" si="17"/>
        <v>11848.285228031997</v>
      </c>
      <c r="M295" s="24">
        <v>65</v>
      </c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</row>
    <row r="296" spans="1:90" s="23" customFormat="1" ht="25.5" x14ac:dyDescent="0.2">
      <c r="A296" s="9">
        <v>62</v>
      </c>
      <c r="B296" s="10" t="s">
        <v>131</v>
      </c>
      <c r="C296" s="10" t="s">
        <v>49</v>
      </c>
      <c r="D296" s="11" t="s">
        <v>180</v>
      </c>
      <c r="E296" s="12" t="s">
        <v>133</v>
      </c>
      <c r="F296" s="13" t="s">
        <v>181</v>
      </c>
      <c r="G296" s="14" t="s">
        <v>34</v>
      </c>
      <c r="H296" s="15" t="s">
        <v>26</v>
      </c>
      <c r="I296" s="16">
        <f>12*1024</f>
        <v>12288</v>
      </c>
      <c r="J296" s="24">
        <f t="shared" si="17"/>
        <v>12496.895999999999</v>
      </c>
      <c r="K296" s="24">
        <f t="shared" si="17"/>
        <v>12709.343231999997</v>
      </c>
      <c r="L296" s="24">
        <f t="shared" si="17"/>
        <v>12925.402066943996</v>
      </c>
      <c r="M296" s="24">
        <v>65</v>
      </c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</row>
    <row r="297" spans="1:90" s="23" customFormat="1" ht="25.5" x14ac:dyDescent="0.2">
      <c r="A297" s="9">
        <v>299</v>
      </c>
      <c r="B297" s="10" t="s">
        <v>700</v>
      </c>
      <c r="C297" s="10" t="s">
        <v>27</v>
      </c>
      <c r="D297" s="11" t="s">
        <v>700</v>
      </c>
      <c r="E297" s="12" t="s">
        <v>702</v>
      </c>
      <c r="F297" s="13" t="s">
        <v>748</v>
      </c>
      <c r="G297" s="14" t="s">
        <v>34</v>
      </c>
      <c r="H297" s="15" t="s">
        <v>26</v>
      </c>
      <c r="I297" s="16">
        <f>13*1024</f>
        <v>13312</v>
      </c>
      <c r="J297" s="24">
        <f t="shared" si="17"/>
        <v>13538.303999999998</v>
      </c>
      <c r="K297" s="24">
        <f t="shared" si="17"/>
        <v>13768.455167999997</v>
      </c>
      <c r="L297" s="24">
        <f t="shared" si="17"/>
        <v>14002.518905855995</v>
      </c>
      <c r="M297" s="24">
        <v>65</v>
      </c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</row>
    <row r="298" spans="1:90" s="23" customFormat="1" ht="25.5" x14ac:dyDescent="0.2">
      <c r="A298" s="9">
        <v>124</v>
      </c>
      <c r="B298" s="10" t="s">
        <v>303</v>
      </c>
      <c r="C298" s="10" t="s">
        <v>756</v>
      </c>
      <c r="D298" s="11" t="s">
        <v>311</v>
      </c>
      <c r="E298" s="12" t="s">
        <v>317</v>
      </c>
      <c r="F298" s="13" t="s">
        <v>327</v>
      </c>
      <c r="G298" s="14" t="s">
        <v>34</v>
      </c>
      <c r="H298" s="15" t="s">
        <v>26</v>
      </c>
      <c r="I298" s="16">
        <v>14336</v>
      </c>
      <c r="J298" s="24">
        <f t="shared" si="17"/>
        <v>14579.712</v>
      </c>
      <c r="K298" s="24">
        <f t="shared" si="17"/>
        <v>14827.567103999998</v>
      </c>
      <c r="L298" s="24">
        <f t="shared" si="17"/>
        <v>15079.635744767997</v>
      </c>
      <c r="M298" s="24">
        <v>65</v>
      </c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</row>
    <row r="299" spans="1:90" s="23" customFormat="1" x14ac:dyDescent="0.2">
      <c r="A299" s="9">
        <v>25</v>
      </c>
      <c r="B299" s="10" t="s">
        <v>29</v>
      </c>
      <c r="C299" s="10" t="s">
        <v>27</v>
      </c>
      <c r="D299" s="11" t="s">
        <v>29</v>
      </c>
      <c r="E299" s="12" t="s">
        <v>32</v>
      </c>
      <c r="F299" s="13" t="s">
        <v>79</v>
      </c>
      <c r="G299" s="14" t="s">
        <v>34</v>
      </c>
      <c r="H299" s="15" t="s">
        <v>26</v>
      </c>
      <c r="I299" s="16">
        <f>15*1024</f>
        <v>15360</v>
      </c>
      <c r="J299" s="24">
        <f t="shared" si="17"/>
        <v>15621.119999999999</v>
      </c>
      <c r="K299" s="24">
        <f t="shared" si="17"/>
        <v>15886.679039999997</v>
      </c>
      <c r="L299" s="24">
        <f t="shared" si="17"/>
        <v>16156.752583679996</v>
      </c>
      <c r="M299" s="24">
        <v>65</v>
      </c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</row>
    <row r="300" spans="1:90" s="23" customFormat="1" x14ac:dyDescent="0.2">
      <c r="A300" s="9">
        <v>66</v>
      </c>
      <c r="B300" s="10" t="s">
        <v>131</v>
      </c>
      <c r="C300" s="10" t="s">
        <v>27</v>
      </c>
      <c r="D300" s="11" t="s">
        <v>131</v>
      </c>
      <c r="E300" s="12" t="s">
        <v>133</v>
      </c>
      <c r="F300" s="13" t="s">
        <v>182</v>
      </c>
      <c r="G300" s="14" t="s">
        <v>34</v>
      </c>
      <c r="H300" s="15" t="s">
        <v>26</v>
      </c>
      <c r="I300" s="16">
        <v>21502</v>
      </c>
      <c r="J300" s="24">
        <f t="shared" si="17"/>
        <v>21867.534</v>
      </c>
      <c r="K300" s="24">
        <f t="shared" si="17"/>
        <v>22239.282077999997</v>
      </c>
      <c r="L300" s="24">
        <f t="shared" si="17"/>
        <v>22617.349873325995</v>
      </c>
      <c r="M300" s="24">
        <v>65</v>
      </c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</row>
    <row r="301" spans="1:90" x14ac:dyDescent="0.2">
      <c r="A301" s="9">
        <v>200</v>
      </c>
      <c r="B301" s="10" t="s">
        <v>514</v>
      </c>
      <c r="C301" s="10" t="s">
        <v>514</v>
      </c>
      <c r="D301" s="11" t="s">
        <v>520</v>
      </c>
      <c r="E301" s="12" t="s">
        <v>133</v>
      </c>
      <c r="F301" s="13" t="s">
        <v>521</v>
      </c>
      <c r="G301" s="14" t="s">
        <v>34</v>
      </c>
      <c r="H301" s="15" t="s">
        <v>522</v>
      </c>
      <c r="I301" s="16">
        <v>81920</v>
      </c>
      <c r="J301" s="24">
        <f t="shared" si="17"/>
        <v>83312.639999999985</v>
      </c>
      <c r="K301" s="24">
        <f t="shared" si="17"/>
        <v>84728.954879999976</v>
      </c>
      <c r="L301" s="24">
        <f t="shared" si="17"/>
        <v>86169.347112959964</v>
      </c>
      <c r="M301" s="24">
        <v>65</v>
      </c>
    </row>
    <row r="302" spans="1:90" x14ac:dyDescent="0.2">
      <c r="A302" s="9">
        <v>201</v>
      </c>
      <c r="B302" s="10" t="s">
        <v>514</v>
      </c>
      <c r="C302" s="10" t="s">
        <v>514</v>
      </c>
      <c r="D302" s="11" t="s">
        <v>523</v>
      </c>
      <c r="E302" s="12" t="s">
        <v>133</v>
      </c>
      <c r="F302" s="13" t="s">
        <v>521</v>
      </c>
      <c r="G302" s="14" t="s">
        <v>34</v>
      </c>
      <c r="H302" s="15" t="s">
        <v>522</v>
      </c>
      <c r="I302" s="16">
        <v>81920</v>
      </c>
      <c r="J302" s="24">
        <f t="shared" si="17"/>
        <v>83312.639999999985</v>
      </c>
      <c r="K302" s="24">
        <f t="shared" si="17"/>
        <v>84728.954879999976</v>
      </c>
      <c r="L302" s="24">
        <f t="shared" si="17"/>
        <v>86169.347112959964</v>
      </c>
      <c r="M302" s="24">
        <v>65</v>
      </c>
    </row>
    <row r="303" spans="1:90" x14ac:dyDescent="0.2">
      <c r="H303" s="35" t="s">
        <v>763</v>
      </c>
      <c r="I303" s="34">
        <f>SUM(I4:I302)</f>
        <v>1105150</v>
      </c>
    </row>
    <row r="315" spans="9:9" x14ac:dyDescent="0.2">
      <c r="I315" s="25"/>
    </row>
  </sheetData>
  <autoFilter ref="A3:M303"/>
  <mergeCells count="1">
    <mergeCell ref="A2:H2"/>
  </mergeCells>
  <conditionalFormatting sqref="F285:F302 F4:F283">
    <cfRule type="cellIs" dxfId="95" priority="94" stopIfTrue="1" operator="equal">
      <formula>"Red"</formula>
    </cfRule>
    <cfRule type="cellIs" dxfId="94" priority="95" stopIfTrue="1" operator="equal">
      <formula>"Amber"</formula>
    </cfRule>
    <cfRule type="cellIs" dxfId="93" priority="96" stopIfTrue="1" operator="equal">
      <formula>"Green"</formula>
    </cfRule>
  </conditionalFormatting>
  <conditionalFormatting sqref="F5">
    <cfRule type="cellIs" dxfId="92" priority="91" stopIfTrue="1" operator="equal">
      <formula>"Red"</formula>
    </cfRule>
    <cfRule type="cellIs" dxfId="91" priority="92" stopIfTrue="1" operator="equal">
      <formula>"Amber"</formula>
    </cfRule>
    <cfRule type="cellIs" dxfId="90" priority="93" stopIfTrue="1" operator="equal">
      <formula>"Green"</formula>
    </cfRule>
  </conditionalFormatting>
  <conditionalFormatting sqref="F44">
    <cfRule type="cellIs" dxfId="89" priority="88" stopIfTrue="1" operator="equal">
      <formula>"Red"</formula>
    </cfRule>
    <cfRule type="cellIs" dxfId="88" priority="89" stopIfTrue="1" operator="equal">
      <formula>"Amber"</formula>
    </cfRule>
    <cfRule type="cellIs" dxfId="87" priority="90" stopIfTrue="1" operator="equal">
      <formula>"Green"</formula>
    </cfRule>
  </conditionalFormatting>
  <conditionalFormatting sqref="F49">
    <cfRule type="cellIs" dxfId="86" priority="85" stopIfTrue="1" operator="equal">
      <formula>"Red"</formula>
    </cfRule>
    <cfRule type="cellIs" dxfId="85" priority="86" stopIfTrue="1" operator="equal">
      <formula>"Amber"</formula>
    </cfRule>
    <cfRule type="cellIs" dxfId="84" priority="87" stopIfTrue="1" operator="equal">
      <formula>"Green"</formula>
    </cfRule>
  </conditionalFormatting>
  <conditionalFormatting sqref="F76">
    <cfRule type="cellIs" dxfId="83" priority="82" stopIfTrue="1" operator="equal">
      <formula>"Red"</formula>
    </cfRule>
    <cfRule type="cellIs" dxfId="82" priority="83" stopIfTrue="1" operator="equal">
      <formula>"Amber"</formula>
    </cfRule>
    <cfRule type="cellIs" dxfId="81" priority="84" stopIfTrue="1" operator="equal">
      <formula>"Green"</formula>
    </cfRule>
  </conditionalFormatting>
  <conditionalFormatting sqref="F78">
    <cfRule type="cellIs" dxfId="80" priority="79" stopIfTrue="1" operator="equal">
      <formula>"Red"</formula>
    </cfRule>
    <cfRule type="cellIs" dxfId="79" priority="80" stopIfTrue="1" operator="equal">
      <formula>"Amber"</formula>
    </cfRule>
    <cfRule type="cellIs" dxfId="78" priority="81" stopIfTrue="1" operator="equal">
      <formula>"Green"</formula>
    </cfRule>
  </conditionalFormatting>
  <conditionalFormatting sqref="F84">
    <cfRule type="cellIs" dxfId="77" priority="76" stopIfTrue="1" operator="equal">
      <formula>"Red"</formula>
    </cfRule>
    <cfRule type="cellIs" dxfId="76" priority="77" stopIfTrue="1" operator="equal">
      <formula>"Amber"</formula>
    </cfRule>
    <cfRule type="cellIs" dxfId="75" priority="78" stopIfTrue="1" operator="equal">
      <formula>"Green"</formula>
    </cfRule>
  </conditionalFormatting>
  <conditionalFormatting sqref="F88">
    <cfRule type="cellIs" dxfId="74" priority="73" stopIfTrue="1" operator="equal">
      <formula>"Red"</formula>
    </cfRule>
    <cfRule type="cellIs" dxfId="73" priority="74" stopIfTrue="1" operator="equal">
      <formula>"Amber"</formula>
    </cfRule>
    <cfRule type="cellIs" dxfId="72" priority="75" stopIfTrue="1" operator="equal">
      <formula>"Green"</formula>
    </cfRule>
  </conditionalFormatting>
  <conditionalFormatting sqref="F89">
    <cfRule type="cellIs" dxfId="71" priority="70" stopIfTrue="1" operator="equal">
      <formula>"Red"</formula>
    </cfRule>
    <cfRule type="cellIs" dxfId="70" priority="71" stopIfTrue="1" operator="equal">
      <formula>"Amber"</formula>
    </cfRule>
    <cfRule type="cellIs" dxfId="69" priority="72" stopIfTrue="1" operator="equal">
      <formula>"Green"</formula>
    </cfRule>
  </conditionalFormatting>
  <conditionalFormatting sqref="F93">
    <cfRule type="cellIs" dxfId="68" priority="67" stopIfTrue="1" operator="equal">
      <formula>"Red"</formula>
    </cfRule>
    <cfRule type="cellIs" dxfId="67" priority="68" stopIfTrue="1" operator="equal">
      <formula>"Amber"</formula>
    </cfRule>
    <cfRule type="cellIs" dxfId="66" priority="69" stopIfTrue="1" operator="equal">
      <formula>"Green"</formula>
    </cfRule>
  </conditionalFormatting>
  <conditionalFormatting sqref="F95">
    <cfRule type="cellIs" dxfId="65" priority="64" stopIfTrue="1" operator="equal">
      <formula>"Red"</formula>
    </cfRule>
    <cfRule type="cellIs" dxfId="64" priority="65" stopIfTrue="1" operator="equal">
      <formula>"Amber"</formula>
    </cfRule>
    <cfRule type="cellIs" dxfId="63" priority="66" stopIfTrue="1" operator="equal">
      <formula>"Green"</formula>
    </cfRule>
  </conditionalFormatting>
  <conditionalFormatting sqref="F97">
    <cfRule type="cellIs" dxfId="62" priority="61" stopIfTrue="1" operator="equal">
      <formula>"Red"</formula>
    </cfRule>
    <cfRule type="cellIs" dxfId="61" priority="62" stopIfTrue="1" operator="equal">
      <formula>"Amber"</formula>
    </cfRule>
    <cfRule type="cellIs" dxfId="60" priority="63" stopIfTrue="1" operator="equal">
      <formula>"Green"</formula>
    </cfRule>
  </conditionalFormatting>
  <conditionalFormatting sqref="F101">
    <cfRule type="cellIs" dxfId="59" priority="58" stopIfTrue="1" operator="equal">
      <formula>"Red"</formula>
    </cfRule>
    <cfRule type="cellIs" dxfId="58" priority="59" stopIfTrue="1" operator="equal">
      <formula>"Amber"</formula>
    </cfRule>
    <cfRule type="cellIs" dxfId="57" priority="60" stopIfTrue="1" operator="equal">
      <formula>"Green"</formula>
    </cfRule>
  </conditionalFormatting>
  <conditionalFormatting sqref="F109">
    <cfRule type="cellIs" dxfId="56" priority="55" stopIfTrue="1" operator="equal">
      <formula>"Red"</formula>
    </cfRule>
    <cfRule type="cellIs" dxfId="55" priority="56" stopIfTrue="1" operator="equal">
      <formula>"Amber"</formula>
    </cfRule>
    <cfRule type="cellIs" dxfId="54" priority="57" stopIfTrue="1" operator="equal">
      <formula>"Green"</formula>
    </cfRule>
  </conditionalFormatting>
  <conditionalFormatting sqref="F146">
    <cfRule type="cellIs" dxfId="53" priority="52" stopIfTrue="1" operator="equal">
      <formula>"Red"</formula>
    </cfRule>
    <cfRule type="cellIs" dxfId="52" priority="53" stopIfTrue="1" operator="equal">
      <formula>"Amber"</formula>
    </cfRule>
    <cfRule type="cellIs" dxfId="51" priority="54" stopIfTrue="1" operator="equal">
      <formula>"Green"</formula>
    </cfRule>
  </conditionalFormatting>
  <conditionalFormatting sqref="F151">
    <cfRule type="cellIs" dxfId="50" priority="49" stopIfTrue="1" operator="equal">
      <formula>"Red"</formula>
    </cfRule>
    <cfRule type="cellIs" dxfId="49" priority="50" stopIfTrue="1" operator="equal">
      <formula>"Amber"</formula>
    </cfRule>
    <cfRule type="cellIs" dxfId="48" priority="51" stopIfTrue="1" operator="equal">
      <formula>"Green"</formula>
    </cfRule>
  </conditionalFormatting>
  <conditionalFormatting sqref="F150">
    <cfRule type="cellIs" dxfId="47" priority="46" stopIfTrue="1" operator="equal">
      <formula>"Red"</formula>
    </cfRule>
    <cfRule type="cellIs" dxfId="46" priority="47" stopIfTrue="1" operator="equal">
      <formula>"Amber"</formula>
    </cfRule>
    <cfRule type="cellIs" dxfId="45" priority="48" stopIfTrue="1" operator="equal">
      <formula>"Green"</formula>
    </cfRule>
  </conditionalFormatting>
  <conditionalFormatting sqref="F186">
    <cfRule type="cellIs" dxfId="44" priority="43" stopIfTrue="1" operator="equal">
      <formula>"Red"</formula>
    </cfRule>
    <cfRule type="cellIs" dxfId="43" priority="44" stopIfTrue="1" operator="equal">
      <formula>"Amber"</formula>
    </cfRule>
    <cfRule type="cellIs" dxfId="42" priority="45" stopIfTrue="1" operator="equal">
      <formula>"Green"</formula>
    </cfRule>
  </conditionalFormatting>
  <conditionalFormatting sqref="F189">
    <cfRule type="cellIs" dxfId="41" priority="40" stopIfTrue="1" operator="equal">
      <formula>"Red"</formula>
    </cfRule>
    <cfRule type="cellIs" dxfId="40" priority="41" stopIfTrue="1" operator="equal">
      <formula>"Amber"</formula>
    </cfRule>
    <cfRule type="cellIs" dxfId="39" priority="42" stopIfTrue="1" operator="equal">
      <formula>"Green"</formula>
    </cfRule>
  </conditionalFormatting>
  <conditionalFormatting sqref="F198">
    <cfRule type="cellIs" dxfId="38" priority="37" stopIfTrue="1" operator="equal">
      <formula>"Red"</formula>
    </cfRule>
    <cfRule type="cellIs" dxfId="37" priority="38" stopIfTrue="1" operator="equal">
      <formula>"Amber"</formula>
    </cfRule>
    <cfRule type="cellIs" dxfId="36" priority="39" stopIfTrue="1" operator="equal">
      <formula>"Green"</formula>
    </cfRule>
  </conditionalFormatting>
  <conditionalFormatting sqref="F199">
    <cfRule type="cellIs" dxfId="35" priority="34" stopIfTrue="1" operator="equal">
      <formula>"Red"</formula>
    </cfRule>
    <cfRule type="cellIs" dxfId="34" priority="35" stopIfTrue="1" operator="equal">
      <formula>"Amber"</formula>
    </cfRule>
    <cfRule type="cellIs" dxfId="33" priority="36" stopIfTrue="1" operator="equal">
      <formula>"Green"</formula>
    </cfRule>
  </conditionalFormatting>
  <conditionalFormatting sqref="F201">
    <cfRule type="cellIs" dxfId="32" priority="31" stopIfTrue="1" operator="equal">
      <formula>"Red"</formula>
    </cfRule>
    <cfRule type="cellIs" dxfId="31" priority="32" stopIfTrue="1" operator="equal">
      <formula>"Amber"</formula>
    </cfRule>
    <cfRule type="cellIs" dxfId="30" priority="33" stopIfTrue="1" operator="equal">
      <formula>"Green"</formula>
    </cfRule>
  </conditionalFormatting>
  <conditionalFormatting sqref="F202">
    <cfRule type="cellIs" dxfId="29" priority="28" stopIfTrue="1" operator="equal">
      <formula>"Red"</formula>
    </cfRule>
    <cfRule type="cellIs" dxfId="28" priority="29" stopIfTrue="1" operator="equal">
      <formula>"Amber"</formula>
    </cfRule>
    <cfRule type="cellIs" dxfId="27" priority="30" stopIfTrue="1" operator="equal">
      <formula>"Green"</formula>
    </cfRule>
  </conditionalFormatting>
  <conditionalFormatting sqref="F208">
    <cfRule type="cellIs" dxfId="26" priority="25" stopIfTrue="1" operator="equal">
      <formula>"Red"</formula>
    </cfRule>
    <cfRule type="cellIs" dxfId="25" priority="26" stopIfTrue="1" operator="equal">
      <formula>"Amber"</formula>
    </cfRule>
    <cfRule type="cellIs" dxfId="24" priority="27" stopIfTrue="1" operator="equal">
      <formula>"Green"</formula>
    </cfRule>
  </conditionalFormatting>
  <conditionalFormatting sqref="F210">
    <cfRule type="cellIs" dxfId="23" priority="22" stopIfTrue="1" operator="equal">
      <formula>"Red"</formula>
    </cfRule>
    <cfRule type="cellIs" dxfId="22" priority="23" stopIfTrue="1" operator="equal">
      <formula>"Amber"</formula>
    </cfRule>
    <cfRule type="cellIs" dxfId="21" priority="24" stopIfTrue="1" operator="equal">
      <formula>"Green"</formula>
    </cfRule>
  </conditionalFormatting>
  <conditionalFormatting sqref="F212">
    <cfRule type="cellIs" dxfId="20" priority="19" stopIfTrue="1" operator="equal">
      <formula>"Red"</formula>
    </cfRule>
    <cfRule type="cellIs" dxfId="19" priority="20" stopIfTrue="1" operator="equal">
      <formula>"Amber"</formula>
    </cfRule>
    <cfRule type="cellIs" dxfId="18" priority="21" stopIfTrue="1" operator="equal">
      <formula>"Green"</formula>
    </cfRule>
  </conditionalFormatting>
  <conditionalFormatting sqref="F234">
    <cfRule type="cellIs" dxfId="17" priority="16" stopIfTrue="1" operator="equal">
      <formula>"Red"</formula>
    </cfRule>
    <cfRule type="cellIs" dxfId="16" priority="17" stopIfTrue="1" operator="equal">
      <formula>"Amber"</formula>
    </cfRule>
    <cfRule type="cellIs" dxfId="15" priority="18" stopIfTrue="1" operator="equal">
      <formula>"Green"</formula>
    </cfRule>
  </conditionalFormatting>
  <conditionalFormatting sqref="F235">
    <cfRule type="cellIs" dxfId="14" priority="13" stopIfTrue="1" operator="equal">
      <formula>"Red"</formula>
    </cfRule>
    <cfRule type="cellIs" dxfId="13" priority="14" stopIfTrue="1" operator="equal">
      <formula>"Amber"</formula>
    </cfRule>
    <cfRule type="cellIs" dxfId="12" priority="15" stopIfTrue="1" operator="equal">
      <formula>"Green"</formula>
    </cfRule>
  </conditionalFormatting>
  <conditionalFormatting sqref="F243">
    <cfRule type="cellIs" dxfId="11" priority="10" stopIfTrue="1" operator="equal">
      <formula>"Red"</formula>
    </cfRule>
    <cfRule type="cellIs" dxfId="10" priority="11" stopIfTrue="1" operator="equal">
      <formula>"Amber"</formula>
    </cfRule>
    <cfRule type="cellIs" dxfId="9" priority="12" stopIfTrue="1" operator="equal">
      <formula>"Green"</formula>
    </cfRule>
  </conditionalFormatting>
  <conditionalFormatting sqref="F279">
    <cfRule type="cellIs" dxfId="8" priority="7" stopIfTrue="1" operator="equal">
      <formula>"Red"</formula>
    </cfRule>
    <cfRule type="cellIs" dxfId="7" priority="8" stopIfTrue="1" operator="equal">
      <formula>"Amber"</formula>
    </cfRule>
    <cfRule type="cellIs" dxfId="6" priority="9" stopIfTrue="1" operator="equal">
      <formula>"Green"</formula>
    </cfRule>
  </conditionalFormatting>
  <conditionalFormatting sqref="F300 F290 F298 F293 F302 F283 F285">
    <cfRule type="cellIs" dxfId="5" priority="4" stopIfTrue="1" operator="equal">
      <formula>"Red"</formula>
    </cfRule>
    <cfRule type="cellIs" dxfId="4" priority="5" stopIfTrue="1" operator="equal">
      <formula>"Amber"</formula>
    </cfRule>
    <cfRule type="cellIs" dxfId="3" priority="6" stopIfTrue="1" operator="equal">
      <formula>"Green"</formula>
    </cfRule>
  </conditionalFormatting>
  <conditionalFormatting sqref="F284">
    <cfRule type="cellIs" dxfId="2" priority="1" stopIfTrue="1" operator="equal">
      <formula>"Red"</formula>
    </cfRule>
    <cfRule type="cellIs" dxfId="1" priority="2" stopIfTrue="1" operator="equal">
      <formula>"Amber"</formula>
    </cfRule>
    <cfRule type="cellIs" dxfId="0" priority="3" stopIfTrue="1" operator="equal">
      <formula>"Green"</formula>
    </cfRule>
  </conditionalFormatting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Mauricio Barrero Panesso</dc:creator>
  <cp:lastModifiedBy>Hector Adolfo Arias Almeida</cp:lastModifiedBy>
  <dcterms:created xsi:type="dcterms:W3CDTF">2014-08-05T17:27:22Z</dcterms:created>
  <dcterms:modified xsi:type="dcterms:W3CDTF">2014-08-27T14:55:22Z</dcterms:modified>
</cp:coreProperties>
</file>