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Redes\"/>
    </mc:Choice>
  </mc:AlternateContent>
  <bookViews>
    <workbookView xWindow="0" yWindow="0" windowWidth="28800" windowHeight="12435"/>
  </bookViews>
  <sheets>
    <sheet name="Redes SDC 1" sheetId="4" r:id="rId1"/>
    <sheet name="Redes SDC 2" sheetId="15" r:id="rId2"/>
    <sheet name="Redes SDC 3" sheetId="16" r:id="rId3"/>
    <sheet name="Redes SDC 4" sheetId="18" r:id="rId4"/>
    <sheet name="Redes SDC 5" sheetId="19" r:id="rId5"/>
    <sheet name="INFO GENERAL Y FINANCIERA" sheetId="12" r:id="rId6"/>
    <sheet name="POLIZAS" sheetId="11" r:id="rId7"/>
    <sheet name="INFO EXPERIENCIA" sheetId="13" r:id="rId8"/>
  </sheets>
  <externalReferences>
    <externalReference r:id="rId9"/>
    <externalReference r:id="rId10"/>
  </externalReferences>
  <definedNames>
    <definedName name="_xlnm._FilterDatabase" localSheetId="7" hidden="1">'INFO EXPERIENCIA'!#REF!</definedName>
    <definedName name="_xlnm._FilterDatabase" localSheetId="5" hidden="1">'INFO GENERAL Y FINANCIERA'!$B$44:$AU$44</definedName>
    <definedName name="_xlnm._FilterDatabase" localSheetId="0" hidden="1">'Redes SDC 1'!#REF!</definedName>
    <definedName name="_xlnm._FilterDatabase" localSheetId="1" hidden="1">'Redes SDC 2'!$A$13:$I$13</definedName>
    <definedName name="_xlnm._FilterDatabase" localSheetId="2" hidden="1">'Redes SDC 3'!$B$13:$M$313</definedName>
    <definedName name="_xlnm._FilterDatabase" localSheetId="4" hidden="1">'Redes SDC 5'!$B$27:$H$49</definedName>
    <definedName name="_xlnm.Print_Area" localSheetId="7">'INFO EXPERIENCIA'!$B$2:$J$29</definedName>
    <definedName name="_xlnm.Print_Area" localSheetId="5">'INFO GENERAL Y FINANCIERA'!$B$2:$AO$57</definedName>
    <definedName name="_xlnm.Print_Area" localSheetId="6">POLIZAS!$B$2:$G$22</definedName>
    <definedName name="_xlnm.Print_Area" localSheetId="0">'Redes SDC 1'!$B$2:$R$42</definedName>
    <definedName name="_xlnm.Print_Area" localSheetId="1">'Redes SDC 2'!$B$2:$H$313</definedName>
    <definedName name="_xlnm.Print_Area" localSheetId="2">'Redes SDC 3'!$B$2:$M$313</definedName>
    <definedName name="_xlnm.Print_Area" localSheetId="3">'Redes SDC 4'!$B$2:$O$315</definedName>
    <definedName name="_xlnm.Print_Area" localSheetId="4">'Redes SDC 5'!$B$2:$I$61</definedName>
    <definedName name="Decision">[1]lista!$A$6:$A$7</definedName>
    <definedName name="PARTICIPACION">[1]lista!$A$15:$A$17</definedName>
    <definedName name="Procedencia">[1]lista!$A$2:$A$3</definedName>
    <definedName name="tipo">[1]lista!$A$11:$A$13</definedName>
    <definedName name="_xlnm.Print_Titles" localSheetId="7">'INFO EXPERIENCIA'!$2:$12</definedName>
    <definedName name="_xlnm.Print_Titles" localSheetId="5">'INFO GENERAL Y FINANCIERA'!$2:$9</definedName>
    <definedName name="_xlnm.Print_Titles" localSheetId="0">'Redes SDC 1'!$2:$8</definedName>
    <definedName name="_xlnm.Print_Titles" localSheetId="1">'Redes SDC 2'!$2:$13</definedName>
    <definedName name="_xlnm.Print_Titles" localSheetId="2">'Redes SDC 3'!$2:$13</definedName>
    <definedName name="_xlnm.Print_Titles" localSheetId="3">'Redes SDC 4'!$2:$16</definedName>
    <definedName name="_xlnm.Print_Titles" localSheetId="4">'Redes SDC 5'!$27:$27</definedName>
    <definedName name="x">[2]lista!$A$11:$A$13</definedName>
  </definedNames>
  <calcPr calcId="152511"/>
</workbook>
</file>

<file path=xl/calcChain.xml><?xml version="1.0" encoding="utf-8"?>
<calcChain xmlns="http://schemas.openxmlformats.org/spreadsheetml/2006/main">
  <c r="H23" i="19" l="1"/>
  <c r="H18" i="19"/>
  <c r="H17" i="19"/>
  <c r="H16" i="19"/>
  <c r="H15" i="19"/>
  <c r="H14" i="19"/>
  <c r="J13" i="13"/>
  <c r="J12" i="13"/>
  <c r="J11" i="13"/>
  <c r="G13" i="13"/>
  <c r="G12" i="13"/>
  <c r="G11" i="13"/>
  <c r="C13" i="13"/>
  <c r="C12" i="13"/>
  <c r="C11" i="13"/>
  <c r="J25" i="4" l="1"/>
  <c r="M25" i="4" s="1"/>
  <c r="P25" i="4" s="1"/>
  <c r="J24" i="4"/>
  <c r="M24" i="4" s="1"/>
  <c r="P24" i="4" s="1"/>
  <c r="J23" i="4"/>
  <c r="M23" i="4" s="1"/>
  <c r="P23" i="4" s="1"/>
  <c r="J22" i="4"/>
  <c r="M22" i="4" s="1"/>
  <c r="P22" i="4" s="1"/>
  <c r="J21" i="4"/>
  <c r="M21" i="4" s="1"/>
  <c r="P21" i="4" s="1"/>
  <c r="J20" i="4"/>
  <c r="M20" i="4" s="1"/>
  <c r="P20" i="4" s="1"/>
  <c r="J19" i="4"/>
  <c r="M19" i="4" s="1"/>
  <c r="P19" i="4" s="1"/>
  <c r="L37" i="4" l="1"/>
  <c r="L36" i="4"/>
  <c r="L35" i="4"/>
  <c r="J37" i="4"/>
  <c r="J36" i="4"/>
  <c r="J35" i="4"/>
  <c r="H37" i="4"/>
  <c r="H36" i="4"/>
  <c r="H35" i="4"/>
  <c r="F37" i="4"/>
  <c r="F36" i="4"/>
  <c r="F35" i="4"/>
  <c r="L30" i="4"/>
  <c r="J30" i="4"/>
  <c r="H30" i="4"/>
  <c r="F30" i="4"/>
  <c r="B37" i="4"/>
  <c r="B36" i="4"/>
  <c r="B35" i="4"/>
  <c r="B34" i="4"/>
  <c r="B33" i="4"/>
  <c r="B32" i="4"/>
  <c r="K20" i="4"/>
  <c r="H57" i="19" l="1"/>
  <c r="H56" i="19"/>
  <c r="H55" i="19"/>
  <c r="H54" i="19"/>
  <c r="H53" i="19"/>
  <c r="H52" i="19"/>
  <c r="H51" i="19"/>
  <c r="H50" i="19"/>
  <c r="H49" i="19"/>
  <c r="H48" i="19"/>
  <c r="H47" i="19"/>
  <c r="H46" i="19"/>
  <c r="H45" i="19"/>
  <c r="H44" i="19"/>
  <c r="H43" i="19"/>
  <c r="H42" i="19"/>
  <c r="H41" i="19"/>
  <c r="H40" i="19"/>
  <c r="H39" i="19"/>
  <c r="H38" i="19"/>
  <c r="H37" i="19"/>
  <c r="H36" i="19"/>
  <c r="H35" i="19"/>
  <c r="H34" i="19"/>
  <c r="H33" i="19"/>
  <c r="H32" i="19"/>
  <c r="H31" i="19"/>
  <c r="H30" i="19"/>
  <c r="H29" i="19"/>
  <c r="H28" i="19"/>
  <c r="D7" i="19" l="1"/>
  <c r="D6" i="19"/>
  <c r="Q25" i="4"/>
  <c r="M37" i="4" s="1"/>
  <c r="N25" i="4"/>
  <c r="K37" i="4" s="1"/>
  <c r="K25" i="4"/>
  <c r="H25" i="4"/>
  <c r="Q24" i="4"/>
  <c r="W24" i="4" s="1"/>
  <c r="N24" i="4"/>
  <c r="V24" i="4" s="1"/>
  <c r="K24" i="4"/>
  <c r="H24" i="4"/>
  <c r="T24" i="4" s="1"/>
  <c r="Q23" i="4"/>
  <c r="W23" i="4" s="1"/>
  <c r="N23" i="4"/>
  <c r="V23" i="4" s="1"/>
  <c r="K23" i="4"/>
  <c r="U23" i="4" s="1"/>
  <c r="H23" i="4"/>
  <c r="T23" i="4" s="1"/>
  <c r="Q22" i="4"/>
  <c r="W22" i="4" s="1"/>
  <c r="N22" i="4"/>
  <c r="V22" i="4" s="1"/>
  <c r="K22" i="4"/>
  <c r="U22" i="4" s="1"/>
  <c r="H22" i="4"/>
  <c r="Q21" i="4"/>
  <c r="W21" i="4" s="1"/>
  <c r="N21" i="4"/>
  <c r="V21" i="4" s="1"/>
  <c r="K21" i="4"/>
  <c r="H21" i="4"/>
  <c r="T21" i="4" s="1"/>
  <c r="Q20" i="4"/>
  <c r="N20" i="4"/>
  <c r="U20" i="4"/>
  <c r="H20" i="4"/>
  <c r="I36" i="4" l="1"/>
  <c r="W25" i="4"/>
  <c r="T25" i="4"/>
  <c r="G37" i="4"/>
  <c r="V20" i="4"/>
  <c r="K36" i="4"/>
  <c r="U25" i="4"/>
  <c r="I37" i="4"/>
  <c r="W20" i="4"/>
  <c r="M36" i="4"/>
  <c r="G36" i="4"/>
  <c r="U21" i="4"/>
  <c r="R24" i="4"/>
  <c r="X24" i="4" s="1"/>
  <c r="R22" i="4"/>
  <c r="X22" i="4" s="1"/>
  <c r="R25" i="4"/>
  <c r="X25" i="4" s="1"/>
  <c r="R20" i="4"/>
  <c r="X20" i="4" s="1"/>
  <c r="V25" i="4"/>
  <c r="R21" i="4"/>
  <c r="X21" i="4" s="1"/>
  <c r="R23" i="4"/>
  <c r="X23" i="4" s="1"/>
  <c r="U24" i="4"/>
  <c r="T20" i="4"/>
  <c r="T22" i="4"/>
  <c r="Q19" i="4"/>
  <c r="M35" i="4" s="1"/>
  <c r="N19" i="4"/>
  <c r="K19" i="4"/>
  <c r="H19" i="4"/>
  <c r="N37" i="4" l="1"/>
  <c r="N36" i="4"/>
  <c r="V19" i="4"/>
  <c r="K35" i="4"/>
  <c r="U19" i="4"/>
  <c r="I35" i="4"/>
  <c r="T19" i="4"/>
  <c r="G35" i="4"/>
  <c r="W19" i="4"/>
  <c r="R19" i="4"/>
  <c r="X19" i="4" s="1"/>
  <c r="D7" i="18"/>
  <c r="D6" i="18"/>
  <c r="N35" i="4" l="1"/>
  <c r="M313" i="16"/>
  <c r="G18" i="4" s="1"/>
  <c r="H18" i="4" l="1"/>
  <c r="M18" i="4"/>
  <c r="J34" i="4" s="1"/>
  <c r="J18" i="4"/>
  <c r="H34" i="4" s="1"/>
  <c r="P18" i="4"/>
  <c r="L34" i="4" s="1"/>
  <c r="D7" i="16"/>
  <c r="D6" i="16"/>
  <c r="J144" i="16"/>
  <c r="J138" i="16"/>
  <c r="J244" i="16"/>
  <c r="J57" i="16"/>
  <c r="J288" i="16"/>
  <c r="J163" i="16"/>
  <c r="J55" i="16"/>
  <c r="J158" i="16"/>
  <c r="J226" i="16"/>
  <c r="J198" i="16"/>
  <c r="J117" i="16"/>
  <c r="J278" i="16"/>
  <c r="J155" i="16"/>
  <c r="J209" i="16"/>
  <c r="J281" i="16"/>
  <c r="J120" i="16"/>
  <c r="J193" i="16"/>
  <c r="J85" i="16"/>
  <c r="J140" i="16"/>
  <c r="J274" i="16"/>
  <c r="J171" i="16"/>
  <c r="J233" i="16"/>
  <c r="J179" i="16"/>
  <c r="J250" i="16"/>
  <c r="J82" i="16"/>
  <c r="J208" i="16"/>
  <c r="J249" i="16"/>
  <c r="J234" i="16"/>
  <c r="J199" i="16"/>
  <c r="J141" i="16"/>
  <c r="J145" i="16"/>
  <c r="J232" i="16"/>
  <c r="J303" i="16"/>
  <c r="J251" i="16"/>
  <c r="J223" i="16"/>
  <c r="J84" i="16"/>
  <c r="J53" i="16"/>
  <c r="J63" i="16"/>
  <c r="J19" i="16"/>
  <c r="J73" i="16"/>
  <c r="J99" i="16"/>
  <c r="J280" i="16"/>
  <c r="J76" i="16"/>
  <c r="J74" i="16"/>
  <c r="J272" i="16"/>
  <c r="J231" i="16"/>
  <c r="J66" i="16"/>
  <c r="J70" i="16"/>
  <c r="J312" i="16"/>
  <c r="J182" i="16"/>
  <c r="J307" i="16"/>
  <c r="J25" i="16"/>
  <c r="J185" i="16"/>
  <c r="J173" i="16"/>
  <c r="J311" i="16"/>
  <c r="J207" i="16"/>
  <c r="J71" i="16"/>
  <c r="J168" i="16"/>
  <c r="J211" i="16"/>
  <c r="J15" i="16"/>
  <c r="J204" i="16"/>
  <c r="J243" i="16"/>
  <c r="J256" i="16"/>
  <c r="J123" i="16"/>
  <c r="J108" i="16"/>
  <c r="J129" i="16"/>
  <c r="J269" i="16"/>
  <c r="J159" i="16"/>
  <c r="J247" i="16"/>
  <c r="J54" i="16"/>
  <c r="J275" i="16"/>
  <c r="J287" i="16"/>
  <c r="J181" i="16"/>
  <c r="J75" i="16"/>
  <c r="J309" i="16"/>
  <c r="J38" i="16"/>
  <c r="K18" i="4" l="1"/>
  <c r="I34" i="4" s="1"/>
  <c r="N18" i="4"/>
  <c r="K34" i="4" s="1"/>
  <c r="Q18" i="4"/>
  <c r="T18" i="4"/>
  <c r="J313" i="16"/>
  <c r="D7" i="15"/>
  <c r="D6" i="15"/>
  <c r="W18" i="4" l="1"/>
  <c r="M34" i="4"/>
  <c r="V18" i="4"/>
  <c r="R18" i="4"/>
  <c r="U18" i="4"/>
  <c r="H313" i="15"/>
  <c r="H17" i="4" l="1"/>
  <c r="G34" i="4" s="1"/>
  <c r="N34" i="4" s="1"/>
  <c r="X18" i="4"/>
  <c r="I16" i="4"/>
  <c r="I15" i="4"/>
  <c r="G16" i="4"/>
  <c r="R17" i="4" l="1"/>
  <c r="T17" i="4" s="1"/>
  <c r="F34" i="4"/>
  <c r="L15" i="4"/>
  <c r="O15" i="4" s="1"/>
  <c r="P15" i="4" s="1"/>
  <c r="L32" i="4" s="1"/>
  <c r="H16" i="4"/>
  <c r="F33" i="4"/>
  <c r="J16" i="4"/>
  <c r="L16" i="4"/>
  <c r="Q11" i="4"/>
  <c r="O13" i="4"/>
  <c r="L13" i="4"/>
  <c r="J15" i="4"/>
  <c r="H32" i="4" s="1"/>
  <c r="I13" i="4"/>
  <c r="G15" i="4"/>
  <c r="F32" i="4" s="1"/>
  <c r="F13" i="4"/>
  <c r="X17" i="4" l="1"/>
  <c r="M15" i="4"/>
  <c r="J32" i="4" s="1"/>
  <c r="F38" i="4"/>
  <c r="K16" i="4"/>
  <c r="H33" i="4"/>
  <c r="H38" i="4" s="1"/>
  <c r="T16" i="4"/>
  <c r="G33" i="4"/>
  <c r="K15" i="4"/>
  <c r="I32" i="4" s="1"/>
  <c r="J26" i="4"/>
  <c r="J27" i="4" s="1"/>
  <c r="J28" i="4" s="1"/>
  <c r="Q15" i="4"/>
  <c r="H15" i="4"/>
  <c r="G32" i="4" s="1"/>
  <c r="G26" i="4"/>
  <c r="G27" i="4" s="1"/>
  <c r="G28" i="4" s="1"/>
  <c r="O16" i="4"/>
  <c r="P16" i="4" s="1"/>
  <c r="M16" i="4"/>
  <c r="G38" i="4" l="1"/>
  <c r="H46" i="4" s="1"/>
  <c r="N15" i="4"/>
  <c r="K32" i="4" s="1"/>
  <c r="Q16" i="4"/>
  <c r="M33" i="4" s="1"/>
  <c r="L33" i="4"/>
  <c r="L38" i="4" s="1"/>
  <c r="N16" i="4"/>
  <c r="J33" i="4"/>
  <c r="J38" i="4" s="1"/>
  <c r="W15" i="4"/>
  <c r="M32" i="4"/>
  <c r="U16" i="4"/>
  <c r="I33" i="4"/>
  <c r="I38" i="4" s="1"/>
  <c r="K46" i="4" s="1"/>
  <c r="P26" i="4"/>
  <c r="P27" i="4" s="1"/>
  <c r="P28" i="4" s="1"/>
  <c r="M26" i="4"/>
  <c r="T15" i="4"/>
  <c r="H26" i="4"/>
  <c r="U15" i="4"/>
  <c r="K26" i="4"/>
  <c r="K27" i="4" s="1"/>
  <c r="K28" i="4" s="1"/>
  <c r="AD53" i="12"/>
  <c r="AD51" i="12"/>
  <c r="AD49" i="12"/>
  <c r="AD47" i="12"/>
  <c r="AD45" i="12"/>
  <c r="N32" i="4" l="1"/>
  <c r="K45" i="4"/>
  <c r="K47" i="4"/>
  <c r="R15" i="4"/>
  <c r="V15" i="4"/>
  <c r="Q26" i="4"/>
  <c r="Q27" i="4" s="1"/>
  <c r="Q28" i="4" s="1"/>
  <c r="W16" i="4"/>
  <c r="M38" i="4"/>
  <c r="Q46" i="4" s="1"/>
  <c r="V16" i="4"/>
  <c r="K33" i="4"/>
  <c r="K38" i="4" s="1"/>
  <c r="N46" i="4" s="1"/>
  <c r="R16" i="4"/>
  <c r="X16" i="4" s="1"/>
  <c r="N26" i="4"/>
  <c r="N27" i="4" s="1"/>
  <c r="N28" i="4" s="1"/>
  <c r="H27" i="4"/>
  <c r="H28" i="4" s="1"/>
  <c r="M27" i="4"/>
  <c r="M28" i="4" s="1"/>
  <c r="N33" i="4" l="1"/>
  <c r="N38" i="4" s="1"/>
  <c r="X15" i="4"/>
  <c r="R26" i="4"/>
  <c r="R27" i="4" s="1"/>
  <c r="R28" i="4" s="1"/>
  <c r="N47" i="4"/>
  <c r="H45" i="4"/>
  <c r="H47" i="4"/>
  <c r="Q45" i="4"/>
  <c r="Q47" i="4"/>
  <c r="N45" i="4"/>
  <c r="R47" i="4" l="1"/>
</calcChain>
</file>

<file path=xl/comments1.xml><?xml version="1.0" encoding="utf-8"?>
<comments xmlns="http://schemas.openxmlformats.org/spreadsheetml/2006/main">
  <authors>
    <author>Engree Johanna Duica Navarro</author>
  </authors>
  <commentList>
    <comment ref="AD39"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<sst xmlns="http://schemas.openxmlformats.org/spreadsheetml/2006/main" count="5417" uniqueCount="991">
  <si>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</si>
  <si>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</si>
  <si>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</si>
  <si>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</si>
  <si>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</si>
  <si>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</si>
  <si>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</si>
  <si>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</si>
  <si>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</si>
  <si>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</si>
  <si>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</si>
  <si>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</si>
  <si>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</si>
  <si>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</si>
  <si>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</si>
  <si>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</si>
  <si>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</si>
  <si>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</si>
  <si>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</si>
  <si>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</si>
  <si>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</si>
  <si>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</si>
  <si>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</si>
  <si>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</si>
  <si>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</si>
  <si>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</si>
  <si>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</si>
  <si>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</si>
  <si>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</si>
  <si>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</si>
  <si>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</si>
  <si>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</si>
  <si>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</si>
  <si>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</si>
  <si>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</si>
  <si>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</si>
  <si>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</si>
  <si>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</si>
  <si>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</si>
  <si>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</si>
  <si>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</si>
  <si>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</si>
  <si>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</si>
  <si>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</si>
  <si>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</si>
  <si>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</si>
  <si>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</si>
  <si>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</si>
  <si>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</si>
  <si>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</si>
  <si>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</si>
  <si>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</si>
  <si>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</si>
  <si>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</si>
  <si>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</si>
  <si>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</si>
  <si>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</si>
  <si>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</si>
  <si>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</si>
  <si>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</si>
  <si>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</si>
  <si>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</si>
  <si>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</si>
  <si>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</si>
  <si>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</si>
  <si>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</si>
  <si>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</si>
  <si>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</si>
  <si>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</si>
  <si>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</si>
  <si>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</si>
  <si>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</si>
  <si>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</si>
  <si>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</si>
  <si>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</si>
  <si>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</si>
  <si>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</si>
  <si>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</si>
  <si>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</si>
  <si>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</si>
  <si>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</si>
  <si>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</si>
  <si>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</si>
  <si>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</si>
  <si>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</si>
  <si>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</si>
  <si>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</si>
  <si>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</si>
  <si>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</si>
  <si>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</si>
  <si>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</si>
  <si>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</si>
  <si>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</si>
  <si>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</si>
  <si>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</si>
  <si>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</si>
  <si>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</si>
  <si>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</si>
  <si>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Internet</t>
  </si>
  <si>
    <t>Mbps</t>
  </si>
  <si>
    <t xml:space="preserve">Internet Móvil </t>
  </si>
  <si>
    <t>Gobernabilidad</t>
  </si>
  <si>
    <t>Unidad</t>
  </si>
  <si>
    <t>Servicio</t>
  </si>
  <si>
    <t>Modem USB</t>
  </si>
  <si>
    <t>Valor Total Anual</t>
  </si>
  <si>
    <t>Regional</t>
  </si>
  <si>
    <t>Tipo de Sede</t>
  </si>
  <si>
    <t>Nombre</t>
  </si>
  <si>
    <t>Direccion</t>
  </si>
  <si>
    <t>VALLE</t>
  </si>
  <si>
    <t>VILLAGARZON</t>
  </si>
  <si>
    <t xml:space="preserve"> CSJ - SEVILLA</t>
  </si>
  <si>
    <t>SEVILLA</t>
  </si>
  <si>
    <t>CARRERA 49 enseguida Banco Agrario(promiscuos)</t>
  </si>
  <si>
    <t>ANTIOQUIA</t>
  </si>
  <si>
    <t>HOGAR DE PASO 1</t>
  </si>
  <si>
    <t>HOGAR DE PASO 1 - CENTRO DE DIAGNOSTICO CERRO EL VOLADOR</t>
  </si>
  <si>
    <t>MEDELLIN</t>
  </si>
  <si>
    <t xml:space="preserve">CARERRA 65 # 59 A 321 INTERIOR 104 CERRO EL VOLADOR </t>
  </si>
  <si>
    <t>BOGOTÁ</t>
  </si>
  <si>
    <t>CURNA</t>
  </si>
  <si>
    <t>BOGOTA</t>
  </si>
  <si>
    <t xml:space="preserve">CALLE 1 CARRERA  24    BARRIO LA FRAGUITA CENTRO DE INTEGRACIÓN  SOCIAL </t>
  </si>
  <si>
    <t>PUTUMAYO</t>
  </si>
  <si>
    <t>UL</t>
  </si>
  <si>
    <t>MOCOA</t>
  </si>
  <si>
    <t xml:space="preserve">Calle 2 # 6- 46  
B. Centro                </t>
  </si>
  <si>
    <t>AMAZONAS</t>
  </si>
  <si>
    <t>SRPA</t>
  </si>
  <si>
    <t xml:space="preserve"> CSJ -  AMAZONAS</t>
  </si>
  <si>
    <t>Carrera 5 Calle 5</t>
  </si>
  <si>
    <t>CHOCO</t>
  </si>
  <si>
    <t xml:space="preserve"> CSJ -  CHOCO</t>
  </si>
  <si>
    <t>QUIBDO</t>
  </si>
  <si>
    <t>Carrera 6 N. 33 90</t>
  </si>
  <si>
    <t>CUNDINAMARCA</t>
  </si>
  <si>
    <t xml:space="preserve"> CSJ - FUNZA</t>
  </si>
  <si>
    <t>FUNZA</t>
  </si>
  <si>
    <t>CALLE 13 Nº 14-60</t>
  </si>
  <si>
    <t xml:space="preserve"> CSJ - ZIPAQUIRA</t>
  </si>
  <si>
    <t>ZIPAQUIRA</t>
  </si>
  <si>
    <t>CARRERA 16 Nº 6-53 Antigua URI</t>
  </si>
  <si>
    <t>CAIVAS</t>
  </si>
  <si>
    <t xml:space="preserve"> PALMIRA</t>
  </si>
  <si>
    <t>PALMIRA</t>
  </si>
  <si>
    <t>Calle 31 N.  30-42, Tercer Piso.</t>
  </si>
  <si>
    <t>PUERTO NARIÑO</t>
  </si>
  <si>
    <t>Barrio Loma Linda – Al lado del Hospital Local Pto. Nariño</t>
  </si>
  <si>
    <t xml:space="preserve">  CSJ - RIONEGRO</t>
  </si>
  <si>
    <t>RIONEGRO</t>
  </si>
  <si>
    <t xml:space="preserve">Vereda Barro Blanco, Sector Las Delicias, vía El Porvenir – Rionegro Antioquía  </t>
  </si>
  <si>
    <t>CASA DE JUSTICIA</t>
  </si>
  <si>
    <t>CIUDAD BOLIVAR</t>
  </si>
  <si>
    <t>TRANSVERSAL 73 No.70A - 04 SUR BARRIO SIERRA MORENA</t>
  </si>
  <si>
    <t>DEFENSORIAS</t>
  </si>
  <si>
    <t>PALOQUEMAO</t>
  </si>
  <si>
    <t>CARRERA 29 NO. 18A - 76 BARRIO PALOQUEMAO</t>
  </si>
  <si>
    <t>SUBA</t>
  </si>
  <si>
    <t>CALLE 146A No. 94A - 05</t>
  </si>
  <si>
    <t>BOYACÁ</t>
  </si>
  <si>
    <t>CSJ  - SOGAMOSO</t>
  </si>
  <si>
    <t>SOGAMOSO</t>
  </si>
  <si>
    <t xml:space="preserve">CRA 11 # 10-64 </t>
  </si>
  <si>
    <t>TUNJA</t>
  </si>
  <si>
    <t>Carrera 10 No 23-35, Antigua sede del Hotel Real</t>
  </si>
  <si>
    <t>CAQUETA</t>
  </si>
  <si>
    <t>CSJ - CAQUETÁ</t>
  </si>
  <si>
    <t>FLORENCIA</t>
  </si>
  <si>
    <t>Cra 4 No. 15-44  - Barrio Porvenir</t>
  </si>
  <si>
    <t>CALLE 12 No3B-31 BARRIO PORVENIR</t>
  </si>
  <si>
    <t>CASANARE</t>
  </si>
  <si>
    <t xml:space="preserve"> CSJ -  YOPAL</t>
  </si>
  <si>
    <t>YOPAL</t>
  </si>
  <si>
    <t>Calle 11 N. 18 22</t>
  </si>
  <si>
    <t>CALLE 7 # 22-90 CENTRO</t>
  </si>
  <si>
    <t xml:space="preserve"> FUSAGASUGÁ</t>
  </si>
  <si>
    <t>FUSAGASUGÁ</t>
  </si>
  <si>
    <t>Transversal 12 No. 16 - 04 Piso 2 - Edificio Fiscalías</t>
  </si>
  <si>
    <t>CSJ - GIRARDOT</t>
  </si>
  <si>
    <t>GIRARDOT</t>
  </si>
  <si>
    <t>CALLE 12 NO. 30 - 35  PISO 2 BARRIO PUENTE ARANDA</t>
  </si>
  <si>
    <t>LA GUAJIRA</t>
  </si>
  <si>
    <t xml:space="preserve">CAIVAS </t>
  </si>
  <si>
    <t> CAIVAS -  RIOHACHA</t>
  </si>
  <si>
    <t>RIOHACHA</t>
  </si>
  <si>
    <t>CALLE 12 No 14 DETRAS DEL HOEPITRAL NUESTRA SEÑORA DE LOS REMEDIOS EN RIOHACHA</t>
  </si>
  <si>
    <t>SUCRE</t>
  </si>
  <si>
    <t xml:space="preserve"> SINCELEJO</t>
  </si>
  <si>
    <t>SINCELEJO</t>
  </si>
  <si>
    <t>CARRERA 17 No. 24-66</t>
  </si>
  <si>
    <t>ESTACIÒN POLICIA</t>
  </si>
  <si>
    <t>SANTIAGO DE CALI</t>
  </si>
  <si>
    <t xml:space="preserve">CARRERA 52 No 2-00 ESTACIÒN POLICIA CASA DE JUSTICIA </t>
  </si>
  <si>
    <t>CZ</t>
  </si>
  <si>
    <t xml:space="preserve"> PUERTO RICO 2</t>
  </si>
  <si>
    <t>PUERTO RICO</t>
  </si>
  <si>
    <t>CALLE 7 No. 7-25 BARRIO LAS DAMAS</t>
  </si>
  <si>
    <t>CAUCA</t>
  </si>
  <si>
    <t>CSJ - SANTANDER DE QUILICHAO</t>
  </si>
  <si>
    <t>SANTANDER DE QUILICHAO</t>
  </si>
  <si>
    <t>CARRERA 8 NO 5-57</t>
  </si>
  <si>
    <t xml:space="preserve"> CSJ - FACATATIVA</t>
  </si>
  <si>
    <t>FACATATIVA</t>
  </si>
  <si>
    <t>CALLE 8 Nº 2-08</t>
  </si>
  <si>
    <t>BOLÍVAR</t>
  </si>
  <si>
    <t>CARTAGENA</t>
  </si>
  <si>
    <t xml:space="preserve">carrera 15 No 59-11 Casa de Justicia  de Canapote </t>
  </si>
  <si>
    <t>CSJ - GARAGOA</t>
  </si>
  <si>
    <t>GARAGOA</t>
  </si>
  <si>
    <t>Calle 10 No. 8-30</t>
  </si>
  <si>
    <t xml:space="preserve"> CSJ -  PUERTO TEJADA</t>
  </si>
  <si>
    <t>PUERTO TEJADA</t>
  </si>
  <si>
    <t>Casa de Justicia Calle 17 con carrera 19 Esquina</t>
  </si>
  <si>
    <t>URI FISCALIA SOACHA</t>
  </si>
  <si>
    <t>SOACHA</t>
  </si>
  <si>
    <t>CRA. 7 NO. 17 - 21 - Piso 2</t>
  </si>
  <si>
    <t>HUILA</t>
  </si>
  <si>
    <t xml:space="preserve">NEIVA
</t>
  </si>
  <si>
    <t>NEIVA</t>
  </si>
  <si>
    <t>CARRERA 5 No. 9 - 48 Psio 2 ANTIGUO EDIFICIO TELECOM CENTRO</t>
  </si>
  <si>
    <t>NARIÑO</t>
  </si>
  <si>
    <t xml:space="preserve">EL CHARCO </t>
  </si>
  <si>
    <t>BARRIO EL CANAL, EDIFICIO CORPONARIÑO</t>
  </si>
  <si>
    <t>QUINDIO</t>
  </si>
  <si>
    <t>ARMENIA</t>
  </si>
  <si>
    <t>CRA. 13 # 20-21</t>
  </si>
  <si>
    <t xml:space="preserve">  CSJ - SINCELEJO</t>
  </si>
  <si>
    <t>CARRERA 15 # 15A-64 Piso 2
Calle La Pajuela Diagonal al Hospital Universitario de Sincelejo</t>
  </si>
  <si>
    <t xml:space="preserve"> CSJ - BUGA</t>
  </si>
  <si>
    <t>BUGA</t>
  </si>
  <si>
    <t>CARRERA 12 No. 6–08 Esquina - Antigua Caja Agraria</t>
  </si>
  <si>
    <t xml:space="preserve"> CSJ - Centro Santo Domingo </t>
  </si>
  <si>
    <t xml:space="preserve">POPAYAN
</t>
  </si>
  <si>
    <t xml:space="preserve">CARRERA 6 No. 70B-00 barrio La Paz  </t>
  </si>
  <si>
    <t xml:space="preserve">  CSJ - FUSAGASUGÁ</t>
  </si>
  <si>
    <t>CALLE 6 Nº 11-13</t>
  </si>
  <si>
    <t>MAGDALENA</t>
  </si>
  <si>
    <t xml:space="preserve"> CSJ - SANTA MARTA </t>
  </si>
  <si>
    <t>SANTA MARTA</t>
  </si>
  <si>
    <t>CALLE  22 4-70  Edificio Galaxia 2o. Piso</t>
  </si>
  <si>
    <t>CAIF</t>
  </si>
  <si>
    <t>COMUNA 13</t>
  </si>
  <si>
    <t>Calle 39C No. 109-24 Casa de Justicia Comuna 13</t>
  </si>
  <si>
    <t>ORITO</t>
  </si>
  <si>
    <t>LA HORMIGA</t>
  </si>
  <si>
    <t>Calle 4 No. 10-10 barrio La Unión</t>
  </si>
  <si>
    <t>CSJ - DUITAMA</t>
  </si>
  <si>
    <t>DUITAMA</t>
  </si>
  <si>
    <t>CARRERA 20 No. 14-100</t>
  </si>
  <si>
    <t>CÓRDOBA</t>
  </si>
  <si>
    <t xml:space="preserve"> MONTERIA </t>
  </si>
  <si>
    <t>MONTERIA</t>
  </si>
  <si>
    <t>CARRERA 1 No 21-96</t>
  </si>
  <si>
    <t>PUERTO LEGUIZAMO</t>
  </si>
  <si>
    <t>PUERTO ASIS</t>
  </si>
  <si>
    <t xml:space="preserve">Calle 6 # 2 – 84                     B. Centro                </t>
  </si>
  <si>
    <t>TOLIMA</t>
  </si>
  <si>
    <t xml:space="preserve"> IBAGUE
</t>
  </si>
  <si>
    <t>IBAGUE</t>
  </si>
  <si>
    <t>CARRERA 10 SUR  No 46-80 zona industrial EL PAPAYO. FISCALIA  bloque 3 piso 1</t>
  </si>
  <si>
    <t>SANTANDER</t>
  </si>
  <si>
    <t xml:space="preserve">BUCARAMANGA </t>
  </si>
  <si>
    <t>CARRERA 19 No. 24-61. PISO 4. BUNQUER DE FISCALIA</t>
  </si>
  <si>
    <t>PASTO</t>
  </si>
  <si>
    <t>CALLE 19 No. 21A29 COMPLEJO  BANCARIO</t>
  </si>
  <si>
    <t>ARCHIVO CENTRAL</t>
  </si>
  <si>
    <t>CARRERA 34 No. 12A - 56  BARRIO PENSILVANIA</t>
  </si>
  <si>
    <t>LA Cruz</t>
  </si>
  <si>
    <t>La Cruz</t>
  </si>
  <si>
    <t>Calle 5 No, 6-68, Centro</t>
  </si>
  <si>
    <t>PALACIO DE JUSTICIA</t>
  </si>
  <si>
    <t>PALACIO DE JUSTICIA AVENIDA RUSBELL , EDIFICIO DEL MUNDO DE LOS NIÑOS  PRIMER PISO</t>
  </si>
  <si>
    <t>COMUNA 8</t>
  </si>
  <si>
    <t>CARRERA 39 No. 50-68 Plaza de Flórez Ayacucho</t>
  </si>
  <si>
    <t xml:space="preserve">  CSJ - PALMIRA</t>
  </si>
  <si>
    <t>CALLE 29 No. 28-19 2o. Piso</t>
  </si>
  <si>
    <t>CSJ - SOACHA</t>
  </si>
  <si>
    <t xml:space="preserve">CARRERA 8 Nº 2-01/03/05 </t>
  </si>
  <si>
    <t>ATLANTICO</t>
  </si>
  <si>
    <t>BARANQUILLA</t>
  </si>
  <si>
    <t>BARRANQUILLA</t>
  </si>
  <si>
    <t>CARRERA 55  No 72-94</t>
  </si>
  <si>
    <t xml:space="preserve"> OTANCHE</t>
  </si>
  <si>
    <t>OTANCHE</t>
  </si>
  <si>
    <t>CARRERA 5 NO. 4 - 13 M</t>
  </si>
  <si>
    <t>CSJ - TUNJA</t>
  </si>
  <si>
    <t>CARRERA 9 No. 14B-61</t>
  </si>
  <si>
    <t>SAN ANDRES</t>
  </si>
  <si>
    <t>PROVIENCIA</t>
  </si>
  <si>
    <t>PROVIDENCIA</t>
  </si>
  <si>
    <t>Pueblo viejo  providencias islas </t>
  </si>
  <si>
    <t>META</t>
  </si>
  <si>
    <t xml:space="preserve"> CSJ -  VILLAVICENCIO </t>
  </si>
  <si>
    <t>VILLAVICENCIO</t>
  </si>
  <si>
    <t>Calle 36 No. 36-18 Barrio Barzal.</t>
  </si>
  <si>
    <t>EL COCUY</t>
  </si>
  <si>
    <t xml:space="preserve">CARRERA 4 NO. 7 - 39 CENTRO </t>
  </si>
  <si>
    <t>HOGAR DE PASO 2</t>
  </si>
  <si>
    <t>HOGAR DE PASO 2 - CENTRO DE DIAGNOSTICO SEDE ROBLEDO</t>
  </si>
  <si>
    <t xml:space="preserve">ROBLEDO CALLE 78B #72 A 36 </t>
  </si>
  <si>
    <t>RISARALDA</t>
  </si>
  <si>
    <t xml:space="preserve"> PEREIRA</t>
  </si>
  <si>
    <t>PEREIRA</t>
  </si>
  <si>
    <t>CALLE 38 No 6-52 URI</t>
  </si>
  <si>
    <t xml:space="preserve"> TIERRA ALTA</t>
  </si>
  <si>
    <t>TIERRA ALTA</t>
  </si>
  <si>
    <t>CALLE 5 NO. 10-11 BARRIO EL PRADO</t>
  </si>
  <si>
    <t>Casa Quiroga (Barrio Rafael Uribe)</t>
  </si>
  <si>
    <t xml:space="preserve">Cra 21 # 37 - 79 Sur </t>
  </si>
  <si>
    <t xml:space="preserve">OCCIDENTE MEDIO </t>
  </si>
  <si>
    <t>DABEIBA</t>
  </si>
  <si>
    <t>Carrera Uribe Uribe  # 10 - 86 calle Principal</t>
  </si>
  <si>
    <t xml:space="preserve">MEDELLIN </t>
  </si>
  <si>
    <t>CARRERA 44 A 31- 156 San Diego</t>
  </si>
  <si>
    <t xml:space="preserve"> SIMITI</t>
  </si>
  <si>
    <t>SIMITI</t>
  </si>
  <si>
    <t>Calle Libertador No 8 -35 Barrio la Sabana</t>
  </si>
  <si>
    <t> LA HORMIGA</t>
  </si>
  <si>
    <t>Cra. 7 No. 5-171 Barrio La Amistad</t>
  </si>
  <si>
    <t>NORTE DE SANTANDER</t>
  </si>
  <si>
    <t>CUCUTA</t>
  </si>
  <si>
    <t>AVENIDA GRAN COLOMBIA PALACIO DE JUSTICIA  OFICINA 106A</t>
  </si>
  <si>
    <t>LETICIA</t>
  </si>
  <si>
    <t>calle 14 N° 10-32 Barrio Victoria Regia</t>
  </si>
  <si>
    <t xml:space="preserve">CALLE 12 NO. 9 - 40 </t>
  </si>
  <si>
    <t xml:space="preserve"> CSJ - CALI</t>
  </si>
  <si>
    <t>Calle 11 # 6 -17  Centro</t>
  </si>
  <si>
    <t xml:space="preserve">PENDERISCO   </t>
  </si>
  <si>
    <t>URRAO</t>
  </si>
  <si>
    <t xml:space="preserve">Calle 29 Nº 29-43 Urrao 
</t>
  </si>
  <si>
    <t xml:space="preserve"> PORCE NUS   </t>
  </si>
  <si>
    <t>YOLOMBO</t>
  </si>
  <si>
    <t>Carrera 18 # 19-97 Denominado Calle Cordoba</t>
  </si>
  <si>
    <t xml:space="preserve"> MONIQUIRA</t>
  </si>
  <si>
    <t>MONIQUIRA</t>
  </si>
  <si>
    <t xml:space="preserve">CARRERA 12 NO. 18 - 80 </t>
  </si>
  <si>
    <t xml:space="preserve"> SANTA ANA</t>
  </si>
  <si>
    <t>SANTA ANA</t>
  </si>
  <si>
    <t>PLAZA BOYACÁ, CALLE LAS MERCEDES CARRERA 5A - 99 ESQUINA</t>
  </si>
  <si>
    <t xml:space="preserve">  CSJ - IBAGUE</t>
  </si>
  <si>
    <t>Cr 5 No. 39 a 38 Ed. Pijao Antiguo Telecom</t>
  </si>
  <si>
    <t xml:space="preserve"> CSJ - NARIÑO</t>
  </si>
  <si>
    <t>CALE 20 NO. 7 – 06. BARRIO SENDOYA. PASTO</t>
  </si>
  <si>
    <t>CAVIF</t>
  </si>
  <si>
    <t xml:space="preserve">CARRERA 33 No 18-33 Ed. Manuel Gahona </t>
  </si>
  <si>
    <t xml:space="preserve"> MIRAFLORES</t>
  </si>
  <si>
    <t>MIRAFLOREZ</t>
  </si>
  <si>
    <t xml:space="preserve">CARRERA 6 NO. 5 - 13 BARRIO EL RAYO </t>
  </si>
  <si>
    <t>SAN ANDRES DE SOTAVENTO</t>
  </si>
  <si>
    <t>TRANSVERSAL 7 NO. 7-10</t>
  </si>
  <si>
    <t xml:space="preserve"> REMOLINO</t>
  </si>
  <si>
    <t>TAMINANGO</t>
  </si>
  <si>
    <t xml:space="preserve">VIA PANAMERICANA NORTE  KM 34 EL REMOLINO </t>
  </si>
  <si>
    <t xml:space="preserve"> DEL RIO</t>
  </si>
  <si>
    <t>PIVIJAY</t>
  </si>
  <si>
    <t>CALLE 10 NO. 13 - 62. ANTIGUA CASA DE LA CULTURA</t>
  </si>
  <si>
    <t xml:space="preserve"> PUERTO BOYACA</t>
  </si>
  <si>
    <t>PUERTO BOYACA</t>
  </si>
  <si>
    <t>CARRERA 3A CON CALLE 16,  ESQUINA CENTRO</t>
  </si>
  <si>
    <t xml:space="preserve"> SOATA</t>
  </si>
  <si>
    <t>SOATA</t>
  </si>
  <si>
    <t>CARRERA 2 CALLE 19, ESQUINA</t>
  </si>
  <si>
    <t xml:space="preserve"> BARBACOAS</t>
  </si>
  <si>
    <t>BARBACOAS</t>
  </si>
  <si>
    <t>CALLE GUABO, FRENTE AL BANCO AGRARIO</t>
  </si>
  <si>
    <t xml:space="preserve"> TIBU</t>
  </si>
  <si>
    <t>TIBU</t>
  </si>
  <si>
    <t>CRA 7 NO. 2-30</t>
  </si>
  <si>
    <t xml:space="preserve"> PLANETA RICA</t>
  </si>
  <si>
    <t>PLANETA RICA</t>
  </si>
  <si>
    <t>CRA 10 NO. 20-54</t>
  </si>
  <si>
    <t>CALDAS</t>
  </si>
  <si>
    <t>PTO DE ATENCION</t>
  </si>
  <si>
    <t>CENTRO DE ATENCIÓN TERAPÉUTICA</t>
  </si>
  <si>
    <t>MANIZALES</t>
  </si>
  <si>
    <t>CLL33 # 23 – 10 - Manizales
CARRERA 6a No, 4-14</t>
  </si>
  <si>
    <t xml:space="preserve">TUNJA 1 </t>
  </si>
  <si>
    <t>CARRERA 11 NO. 7 - 39 SUR BARRIO LIBERTADOR</t>
  </si>
  <si>
    <t xml:space="preserve"> MOMPOX</t>
  </si>
  <si>
    <t>MOMPOX</t>
  </si>
  <si>
    <t xml:space="preserve">CALLE19 NO 1 - 15 </t>
  </si>
  <si>
    <t>BAHIA SOLANO</t>
  </si>
  <si>
    <t>CR 2 NO 4-98. BARRIO EL CARMEN</t>
  </si>
  <si>
    <t>SAN JUAN DE RIOSECO</t>
  </si>
  <si>
    <t>CARRERA 7 NO. 5 - 67 CENTRO SAN JUAN</t>
  </si>
  <si>
    <t>VÉLEZ</t>
  </si>
  <si>
    <t>CARRERA 4 NO. 9-33 - MUNICIPIO VELEZ</t>
  </si>
  <si>
    <t xml:space="preserve"> RIOSUCIO</t>
  </si>
  <si>
    <t>RIOSUCIO</t>
  </si>
  <si>
    <t>Barrio Makent al lado de la antena de Telecom</t>
  </si>
  <si>
    <t>CAIVAS /RP</t>
  </si>
  <si>
    <t xml:space="preserve"> POPAYAN</t>
  </si>
  <si>
    <t>Carrera 17  No. 10-45 - BARRIO VALENCIA URI POPAYAN</t>
  </si>
  <si>
    <t xml:space="preserve">MAGDALENA MEDIO </t>
  </si>
  <si>
    <t>PUERTO BERRIO</t>
  </si>
  <si>
    <t xml:space="preserve">Calle 10 con Carrera 10, Puerto Berrío
</t>
  </si>
  <si>
    <t>CARRERA 18  27-53</t>
  </si>
  <si>
    <t> SIBUNDOY</t>
  </si>
  <si>
    <t>SIBUNDOY</t>
  </si>
  <si>
    <t>CRA 12 No. 14 - 59. BARRIO FRAY BARTOLOMÉ</t>
  </si>
  <si>
    <t xml:space="preserve"> CSJ - ARMENIA</t>
  </si>
  <si>
    <t>CALLE  5a. No. 22-67 Esquina</t>
  </si>
  <si>
    <t>BUCARAMANGA NORTE</t>
  </si>
  <si>
    <t>CALLE 34 NO. 26-31 BARRIO CENTRO - BUCARAMANGA</t>
  </si>
  <si>
    <t>YARIGUIES</t>
  </si>
  <si>
    <t xml:space="preserve"> BARRANCABERMEJA</t>
  </si>
  <si>
    <t xml:space="preserve">CALLE 57 NO. 27-105 BARRIO GALAN  </t>
  </si>
  <si>
    <t xml:space="preserve"> BELEN DE UMBRIA</t>
  </si>
  <si>
    <t>BELEN DE UMBRIA</t>
  </si>
  <si>
    <t>CARRERA 11 NUMREO 6-62 SEGUNDO PISO</t>
  </si>
  <si>
    <t xml:space="preserve"> PUERTO LOPEZ</t>
  </si>
  <si>
    <t>PUERTO LOPEZ</t>
  </si>
  <si>
    <t>CARRERA 6 NO. 8 - 90 B/ GUADALUPE</t>
  </si>
  <si>
    <t xml:space="preserve"> CHIQUINQUIRA</t>
  </si>
  <si>
    <t>CHIQUINQUIRA</t>
  </si>
  <si>
    <t>CALLE  17 NO. 8 - 46 PARQUE JULIO FLORES</t>
  </si>
  <si>
    <t xml:space="preserve">MELGAR </t>
  </si>
  <si>
    <t>CALLE 8 No. 19-10 PISO 2  C. COMERCIAL ULLOA PLAZA - B/ AVENIDA CAFAM</t>
  </si>
  <si>
    <t xml:space="preserve"> GACHETÁ</t>
  </si>
  <si>
    <t>GACHETÁ</t>
  </si>
  <si>
    <t>CARRERA 4 NO. 4 - 27</t>
  </si>
  <si>
    <t xml:space="preserve"> MALAGA</t>
  </si>
  <si>
    <t>MALAGA</t>
  </si>
  <si>
    <t xml:space="preserve">CARRERA 8 NO. 12-30 CENTRO - </t>
  </si>
  <si>
    <t xml:space="preserve"> CSJ - CUCUTA</t>
  </si>
  <si>
    <t>CALLE  13 No. 1-48 B/ LA PLAYA</t>
  </si>
  <si>
    <t xml:space="preserve">LA MESETA  </t>
  </si>
  <si>
    <t>YARUMAL</t>
  </si>
  <si>
    <t xml:space="preserve">Calle 21  Nº 18-45,  Yarumal
</t>
  </si>
  <si>
    <t>JAMUNDI</t>
  </si>
  <si>
    <t>Cra 13 # 10-21 Barrio la Estación</t>
  </si>
  <si>
    <t xml:space="preserve"> BOSA 2</t>
  </si>
  <si>
    <t xml:space="preserve">Calle 64Sur 80-21 BOSA CENTRO </t>
  </si>
  <si>
    <t xml:space="preserve">OCCIDENTE  </t>
  </si>
  <si>
    <t>SANTA FE DE ANTIOQUIA</t>
  </si>
  <si>
    <t xml:space="preserve">Calle 9  # 8-40 Carrera Santander
</t>
  </si>
  <si>
    <t xml:space="preserve"> MANAURE</t>
  </si>
  <si>
    <t>MANAURE</t>
  </si>
  <si>
    <t>CALLE 10 CARRERA 5 ESQUINA</t>
  </si>
  <si>
    <t xml:space="preserve"> BAJO CAUCA </t>
  </si>
  <si>
    <t>CAUCASIA</t>
  </si>
  <si>
    <t xml:space="preserve">Tr. 13 Nº 14C-36 Barrio Pajonal Caucasia
</t>
  </si>
  <si>
    <t>LADERA</t>
  </si>
  <si>
    <t>CRA 42A NO. 5 A 79 TEQUENDAMA</t>
  </si>
  <si>
    <t xml:space="preserve"> MONTELIBANO</t>
  </si>
  <si>
    <t>MONTELIBANO</t>
  </si>
  <si>
    <t>CALLE 14 NO. 4-30 CENTRO</t>
  </si>
  <si>
    <t>VILLAVICENCIO 1</t>
  </si>
  <si>
    <t>CALLE 13 NO. 27 - 70 B/ POPULAR</t>
  </si>
  <si>
    <t>CAQUEZA</t>
  </si>
  <si>
    <t>CRA 5 NO. 5-21</t>
  </si>
  <si>
    <t xml:space="preserve"> ACACIAS</t>
  </si>
  <si>
    <t>ACACIAS</t>
  </si>
  <si>
    <t>CARRERA 20 NO. 18 - 43 B/ MANCERA</t>
  </si>
  <si>
    <t xml:space="preserve"> COSTA PACIFICA – GUAPI </t>
  </si>
  <si>
    <t>GUAPI</t>
  </si>
  <si>
    <t xml:space="preserve">CARRERA 3 CON CALLE 1 D MUNICIPIO  GUAPI </t>
  </si>
  <si>
    <t xml:space="preserve"> CHOCONTA</t>
  </si>
  <si>
    <t>CHOCONTA</t>
  </si>
  <si>
    <t>CARRERA 6 NO. 5 - 53</t>
  </si>
  <si>
    <t xml:space="preserve">SUROESTE  - </t>
  </si>
  <si>
    <t>ANDES</t>
  </si>
  <si>
    <t>calle 49A Nº49a-39</t>
  </si>
  <si>
    <t>CZ DEL CAFÉ</t>
  </si>
  <si>
    <t>CHINCHINA</t>
  </si>
  <si>
    <t xml:space="preserve">CARRERA 2   14-15 BARRIO EDEN </t>
  </si>
  <si>
    <t xml:space="preserve"> LERIDA</t>
  </si>
  <si>
    <t>LERIDA</t>
  </si>
  <si>
    <t xml:space="preserve">FRENTE HOSPITAL REINA  SOFIA </t>
  </si>
  <si>
    <t>CALLE 50 NO. 47-46</t>
  </si>
  <si>
    <t xml:space="preserve">ORIENTE MEDIO </t>
  </si>
  <si>
    <t>EL SANTUARIO</t>
  </si>
  <si>
    <t xml:space="preserve">Calle 49 Nº 47-23 piso 1º Santuario 
</t>
  </si>
  <si>
    <t xml:space="preserve"> MACIZO COLOMBIANO - BOLIVAR </t>
  </si>
  <si>
    <t>BOLIVAR</t>
  </si>
  <si>
    <t>CARRERA 5 NO 9 - 45 BARRIO SAN FRANCISCO BOLÍVAR CAUCA</t>
  </si>
  <si>
    <t>SUR – EL BORDO</t>
  </si>
  <si>
    <t>POPAYAN</t>
  </si>
  <si>
    <t>CALLE 6 NO. 6 - 18 BARRIO BALBOITA MUNICIPIO EL BORDO PATÍA</t>
  </si>
  <si>
    <t xml:space="preserve"> MAGANGUE</t>
  </si>
  <si>
    <t>MAGANGUE</t>
  </si>
  <si>
    <t>AVENIDA COLOMBIA NO. 6 - 36</t>
  </si>
  <si>
    <t xml:space="preserve"> LIBANO</t>
  </si>
  <si>
    <t>LIBANO</t>
  </si>
  <si>
    <t xml:space="preserve">CALLE 6  NO. 14-86 BARRIO SAN JOSE </t>
  </si>
  <si>
    <t xml:space="preserve"> TADO</t>
  </si>
  <si>
    <t>TADO</t>
  </si>
  <si>
    <t xml:space="preserve">CRA 18 NO 9A-34   </t>
  </si>
  <si>
    <t>VILLANUEVA</t>
  </si>
  <si>
    <t>CALLE 7 # 13-48 CENTRO</t>
  </si>
  <si>
    <t xml:space="preserve"> EL BANCO</t>
  </si>
  <si>
    <t>EL BANCO</t>
  </si>
  <si>
    <t>CALLE 5 NO. 9 - 60 CENTRO</t>
  </si>
  <si>
    <t> PUERTO ASIS</t>
  </si>
  <si>
    <t>CRA 24 No. 15 - 16. BARRIO SAN NICOLAS</t>
  </si>
  <si>
    <t xml:space="preserve"> EL CARMEN DE BOLIVAR</t>
  </si>
  <si>
    <t>EL CARMEN DE BOLIVAR</t>
  </si>
  <si>
    <t xml:space="preserve">CALLE 25 NO. 45 - 17  </t>
  </si>
  <si>
    <t>CSJ - BARRANQUILLA</t>
  </si>
  <si>
    <t>Cl. 45 N. 44 94</t>
  </si>
  <si>
    <t>CENTRO</t>
  </si>
  <si>
    <t xml:space="preserve">CARRERA 7 No. 12 C 23 </t>
  </si>
  <si>
    <t>UBATE</t>
  </si>
  <si>
    <t>CALLE 8 NO. 9 – 115. BARRIO SAN FRANCISCO</t>
  </si>
  <si>
    <t xml:space="preserve"> SOCORRO</t>
  </si>
  <si>
    <t>SOCORRO</t>
  </si>
  <si>
    <t>CALLE 9 NO. 8-20 CENTRO - MUNICIPIO SOCORRO</t>
  </si>
  <si>
    <t>LA VIRGINIA</t>
  </si>
  <si>
    <t>CARRERA  6 NO.  10-28 BARRIO RESTREPO</t>
  </si>
  <si>
    <t xml:space="preserve"> BARANOA</t>
  </si>
  <si>
    <t>BARANOA</t>
  </si>
  <si>
    <t>CARRERA 18 NO. 19 - 20 MUNICIPIO BARANOA</t>
  </si>
  <si>
    <t xml:space="preserve"> SABANAGRANDE</t>
  </si>
  <si>
    <t>SABANAGRANDE</t>
  </si>
  <si>
    <t>Carrera 1B No. 2A -2</t>
  </si>
  <si>
    <t>SURORIENTE</t>
  </si>
  <si>
    <t>MANZANARES</t>
  </si>
  <si>
    <t>CARRERA 5  CALLE  7 4-86 ESQUINA</t>
  </si>
  <si>
    <t>PLATO</t>
  </si>
  <si>
    <t xml:space="preserve">AVENIDA CEMENTERIO CENTRO PLATO CARRERA 15A NO.14 A. </t>
  </si>
  <si>
    <t>HONDA</t>
  </si>
  <si>
    <t xml:space="preserve">CARRERA 14 NO. 7-31 ALTOS DEL ROSARIO </t>
  </si>
  <si>
    <t>PURIFICACION</t>
  </si>
  <si>
    <t>CALLE 7 NO. 7A - 24</t>
  </si>
  <si>
    <t>SAHAGUN</t>
  </si>
  <si>
    <t>CRA 5A NO. 13-37 BARRIO SAN PEDRO</t>
  </si>
  <si>
    <t xml:space="preserve"> FUNDACION</t>
  </si>
  <si>
    <t>FUNDACION</t>
  </si>
  <si>
    <t>CALLE 11 NO. 7 B - 04 CENTRO</t>
  </si>
  <si>
    <t xml:space="preserve"> CERETE</t>
  </si>
  <si>
    <t>CERETE</t>
  </si>
  <si>
    <t>CALLE 12 NO. 9-57</t>
  </si>
  <si>
    <t xml:space="preserve"> LA UNION</t>
  </si>
  <si>
    <t>LA UNION</t>
  </si>
  <si>
    <t xml:space="preserve">CARRERA 1 NO. 21 - 61, BARRIO INMACULADA, CONJUNTO RESIDENCIAL BALCONES DE LA VENTA </t>
  </si>
  <si>
    <t xml:space="preserve">MANIZALES 1  </t>
  </si>
  <si>
    <t>AVENIDA SANTANDER # 62 -85 EDIFICIO LA RIVIERA</t>
  </si>
  <si>
    <t>BELEN DE LOS ANDAQUIES</t>
  </si>
  <si>
    <t xml:space="preserve">CALLE 7 CARRERA 7 ESQUINA BARRIO CINCUENTENARIO  </t>
  </si>
  <si>
    <t xml:space="preserve"> MAICAO</t>
  </si>
  <si>
    <t>MAICAO</t>
  </si>
  <si>
    <t>CALLE 3 CARRERA 19 ESQUINA BARRIO LOMAS FRESCAS</t>
  </si>
  <si>
    <t xml:space="preserve"> TURBACO</t>
  </si>
  <si>
    <t>TURBACO</t>
  </si>
  <si>
    <t>PLAN PAREJO CARRETERA TRONCAL DE OCCIDENTE SEDE ASOMENORES   
Urb. La Granja Kra. 15 Nro. 28-284, Carretera Troncal de Occidente</t>
  </si>
  <si>
    <t>CESAR</t>
  </si>
  <si>
    <t>CHIRIGUANA</t>
  </si>
  <si>
    <t>CZICBF CHIRIGUANA CALLE CENTRA N. 8</t>
  </si>
  <si>
    <t xml:space="preserve"> LA MOJANA</t>
  </si>
  <si>
    <t>LA MOJANA</t>
  </si>
  <si>
    <t>CALLE 11 NO 4 – 59  </t>
  </si>
  <si>
    <t xml:space="preserve"> PACHO</t>
  </si>
  <si>
    <t>PACHO</t>
  </si>
  <si>
    <t>CARRERA 16 NO. 6 - 52. CENTRO PACHO. PISO 2</t>
  </si>
  <si>
    <t>PAMPLONA</t>
  </si>
  <si>
    <t>CALLE 5 NO. 7-81</t>
  </si>
  <si>
    <t xml:space="preserve"> LA MESA</t>
  </si>
  <si>
    <t>LA MESA</t>
  </si>
  <si>
    <t>CALLE 9 NO. 21 - 34. CENTRO</t>
  </si>
  <si>
    <t xml:space="preserve"> SANTA ROSA DE CABAL</t>
  </si>
  <si>
    <t>SANTA ROSA DE CABAL</t>
  </si>
  <si>
    <t>CALLE 12 NO.  13-39</t>
  </si>
  <si>
    <t xml:space="preserve"> HISTORICO Y DEL CARIBE NORTE</t>
  </si>
  <si>
    <t>CALLE BOGOTÁ 43 NO. 14A - 34 BARRIO TORICES</t>
  </si>
  <si>
    <t xml:space="preserve"> GRANADA</t>
  </si>
  <si>
    <t>GRANADA</t>
  </si>
  <si>
    <t>CALLE 10 CON CARRERA 14 Y 15 BARRIO BELÉN</t>
  </si>
  <si>
    <t xml:space="preserve"> CSJ -   Pereira</t>
  </si>
  <si>
    <t>CALLE 19 CARRERA 8a. Edificio Corporación Financiera de Occidente Pisos 7,11,12,14</t>
  </si>
  <si>
    <t>CODAZZI</t>
  </si>
  <si>
    <t xml:space="preserve">Calle 22 # 15 – 57 Barrio Socorro </t>
  </si>
  <si>
    <t>LA PLATA</t>
  </si>
  <si>
    <t>CALLE 8 BIS No. 7 - 44  EL POMO</t>
  </si>
  <si>
    <t>ARAUCA</t>
  </si>
  <si>
    <t xml:space="preserve"> TAME</t>
  </si>
  <si>
    <t>TAME</t>
  </si>
  <si>
    <t>CARRERA 14 NO. 15 - 57 BARRIO CENTRO</t>
  </si>
  <si>
    <t>YUMBO</t>
  </si>
  <si>
    <t>CALLE 8 NO. 8-24 B/ URIBE</t>
  </si>
  <si>
    <t xml:space="preserve"> OCAÑA</t>
  </si>
  <si>
    <t>OCAÑA</t>
  </si>
  <si>
    <t xml:space="preserve">Carrera 7 No. 10-76 Barrio El carretero </t>
  </si>
  <si>
    <t>NORTE</t>
  </si>
  <si>
    <t>SALAMINA</t>
  </si>
  <si>
    <t xml:space="preserve">CARRERA 6  6 - -40   BARRIO CENTRO </t>
  </si>
  <si>
    <t xml:space="preserve"> SABANALARGA</t>
  </si>
  <si>
    <t>SABANALARGA</t>
  </si>
  <si>
    <t>Carrera 16 Nro. 22 a 53</t>
  </si>
  <si>
    <t xml:space="preserve"> ESPINAL</t>
  </si>
  <si>
    <t>ESPINAL</t>
  </si>
  <si>
    <t>CARRERA 6 No.12 - 56</t>
  </si>
  <si>
    <t xml:space="preserve"> CALARCA</t>
  </si>
  <si>
    <t>CALARCA</t>
  </si>
  <si>
    <t>CALLE 39 CARRERA 25 ESQUINA EDIFICIO DAVIVIENDA</t>
  </si>
  <si>
    <t xml:space="preserve"> LA FLORESTA </t>
  </si>
  <si>
    <t>BARRANCABERMEJA</t>
  </si>
  <si>
    <t>CARRERA 32 NO. 75 - 50 BARRANCABERMEJA BARRIO LA FLORESTA</t>
  </si>
  <si>
    <t>BUCARAMANGA SUR</t>
  </si>
  <si>
    <t>CARRERA 6 NO. 3-04 BARRIO CARACOLI - MUNICIPIO FLORIDABLANCA</t>
  </si>
  <si>
    <t>SAN GIL</t>
  </si>
  <si>
    <t>CRA 8 NO. 16 - 66
CARRERA 10 Nro. 13-78 PISO.   2 SAN GIL</t>
  </si>
  <si>
    <t>CIENAGA</t>
  </si>
  <si>
    <t>CALLE 12 NO. 13 - 04. CENTRO</t>
  </si>
  <si>
    <t>AGUACHICA</t>
  </si>
  <si>
    <t xml:space="preserve">AGUACHICA </t>
  </si>
  <si>
    <t>CALLE 5 A CARRERA 7 A PISO 2</t>
  </si>
  <si>
    <t>CHAPARRAL</t>
  </si>
  <si>
    <t xml:space="preserve">AVENIDA EL ESTUDIANTE VIA RIO BLANCO ANTIGUO ICA </t>
  </si>
  <si>
    <t xml:space="preserve"> VALLEDUPAR 1</t>
  </si>
  <si>
    <t>VALLEDUPAR</t>
  </si>
  <si>
    <t>CRA 7A NO. 25 A-160 BARRIO 12 DE OCTUBRE</t>
  </si>
  <si>
    <t xml:space="preserve"> VILLETA</t>
  </si>
  <si>
    <t>VILLETA</t>
  </si>
  <si>
    <t>CRA 9 NO. 6-82</t>
  </si>
  <si>
    <t xml:space="preserve"> GARZON</t>
  </si>
  <si>
    <t>GARZON</t>
  </si>
  <si>
    <t>CALLE 8 No. 6 - 38 CENTRO</t>
  </si>
  <si>
    <t xml:space="preserve"> CSJ - BUCARAMANGA </t>
  </si>
  <si>
    <t>CARRERA 15 No. 30-13</t>
  </si>
  <si>
    <t xml:space="preserve"> ROLDANILLO</t>
  </si>
  <si>
    <t>ROLDANILLO</t>
  </si>
  <si>
    <t>CALLE 7 NO. 7-48</t>
  </si>
  <si>
    <t>CSJ-CALI2</t>
  </si>
  <si>
    <t xml:space="preserve"> ISTMINA</t>
  </si>
  <si>
    <t>ISTMINA</t>
  </si>
  <si>
    <t>CALLE 10 NO 9-05. BARRIO DIEGO LUIS</t>
  </si>
  <si>
    <t xml:space="preserve"> CUCUTA 2</t>
  </si>
  <si>
    <t>Av. 6 No. 1-105 Barrio el Salado</t>
  </si>
  <si>
    <t>CRA 8A CARRETERA CENTRAL</t>
  </si>
  <si>
    <t>PAZ DE ARIPORO</t>
  </si>
  <si>
    <t xml:space="preserve">CALLE 7 # 10-46  BARRIO LAS FERIAS </t>
  </si>
  <si>
    <t xml:space="preserve">URABA  </t>
  </si>
  <si>
    <t>APARTADÓ</t>
  </si>
  <si>
    <t>Carrera 100 # 112-04, Apartado Vía Turbo frente al SENA</t>
  </si>
  <si>
    <t>DOS QUEBRADAS</t>
  </si>
  <si>
    <t>CARRERA 20 NO.  17-84 Santa Mónica</t>
  </si>
  <si>
    <t xml:space="preserve"> TUQUERRES</t>
  </si>
  <si>
    <t>TUQUERRES</t>
  </si>
  <si>
    <t>CALLE 14 NO. 15-22.BARRIO SAN FRANCISCO</t>
  </si>
  <si>
    <t>INDUSTRIAL DE LA BAHIA</t>
  </si>
  <si>
    <t xml:space="preserve">DIAGONAL 31 D NO. 69 A - 04 MANZANA E;   LOTE 35 BARRIO SANTA LUCIA CUARTA CALLE </t>
  </si>
  <si>
    <t xml:space="preserve"> SUR ORIENTE</t>
  </si>
  <si>
    <t>CALLE 45 NO. 10C - 18 BARRIO LA VICTORIA - Temporalmente estará funcionando en la Cra. 15C Cll 36B Esq. Barrio la Unión. Barranquilla (6 meses aprox)</t>
  </si>
  <si>
    <t>OCCIDENTE</t>
  </si>
  <si>
    <t xml:space="preserve">CARRERA 11. 10 - 37 AVENIDA LAS AMÉRICAS </t>
  </si>
  <si>
    <t xml:space="preserve"> PITALITO</t>
  </si>
  <si>
    <t>PITALITO</t>
  </si>
  <si>
    <t>CARRERA 15 No. 1 - 84 SAN MATEO</t>
  </si>
  <si>
    <t>DE LA VIRGEN Y TURISTICO</t>
  </si>
  <si>
    <t xml:space="preserve">PLAZA ESTADIO 11 DE NOVIEMBRE BARRIO OLAYA HERRERA </t>
  </si>
  <si>
    <t xml:space="preserve"> NORTE – SANTANDER DE QUILICHAO</t>
  </si>
  <si>
    <t xml:space="preserve">CARRERA 9 A NO. 1S -35 URBANIZACIÓN EL CANELÓN </t>
  </si>
  <si>
    <t xml:space="preserve"> PUERTO RICO 1</t>
  </si>
  <si>
    <t xml:space="preserve">CARRERA 7 NO. 5 - 50 BARRIO LAS AMÉRICAS </t>
  </si>
  <si>
    <t>SARAVENA</t>
  </si>
  <si>
    <t>CARRERA 16 NO. 28 - 09 BARRIO 6 DE OCTUBRE</t>
  </si>
  <si>
    <t>ORIENTE</t>
  </si>
  <si>
    <t>LA DORADA</t>
  </si>
  <si>
    <t xml:space="preserve">CARRERA 5 NO. 5-06 BARRIO LOS ALPES  </t>
  </si>
  <si>
    <t>SANTAFE</t>
  </si>
  <si>
    <t>CALLE 22 A NO. 2 - 26 BARRIO GERMANIA</t>
  </si>
  <si>
    <t>Calle 7ma # 3-03 este. Barrio Pekín</t>
  </si>
  <si>
    <t xml:space="preserve">CSJ - MEDELLIN </t>
  </si>
  <si>
    <t>CARRERA  83 No. 47A-47 BARRIO LA FLORESTA  - Se tiene  una accion popular y se espera  que la sede nos apruebe el cambio</t>
  </si>
  <si>
    <t>FONSECA</t>
  </si>
  <si>
    <t>CARRETERA PRINCIPAL 
SALIDA A BARRANCAS</t>
  </si>
  <si>
    <t xml:space="preserve"> IPIALES</t>
  </si>
  <si>
    <t>IPIALES</t>
  </si>
  <si>
    <t>CARRERA 3 CON CALLE 10  NO. 10 – 21, BARRIO LIBERTAD, SECTOR LA LAGUNA.</t>
  </si>
  <si>
    <t xml:space="preserve">NORTE </t>
  </si>
  <si>
    <t>CALLE 22 NO. 20 - 103</t>
  </si>
  <si>
    <t>NACIONAL</t>
  </si>
  <si>
    <t>SIBERIA FUNZA</t>
  </si>
  <si>
    <t>Funza</t>
  </si>
  <si>
    <t xml:space="preserve"> FLORENCIA 1</t>
  </si>
  <si>
    <t>CALLE 13 No. 13-41 BARRIO EL ROSAL</t>
  </si>
  <si>
    <t xml:space="preserve"> TULUA</t>
  </si>
  <si>
    <t>TULUA</t>
  </si>
  <si>
    <t>CALLE 25 NO. 26-62 TULUA</t>
  </si>
  <si>
    <t xml:space="preserve">ORIENTE  </t>
  </si>
  <si>
    <t xml:space="preserve">Calle 48 Nº 51-19 Piso 3º Rionegro 
</t>
  </si>
  <si>
    <t xml:space="preserve"> SOGAMOSO</t>
  </si>
  <si>
    <t>CARRERA 9 NO. 11 - 41</t>
  </si>
  <si>
    <t xml:space="preserve"> TUNJA 2 </t>
  </si>
  <si>
    <t xml:space="preserve">CALLE 22 NO. 9 - 20 </t>
  </si>
  <si>
    <t xml:space="preserve"> BUENAVENTURA</t>
  </si>
  <si>
    <t>BUENAVENTURA</t>
  </si>
  <si>
    <t>CARRETERA SIMÓN BOLIVAR KM 9</t>
  </si>
  <si>
    <t xml:space="preserve"> BARRIOS UNIDOS</t>
  </si>
  <si>
    <t>CARRERA 16 NO. 63 - 81 BARRIO COLOMBIA</t>
  </si>
  <si>
    <t>GUAVIARE</t>
  </si>
  <si>
    <t>REG</t>
  </si>
  <si>
    <t>SAN JOSE DE GUAVIARE</t>
  </si>
  <si>
    <t xml:space="preserve">AV COLONIZADORES No. 23-106 </t>
  </si>
  <si>
    <t xml:space="preserve"> DUITAMA</t>
  </si>
  <si>
    <t>CALLE 22 No 17A-07</t>
  </si>
  <si>
    <t>GALAN</t>
  </si>
  <si>
    <t xml:space="preserve">MANZANA A ENTRADA BARRIO GALAN AVENIDA DEL SUR </t>
  </si>
  <si>
    <t xml:space="preserve"> RAFAEL URIBE</t>
  </si>
  <si>
    <t>CARRERA 27 NO. 26 - 51 SUR BARRIO CENTENARIO</t>
  </si>
  <si>
    <t xml:space="preserve"> MARTIRES</t>
  </si>
  <si>
    <t xml:space="preserve">CALLE 13 No. 31 - 04 BARRIO LA GRAN AMÉRICA </t>
  </si>
  <si>
    <t xml:space="preserve">CALLE 25 NO. 25 -138 </t>
  </si>
  <si>
    <t>CUCUTA 1</t>
  </si>
  <si>
    <t>AV. 1 Nº 7-39</t>
  </si>
  <si>
    <t xml:space="preserve"> LORICA</t>
  </si>
  <si>
    <t>LORICA</t>
  </si>
  <si>
    <t>CRA 25 NO. 7A- 46 Edificio Gaita Piso 2</t>
  </si>
  <si>
    <t xml:space="preserve">GIRARDOT </t>
  </si>
  <si>
    <t>Cra. 7 No. 20 - 26. B/ GRANADA</t>
  </si>
  <si>
    <t xml:space="preserve">SUR </t>
  </si>
  <si>
    <t>Av. Los Estudiantes. CARRERA 12 NO. 17 - 66</t>
  </si>
  <si>
    <t>CARRERA. 31 N. 23-52.</t>
  </si>
  <si>
    <t xml:space="preserve"> HIPODROMO</t>
  </si>
  <si>
    <t>SOLEDAD</t>
  </si>
  <si>
    <t xml:space="preserve">CALLE 26 CARRERA 30 ESQUINA JUNTO A LA ESTACIÓN DE POLICÍA </t>
  </si>
  <si>
    <t xml:space="preserve"> TUMACO</t>
  </si>
  <si>
    <t>TUMACO</t>
  </si>
  <si>
    <t>CALLE SAN CARLOS. HOTEL PUNTA  DEL ESTE. PISOS 2 Y 3</t>
  </si>
  <si>
    <t xml:space="preserve"> TUNJUELITO</t>
  </si>
  <si>
    <t xml:space="preserve">CARRERA 19A NO. 56 - 08 SUR BARRIO SAN CARLOS  </t>
  </si>
  <si>
    <t xml:space="preserve"> SUR</t>
  </si>
  <si>
    <t>CALLE 36 NO. 33-A 03</t>
  </si>
  <si>
    <t>NORTE CENTRO HISTORICO</t>
  </si>
  <si>
    <t>CARRERA 47 NO. 74 - 35 BARRIO LAS AMÉRICAS BARRANQUILLA</t>
  </si>
  <si>
    <t xml:space="preserve"> ZIPAQUIRA</t>
  </si>
  <si>
    <t>CALLE 7 NO. 1 - 80</t>
  </si>
  <si>
    <t xml:space="preserve"> BOSA 1</t>
  </si>
  <si>
    <t>CLL 66 SUR 80C-56</t>
  </si>
  <si>
    <t>FONTIBON</t>
  </si>
  <si>
    <t>CALLE 22L No. 96H - 35 BARRIO EL RUBÍ</t>
  </si>
  <si>
    <t> SUR OCCIDENTE</t>
  </si>
  <si>
    <t xml:space="preserve">CARRERA 38 B NO 66 -77 PISO 2 BARRIO RECREO BARRANQUILLA </t>
  </si>
  <si>
    <t xml:space="preserve"> USME</t>
  </si>
  <si>
    <t xml:space="preserve">AVENIDA CRA 1ª NO. 75 - 08 SUR SANTA LIBRADA </t>
  </si>
  <si>
    <t>CARLOS LLERAS RESTREPO</t>
  </si>
  <si>
    <t>Carrera 20 No. 28-61 / 28-65 Barrio Alarcón</t>
  </si>
  <si>
    <t>VICHADA</t>
  </si>
  <si>
    <t>PUERTO CARREÑO</t>
  </si>
  <si>
    <t>Carrera 11 No. 14 - 70</t>
  </si>
  <si>
    <t xml:space="preserve">ABURRA SUR  </t>
  </si>
  <si>
    <t>ITAGUI</t>
  </si>
  <si>
    <t xml:space="preserve">Carrera 51 Nº 52-19 Itagüí
</t>
  </si>
  <si>
    <t>GUAINIA</t>
  </si>
  <si>
    <t xml:space="preserve">PUERTO INIRIDA </t>
  </si>
  <si>
    <t>CALLE 15  No. 8 - 86 BARRIO LA ESPERANZA</t>
  </si>
  <si>
    <t>CARTAGO</t>
  </si>
  <si>
    <t>CRA 6 NO. 9 - 61</t>
  </si>
  <si>
    <t xml:space="preserve">ABURRA NORTE   </t>
  </si>
  <si>
    <t>BELLO</t>
  </si>
  <si>
    <t xml:space="preserve">Diagonal 54 Nº 42B-19 Bello - Niquia
</t>
  </si>
  <si>
    <t>GAITANA</t>
  </si>
  <si>
    <t>CALLE 7 No. 9 - 07 CENTRO</t>
  </si>
  <si>
    <t>CARRERA 6 NO. 3 - 28 BARRIO CHAPINERO</t>
  </si>
  <si>
    <t xml:space="preserve"> JORDAN</t>
  </si>
  <si>
    <t>UNICAF 9 ETAPA JORDAN CALLE 69
Carrera 20 No. 63-37 Portal de Ambalá</t>
  </si>
  <si>
    <t xml:space="preserve"> PASTO 1</t>
  </si>
  <si>
    <t>CARRERA 24 No. 16-19 EDIFICIO CONTINENTAL</t>
  </si>
  <si>
    <t xml:space="preserve">CARRERA 19 No. 60 - 23 SUR BARRIO CANDELARIA </t>
  </si>
  <si>
    <t>VAUPES</t>
  </si>
  <si>
    <t>MITU</t>
  </si>
  <si>
    <t>Carrera 15A 13ª – 52 Barrio Centro</t>
  </si>
  <si>
    <t xml:space="preserve"> USAQUEN</t>
  </si>
  <si>
    <t xml:space="preserve">CALLE 163 A NO. 13 B - 50 BARRIO PANTANITO </t>
  </si>
  <si>
    <t xml:space="preserve"> VILLAVICENCIO 2 </t>
  </si>
  <si>
    <t>CALLE 34 NO 37 - 55 EDIF. MONSERRATE. B/ BARZAL</t>
  </si>
  <si>
    <t>NORORIENTAL</t>
  </si>
  <si>
    <t>calle 70 No. 7 E bis - 03, en el Barrio Alfonso López</t>
  </si>
  <si>
    <t xml:space="preserve"> MONTERIA 1</t>
  </si>
  <si>
    <t xml:space="preserve">CRA. 3 NO. 42-46 </t>
  </si>
  <si>
    <t xml:space="preserve"> SAN CRISTOBAL SUR</t>
  </si>
  <si>
    <t xml:space="preserve">CARRERA 6 NO. 5A - 03 SUR BARRIO VILLA JAVIER </t>
  </si>
  <si>
    <t xml:space="preserve"> PASTO 2</t>
  </si>
  <si>
    <t>CALLE 20 No. 38 – 63. AVENIDA LOS ESTUDIANTES</t>
  </si>
  <si>
    <t xml:space="preserve"> SURORIENTAL</t>
  </si>
  <si>
    <t>CALLE 73 # 8 A – 35</t>
  </si>
  <si>
    <t xml:space="preserve"> KENNEDY</t>
  </si>
  <si>
    <t>CALLE 38 C SUR NO. 72 A - 12 SUR BARRIO SAN CAMILO</t>
  </si>
  <si>
    <t xml:space="preserve"> ENGATIVA</t>
  </si>
  <si>
    <t>CARRERA 103 NO. 73 - 13 BARRIO ÁLAMOS NORTE</t>
  </si>
  <si>
    <t>CALI -CENTRO</t>
  </si>
  <si>
    <t>Av. 1N # 7N-41 Barrio Centenario (Antiguo ICETEX)</t>
  </si>
  <si>
    <t xml:space="preserve"> LUIS CARLOS GALAN SARMIENTO </t>
  </si>
  <si>
    <t xml:space="preserve">CALLE 41 NO. 4 - 19 BARRIO LA JOYA </t>
  </si>
  <si>
    <t xml:space="preserve">SURORIENTAL  </t>
  </si>
  <si>
    <t xml:space="preserve">Carrera 80 No. 38 B - 48 
Barrio Laureles </t>
  </si>
  <si>
    <t xml:space="preserve"> REVIVIR </t>
  </si>
  <si>
    <t>CALLE 27 NO. 24 - 40 
BARRIO TEUSAQUILLO</t>
  </si>
  <si>
    <t xml:space="preserve"> SUBA</t>
  </si>
  <si>
    <t>AV. CARRERA 58 NO. 128 B - 94  PISO 3 Y 4  BARRIO LAS VILLAS</t>
  </si>
  <si>
    <t>Carrera 25B No.121B Las Peñitas</t>
  </si>
  <si>
    <t xml:space="preserve"> SOACHA</t>
  </si>
  <si>
    <t>Trasversal 15, Diagonal 33 Barrio  Rincón de Santa Fé</t>
  </si>
  <si>
    <t xml:space="preserve">NOROCCIDENTAL  </t>
  </si>
  <si>
    <t>Carrera 70 No 42-37</t>
  </si>
  <si>
    <t>calle 33 A No. 36 – 09 Barrio Barzal</t>
  </si>
  <si>
    <t xml:space="preserve">NORORIENTAL  </t>
  </si>
  <si>
    <t>Carrera 50ª Nº 63-43  Medellín.</t>
  </si>
  <si>
    <t>CARRERA 4º No. 4 - 10 BARRIO GAITAN</t>
  </si>
  <si>
    <t>CZ / REG</t>
  </si>
  <si>
    <t xml:space="preserve"> ARAUCA</t>
  </si>
  <si>
    <t>CALLE 21 NO. 1 - 24 BARRIO FUNDADORES</t>
  </si>
  <si>
    <t xml:space="preserve">AV. FERROCARRIL CRA 12 NO. 55 - 25. </t>
  </si>
  <si>
    <t> MOCOA</t>
  </si>
  <si>
    <t>CALLE 14 No. 9 - 100. AVDA SAN FRANCISCO</t>
  </si>
  <si>
    <t>CZ / REG / SRPA</t>
  </si>
  <si>
    <t>LOS ALMENDROS</t>
  </si>
  <si>
    <t>SAN ANDRES ISLAS</t>
  </si>
  <si>
    <t>AVENIDA FRANCISCO NEWBALL  CALLE 6 A NO. 1-82</t>
  </si>
  <si>
    <t xml:space="preserve"> FLORENCIA 2</t>
  </si>
  <si>
    <t xml:space="preserve"> TRANSVERSAL 6 AVENIDA CIRCUNVALAR FRENTE AL ANTIGUO CADS </t>
  </si>
  <si>
    <t>CRA 6 Nº 73 – 98 VIA PAIPA</t>
  </si>
  <si>
    <t xml:space="preserve"> CUCUTA 3/ NORTE SANTANDER</t>
  </si>
  <si>
    <t xml:space="preserve">CALLE 5 AN No. 15-01 BARRIO SAN EDUARDO </t>
  </si>
  <si>
    <t>EDIFICIO CONCAS- SECTOR LA MATUNA; NO. 32A-50 PISOS 16 Y 17</t>
  </si>
  <si>
    <t xml:space="preserve">DIAGONAL 9 NO. 8 - 85 MARGINAL DE LA SELVA </t>
  </si>
  <si>
    <t>(KM 2 VIA CAFÉ MADRID)</t>
  </si>
  <si>
    <t>CARRERA 9 No. 10-26</t>
  </si>
  <si>
    <t xml:space="preserve"> VALLEDUPAR 2</t>
  </si>
  <si>
    <t>CALLE 16A NO. 11 - 15   BARRIO LOPERENA</t>
  </si>
  <si>
    <t>ARMENIA NORTE</t>
  </si>
  <si>
    <t>CARRERA 23 CALLES 3RA Y 4TA BARRIO SESENTA CASAS ARMENIA</t>
  </si>
  <si>
    <t xml:space="preserve">CARRERA 8A BIS NO. 35 - 11 </t>
  </si>
  <si>
    <t xml:space="preserve">CARRE 46 NO. 61 - 15 BARRIO BOSTON BARRANQUILLA </t>
  </si>
  <si>
    <t> REGIONAL, RIOHACHA 1 Y RIOHACHA 2 </t>
  </si>
  <si>
    <t>CALLE 15 CRA 15 ESQUINA CUATRO VIAS AV. AEROPUERTO</t>
  </si>
  <si>
    <t xml:space="preserve"> BOSTON</t>
  </si>
  <si>
    <t>TRANSVERSAL 27C NO. 27A – 21</t>
  </si>
  <si>
    <t>CRA 3 CON CALLE 23 ESQUINA B/ EL MERCEDARIO</t>
  </si>
  <si>
    <t xml:space="preserve"> IBAGUE</t>
  </si>
  <si>
    <t>AV. CARRERA 5 Nº 43 - 23 FRENTE PISCINAS OLIMPICAS</t>
  </si>
  <si>
    <t xml:space="preserve">CALLE 26 NO 7-07. BARRIO ALAMEDA REYES  </t>
  </si>
  <si>
    <t xml:space="preserve"> Calle 53 no. 6-11
 </t>
  </si>
  <si>
    <t>SEDE NACIONAL - DIT</t>
  </si>
  <si>
    <t>Calle 57 No 16-35</t>
  </si>
  <si>
    <t>CALLE 21 No. 1 E - 40 SAN VICENTE DE PAUL</t>
  </si>
  <si>
    <t xml:space="preserve">MANIZALES 2 </t>
  </si>
  <si>
    <t xml:space="preserve">CARRERA 23. 39 - 60 </t>
  </si>
  <si>
    <t xml:space="preserve"> PUENTE ARANDA </t>
  </si>
  <si>
    <t>CALLE 12 NO. 30 - 35  PISO 3 BARRIO PUENTE ARANDA</t>
  </si>
  <si>
    <t>AVENIDA 2A NORTE NO. 33 AN - 45 BARRIO PRADOS DEL NORTE</t>
  </si>
  <si>
    <t>CZ / REG /IND /CEN</t>
  </si>
  <si>
    <t xml:space="preserve">Calle  6 kr 26 esquina BARRIO SANTA HELENA </t>
  </si>
  <si>
    <t xml:space="preserve">CALLE 45 NO. 79 - 141 LA AMÉRICA </t>
  </si>
  <si>
    <t>AVENIDA CRA 50 NO. 26 - 51 CAN</t>
  </si>
  <si>
    <t>SEDE NACIONAL</t>
  </si>
  <si>
    <t>AVENIDA CARRERA 68 No 64C - 75</t>
  </si>
  <si>
    <t>SEDE NACIONAL - BACK UP</t>
  </si>
  <si>
    <t xml:space="preserve">EMPRESA: </t>
  </si>
  <si>
    <r>
      <t xml:space="preserve">Valor Antes de IVA </t>
    </r>
    <r>
      <rPr>
        <b/>
        <sz val="10"/>
        <color rgb="FFFF0000"/>
        <rFont val="Arial"/>
        <family val="2"/>
      </rPr>
      <t>(1)</t>
    </r>
  </si>
  <si>
    <t>Total contratación</t>
  </si>
  <si>
    <t>República de Colombia
Instituto Colombiano de Bienestar Familiar
Cecilia de la Fuente de Lleras 
Dirección de Abastecimiento</t>
  </si>
  <si>
    <t>DIRECCIÓN:</t>
  </si>
  <si>
    <t>NIT:</t>
  </si>
  <si>
    <t>TEL. CELULAR :</t>
  </si>
  <si>
    <t>CONTACTO</t>
  </si>
  <si>
    <t>CARGO:</t>
  </si>
  <si>
    <t>E-MAIL:</t>
  </si>
  <si>
    <t>FECHA:</t>
  </si>
  <si>
    <t>TELEFONO FIJO:</t>
  </si>
  <si>
    <t>Cotización - Servicios de Red de Área Amplia (WAN), Red de Área Local (LAN), Red Inalámbrica (WLAN),  Internet e Internet Móvil , bajo la modalidad de Outsourcing para el Instituto Colombiano de Bienestar Familiar – ICBF.</t>
  </si>
  <si>
    <t>Instrucciones para el diligenciamiento del formato de cotización</t>
  </si>
  <si>
    <t>Cotización - Servicios de Red de Área Amplia (WAN), Red de Área Local (LAN), Red Inalámbrica (WLAN),  
Internet e Internet Móvil , bajo la modalidad de Outsourcing para el Instituto Colombiano de Bienestar Familiar – ICBF.</t>
  </si>
  <si>
    <t xml:space="preserve">CONTACTO: </t>
  </si>
  <si>
    <t>RED WAN  -  ULTIMO KILOMETRO</t>
  </si>
  <si>
    <r>
      <t xml:space="preserve">ID </t>
    </r>
    <r>
      <rPr>
        <b/>
        <sz val="10"/>
        <color rgb="FFFF0000"/>
        <rFont val="Arial"/>
        <family val="2"/>
      </rPr>
      <t>(2)</t>
    </r>
  </si>
  <si>
    <t>TOTAL VALOR DEL ÚLTIMO KILÓMETRO</t>
  </si>
  <si>
    <t>Total</t>
  </si>
  <si>
    <t>Canal Dedicado - redundante con el otro canal de sede los dos activos</t>
  </si>
  <si>
    <t>Fibra</t>
  </si>
  <si>
    <t>Canal Dedicado</t>
  </si>
  <si>
    <t>Satelital</t>
  </si>
  <si>
    <t>Radio</t>
  </si>
  <si>
    <t>Cobre</t>
  </si>
  <si>
    <t>Canales compartidos (Banda ancha)</t>
  </si>
  <si>
    <t>Radio Banda no licenciada</t>
  </si>
  <si>
    <t>Canal dedicado</t>
  </si>
  <si>
    <t>Internet movil / Canales compartidos</t>
  </si>
  <si>
    <t>Canal solicitado 2014 
(Kbps)</t>
  </si>
  <si>
    <t>MEDIO ACTUAL</t>
  </si>
  <si>
    <t>Incluir listado de los productos y/o servicios que ofrece la compañía, registrados en el RUP y que estén relacionados con el objeto del presente Estudio de Mercado (agregue las filas necesarias)</t>
  </si>
  <si>
    <t>Producto</t>
  </si>
  <si>
    <t>RED WAN  -  COSTOS ENLACES</t>
  </si>
  <si>
    <r>
      <t xml:space="preserve">ID </t>
    </r>
    <r>
      <rPr>
        <b/>
        <sz val="10"/>
        <color rgb="FFFF0000"/>
        <rFont val="Arial"/>
        <family val="2"/>
      </rPr>
      <t>(1)</t>
    </r>
  </si>
  <si>
    <t>Total Mes</t>
  </si>
  <si>
    <t>Rango Traslados Internos Equipos de Comiunicaciones</t>
  </si>
  <si>
    <t>0 - 10 km</t>
  </si>
  <si>
    <t>11 - 20 km</t>
  </si>
  <si>
    <t>31 - 40 km</t>
  </si>
  <si>
    <t>0 - 100 mts</t>
  </si>
  <si>
    <t>101 - 200 mts</t>
  </si>
  <si>
    <t>201 - 300 mts</t>
  </si>
  <si>
    <t>301 mts en adelante</t>
  </si>
  <si>
    <t>RED WAN  -  TRASLADOS</t>
  </si>
  <si>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Notas:
</t>
    </r>
    <r>
      <rPr>
        <sz val="11"/>
        <color rgb="FFFF0000"/>
        <rFont val="Arial"/>
        <family val="2"/>
      </rPr>
      <t xml:space="preserve">(1) </t>
    </r>
    <r>
      <rPr>
        <sz val="11"/>
        <color theme="1"/>
        <rFont val="Arial"/>
        <family val="2"/>
      </rPr>
      <t>Cotizar la totalidad de los eventos para las sedes descritas en este documento. Las sedes relacionadas en este documento corresponden a las decritas en la Hoja "Traslados" del Anexo "ANEXO 3.2–WAN ULTIMA MILLA-TRASLADOS"</t>
    </r>
    <r>
      <rPr>
        <sz val="11"/>
        <color rgb="FFFF0000"/>
        <rFont val="Arial"/>
        <family val="2"/>
      </rPr>
      <t/>
    </r>
  </si>
  <si>
    <t>Valor Unitario por Evento Antes de IVA</t>
  </si>
  <si>
    <r>
      <t xml:space="preserve">41 </t>
    </r>
    <r>
      <rPr>
        <sz val="10"/>
        <color indexed="8"/>
        <rFont val="Arial"/>
        <family val="2"/>
      </rPr>
      <t>km en adelante</t>
    </r>
  </si>
  <si>
    <t>Rango Traslados de Sedes - Enlaces Nuevos</t>
  </si>
  <si>
    <t>Observaciones
Enlace Sugerido por el ICBF</t>
  </si>
  <si>
    <t>No Aplica</t>
  </si>
  <si>
    <t>Rack para equipos de comunicaciones</t>
  </si>
  <si>
    <t>Gestión y Administración del contrato</t>
  </si>
  <si>
    <t>DESCRIPCIÓN</t>
  </si>
  <si>
    <t>UNIDADES</t>
  </si>
  <si>
    <t>Patch Pannel cat 6a 1ru</t>
  </si>
  <si>
    <t>Patch Pannel cat 6a 2ru</t>
  </si>
  <si>
    <t>Patch Cord cat 6a 1,5metros Certificado</t>
  </si>
  <si>
    <t>Patch Cord cat 6a 3 metros Certificado</t>
  </si>
  <si>
    <t>Patch Cord cat 5 1,5metros Certificado</t>
  </si>
  <si>
    <t>Patch Cord cat 5 3 metros Certificado</t>
  </si>
  <si>
    <t>Patch Cord Fibra Monomodo 1,5 metros Certificado</t>
  </si>
  <si>
    <t>Patch Cord Fibra Monomodo 3 metros Certificado</t>
  </si>
  <si>
    <t>Patch Cord Fibra Multimodo 1,5 metros Certificado</t>
  </si>
  <si>
    <t>Patch Cord Fibra Multimodo 3 metros Certificado</t>
  </si>
  <si>
    <t>Fibra Monomodo por metros con conectores que se requieran Certificado</t>
  </si>
  <si>
    <t>1 metro</t>
  </si>
  <si>
    <t>Fibra Multimodo por metros con conectores que se requieran Certificado</t>
  </si>
  <si>
    <t>Cable UTP por metros con conectores Certificado</t>
  </si>
  <si>
    <t>Crossconection UTP finalizado en patch pannel con jack Certificado</t>
  </si>
  <si>
    <t>Crossconection Fibra finalizada en ODF Certificado</t>
  </si>
  <si>
    <t>ODF con conector que se requiera (LC, SC, etc)</t>
  </si>
  <si>
    <t>Marquillado por Patch Cord</t>
  </si>
  <si>
    <t>PDU administrable</t>
  </si>
  <si>
    <t>Organizador de cable 1ru</t>
  </si>
  <si>
    <t>Organizador de cable 2ru</t>
  </si>
  <si>
    <t>Bandeja ventilada 1 ru</t>
  </si>
  <si>
    <t>Conexión a tierra (Cable, conectores e instalacion)</t>
  </si>
  <si>
    <t>DPS Dispositivo Proteccion Sobretencion</t>
  </si>
  <si>
    <t>Anclaje y Desanclaje de Rack</t>
  </si>
  <si>
    <t>Instalacion Circuito electrico con Toma (110v) para rack</t>
  </si>
  <si>
    <t>Instalacion Circuito electrico con Toma (220v) para rack</t>
  </si>
  <si>
    <t>AC Power Cord</t>
  </si>
  <si>
    <t>Ventilador para Rack con instalacion</t>
  </si>
  <si>
    <t>SFP - Gibic 1G</t>
  </si>
  <si>
    <t>SFP - 10G</t>
  </si>
  <si>
    <t>Tarifa IVA</t>
  </si>
  <si>
    <t>Precio Unitario
Antes de IVA</t>
  </si>
  <si>
    <t>Precio Unitario
IVA Incluido</t>
  </si>
  <si>
    <t>Subtotal mensual y anual antes de IVA</t>
  </si>
  <si>
    <t>IVA (Tarifa 16%)</t>
  </si>
  <si>
    <t>Total mensual y anual incluido IVA</t>
  </si>
  <si>
    <t>RESUMEN IVA INCLUIDO</t>
  </si>
  <si>
    <t>Valor Mensual
IVA Incluido</t>
  </si>
  <si>
    <t>Total IVA incluido</t>
  </si>
  <si>
    <t>Valor Total Anual
IVA  Incluido</t>
  </si>
  <si>
    <t>Dispositivos - Terminal Internet Móvil Satelital</t>
  </si>
  <si>
    <t>Listado en "Redes SDC 3"</t>
  </si>
  <si>
    <t>Listado en "Redes SDC 2"</t>
  </si>
  <si>
    <t>Mes</t>
  </si>
  <si>
    <r>
      <t xml:space="preserve">Switch Core  </t>
    </r>
    <r>
      <rPr>
        <sz val="9"/>
        <color rgb="FFFF0000"/>
        <rFont val="Arial"/>
        <family val="2"/>
      </rPr>
      <t>(5)</t>
    </r>
  </si>
  <si>
    <t xml:space="preserve">Red Área Amplia (WAN) </t>
  </si>
  <si>
    <t xml:space="preserve">Red de Área Local (LAN) </t>
  </si>
  <si>
    <t xml:space="preserve">Centro de Administración y Monitoreo </t>
  </si>
  <si>
    <t>Administración (incluye equipos y servicio)  -INTERNET</t>
  </si>
  <si>
    <t>Administración (incluye equipos y servicio)  -
RED WAN</t>
  </si>
  <si>
    <t>Administración (incluye equipos y servicio) -
RED LAN</t>
  </si>
  <si>
    <t>Herramientas de Gestión y Monitoreo - 
INTERNET</t>
  </si>
  <si>
    <t>Herramientas de Gestión y Monitoreo - 
RED WAN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</si>
  <si>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</si>
  <si>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Subservicio</t>
  </si>
  <si>
    <t>Red Inalámbrica (WLAN)</t>
  </si>
  <si>
    <t>Servicio en la Sede de la Dirección General</t>
  </si>
  <si>
    <r>
      <t xml:space="preserve">Valor Unitario </t>
    </r>
    <r>
      <rPr>
        <sz val="10"/>
        <color rgb="FFFF0000"/>
        <rFont val="Arial"/>
        <family val="2"/>
      </rPr>
      <t>(3)</t>
    </r>
  </si>
  <si>
    <r>
      <t xml:space="preserve">Valor Mensual </t>
    </r>
    <r>
      <rPr>
        <sz val="10"/>
        <color rgb="FFFF0000"/>
        <rFont val="Arial"/>
        <family val="2"/>
      </rPr>
      <t>(3)</t>
    </r>
  </si>
  <si>
    <r>
      <t xml:space="preserve">Último kilómetro)  </t>
    </r>
    <r>
      <rPr>
        <sz val="9"/>
        <color rgb="FFFF0000"/>
        <rFont val="Arial"/>
        <family val="2"/>
      </rPr>
      <t>(4)</t>
    </r>
  </si>
  <si>
    <r>
      <t xml:space="preserve">Sede  </t>
    </r>
    <r>
      <rPr>
        <sz val="9"/>
        <color rgb="FFFF0000"/>
        <rFont val="Arial"/>
        <family val="2"/>
      </rPr>
      <t>(4)</t>
    </r>
  </si>
  <si>
    <r>
      <t xml:space="preserve">Canales </t>
    </r>
    <r>
      <rPr>
        <sz val="9"/>
        <color rgb="FFFF0000"/>
        <rFont val="Arial"/>
        <family val="2"/>
      </rPr>
      <t>(5)</t>
    </r>
  </si>
  <si>
    <r>
      <t xml:space="preserve">Mes </t>
    </r>
    <r>
      <rPr>
        <sz val="9"/>
        <color rgb="FFFF0000"/>
        <rFont val="Arial"/>
        <family val="2"/>
      </rPr>
      <t>(5)</t>
    </r>
  </si>
  <si>
    <r>
      <t xml:space="preserve">Cantidad por mes 
para cada año </t>
    </r>
    <r>
      <rPr>
        <sz val="10"/>
        <color rgb="FFFF0000"/>
        <rFont val="Arial"/>
        <family val="2"/>
      </rPr>
      <t>(2)</t>
    </r>
  </si>
  <si>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Notas:
</t>
    </r>
    <r>
      <rPr>
        <sz val="11"/>
        <color rgb="FFFF0000"/>
        <rFont val="Arial"/>
        <family val="2"/>
      </rPr>
      <t>(1)</t>
    </r>
    <r>
      <rPr>
        <sz val="11"/>
        <color theme="1"/>
        <rFont val="Arial"/>
        <family val="2"/>
      </rPr>
      <t xml:space="preserve"> El valor total de la cotización deberá incluir la totalidad de los meses contemplados en el plazo de ejecución del contrato (Numeral 9 de la FCT), teniendo en cuenta que durante los meses de la etapa de transición (2 primeros meses de ejecución) no se generará factura.  Se estima para el presente estudio de mercado que la etapa de transición será durante los meses de noviembre y diciembre del 2014. Sin embargo, los meses facturables de operación del año 2015 dependerán de la fecha de legalización e inicio del contrato y de los meses en los que efectivamente se realice la etapa de transición. Se precisa que los 7 meses facturables de operación contemplados para el año 2018, incluyen los 3 meses finales de entrega al futuro nuevo operador. 
</t>
    </r>
    <r>
      <rPr>
        <sz val="11"/>
        <color rgb="FFFF0000"/>
        <rFont val="Arial"/>
        <family val="2"/>
      </rPr>
      <t>(2)</t>
    </r>
    <r>
      <rPr>
        <sz val="11"/>
        <color theme="1"/>
        <rFont val="Arial"/>
        <family val="2"/>
      </rPr>
      <t xml:space="preserve"> Corresponde a las cantidades requeridas actualmente por la Entidad.  El  contratista  estará en la capacidad de atender requerimientos adicionales de la Entidad.
</t>
    </r>
    <r>
      <rPr>
        <sz val="11"/>
        <color rgb="FFFF0000"/>
        <rFont val="Arial"/>
        <family val="2"/>
      </rPr>
      <t xml:space="preserve">(3) </t>
    </r>
    <r>
      <rPr>
        <sz val="11"/>
        <color theme="1"/>
        <rFont val="Arial"/>
        <family val="2"/>
      </rPr>
      <t xml:space="preserve">Para el presente Estudio de mercado se deberá cotizar el valor unitario o mensual según corresponda para el año 2015.  Para los años 2016, 2017 y 2018 la actualización de precios será constante y se realizará de manera automática. 
</t>
    </r>
    <r>
      <rPr>
        <sz val="11"/>
        <color rgb="FFFF0000"/>
        <rFont val="Arial"/>
        <family val="2"/>
      </rPr>
      <t>(4)</t>
    </r>
    <r>
      <rPr>
        <sz val="11"/>
        <color theme="1"/>
        <rFont val="Arial"/>
        <family val="2"/>
      </rPr>
      <t xml:space="preserve"> Para este servicio por favor diligenciar la hoja "Redes SDC 2". Este servicio se facturará una única vez, al inicio del contrato. El valor a cotizar debe corresponder a la totalidad del valor del último kilómetro (la obra civil, los equipos y accesorios de red que se requieren) en la instalación de la totalidad de los canales definidos por el ICBF. El valor de este servicio que se refleja en la presente cotización está vinculado a la sumatoria total de la hoja "Redes SDC 2".
</t>
    </r>
    <r>
      <rPr>
        <sz val="11"/>
        <color rgb="FFFF0000"/>
        <rFont val="Arial"/>
        <family val="2"/>
      </rPr>
      <t>(5)</t>
    </r>
    <r>
      <rPr>
        <sz val="11"/>
        <color theme="1"/>
        <rFont val="Arial"/>
        <family val="2"/>
      </rPr>
      <t xml:space="preserve"> Para este servicio por favor diligenciar la hoja "Redes SDC 3". Cotizar la totalidad de los enlaces para las sedes descritas en hoja "Redes SDC 3" de acuerdo con el tipo de enlace ofrecido. Se deberá contemplar en la cotización la opción que represente un menor costo mensual entre canales dedicados, internet banda ancha e internet móvil.  El valor de este servicio que se refleja en la presente cotización está vinculado a la sumatoria total de la hoja "Redes SDC 3".
</t>
    </r>
    <r>
      <rPr>
        <sz val="11"/>
        <color rgb="FFFF0000"/>
        <rFont val="Arial"/>
        <family val="2"/>
      </rPr>
      <t>(6)</t>
    </r>
    <r>
      <rPr>
        <sz val="11"/>
        <color theme="1"/>
        <rFont val="Arial"/>
        <family val="2"/>
      </rPr>
      <t xml:space="preserve"> Las hojas "Redes SDC 4" y "Redes SDC 5", incluyen bienes y servicios que la Entidad podrá requerir durante la ejecución del contrato, se requiere cotizar sus precios unitarios y hacen parte integral de la presente cotización. </t>
    </r>
  </si>
  <si>
    <t>Control</t>
  </si>
  <si>
    <t>Total Cotización</t>
  </si>
  <si>
    <t>Valor Total</t>
  </si>
  <si>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Notas:
</t>
    </r>
    <r>
      <rPr>
        <sz val="11"/>
        <color rgb="FFFF0000"/>
        <rFont val="Arial"/>
        <family val="2"/>
      </rPr>
      <t>(1)</t>
    </r>
    <r>
      <rPr>
        <sz val="11"/>
        <color theme="1"/>
        <rFont val="Arial"/>
        <family val="2"/>
      </rPr>
      <t xml:space="preserve"> Este servicio se facturará una única vez, al inicio del contrato. El valor a cotizar debe corresponder a la totalidad del valor del último kilómetro (la obra civil, los equipos y accesorios de red que se requieren) en la instalación de la totalidad de los canales definidos por el ICBF. El valor total de este servicio se reflejará en la hoja "Redes SDC 1" 
</t>
    </r>
    <r>
      <rPr>
        <sz val="11"/>
        <color rgb="FFFF0000"/>
        <rFont val="Arial"/>
        <family val="2"/>
      </rPr>
      <t>(2)</t>
    </r>
    <r>
      <rPr>
        <sz val="11"/>
        <color theme="1"/>
        <rFont val="Arial"/>
        <family val="2"/>
      </rPr>
      <t xml:space="preserve"> Las sedes relacionadas en este documento corresponden a las decritas en la Hoja "enlaces WAN" del Anexo "ANEXO 3.2–WAN ULTIMA MILLA-TRASLADOS"</t>
    </r>
  </si>
  <si>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Notas:
</t>
    </r>
    <r>
      <rPr>
        <sz val="11"/>
        <color rgb="FFFF0000"/>
        <rFont val="Arial"/>
        <family val="2"/>
      </rPr>
      <t xml:space="preserve">(1) </t>
    </r>
    <r>
      <rPr>
        <sz val="11"/>
        <color theme="1"/>
        <rFont val="Arial"/>
        <family val="2"/>
      </rPr>
      <t xml:space="preserve">Cotizar la totalidad de los enlaces para las sedes descritas en este formato de acuerdo con el tipo de enlace ofrecido. Se deberá contenmplar en la cotización la opción que represente un menor costo mensual entre canales dedicados, internet banda ancha e internet móvil.  El valor total de este servicio se reflejará en la hoja "Redes SDC 1".
</t>
    </r>
    <r>
      <rPr>
        <sz val="11"/>
        <color rgb="FFFF0000"/>
        <rFont val="Arial"/>
        <family val="2"/>
      </rPr>
      <t>(2)</t>
    </r>
    <r>
      <rPr>
        <sz val="11"/>
        <color theme="1"/>
        <rFont val="Arial"/>
        <family val="2"/>
      </rPr>
      <t xml:space="preserve"> Seleccionar en las celdas de la columna "K" y "L" segun corresponda el tipo de Canal y Medio ofrecido para cada sede. El potencial proveedor deberá cotizar la opción que represente un menor costo mensual entre canales dedicados, internet banda ancha e Internet Movil</t>
    </r>
  </si>
  <si>
    <r>
      <t xml:space="preserve">ID </t>
    </r>
    <r>
      <rPr>
        <b/>
        <sz val="11"/>
        <color rgb="FFFF0000"/>
        <rFont val="Arial"/>
        <family val="2"/>
      </rPr>
      <t>(1)</t>
    </r>
  </si>
  <si>
    <r>
      <t xml:space="preserve">Tipo de canal
Ofrecido </t>
    </r>
    <r>
      <rPr>
        <b/>
        <sz val="11"/>
        <color rgb="FFFF0000"/>
        <rFont val="Arial"/>
        <family val="2"/>
      </rPr>
      <t>(2)</t>
    </r>
  </si>
  <si>
    <r>
      <t xml:space="preserve">Medio Ofrecido </t>
    </r>
    <r>
      <rPr>
        <b/>
        <sz val="11"/>
        <color rgb="FFFF0000"/>
        <rFont val="Arial"/>
        <family val="2"/>
      </rPr>
      <t>(2)</t>
    </r>
  </si>
  <si>
    <r>
      <t xml:space="preserve">Valor Mensual Antes de IVA </t>
    </r>
    <r>
      <rPr>
        <b/>
        <sz val="11"/>
        <color rgb="FFFF0000"/>
        <rFont val="Arial"/>
        <family val="2"/>
      </rPr>
      <t>(1)</t>
    </r>
  </si>
  <si>
    <t>No.</t>
  </si>
  <si>
    <t>Total IVA Incluido</t>
  </si>
  <si>
    <t>Valor Mensual
Antes de IVA</t>
  </si>
  <si>
    <t xml:space="preserve">EQUIPOS/DISPOSITIVOS </t>
  </si>
  <si>
    <r>
      <t xml:space="preserve">Internet Móvil  Satelital </t>
    </r>
    <r>
      <rPr>
        <sz val="9"/>
        <color rgb="FFFF0000"/>
        <rFont val="Arial"/>
        <family val="2"/>
      </rPr>
      <t>(1)</t>
    </r>
  </si>
  <si>
    <r>
      <t xml:space="preserve">Switch Core  </t>
    </r>
    <r>
      <rPr>
        <sz val="9"/>
        <color rgb="FFFF0000"/>
        <rFont val="Arial"/>
        <family val="2"/>
      </rPr>
      <t>(2)</t>
    </r>
  </si>
  <si>
    <r>
      <t xml:space="preserve">Switches de acceso para las redes de área local - 24 x Puertos 1G </t>
    </r>
    <r>
      <rPr>
        <sz val="9"/>
        <color rgb="FFFF0000"/>
        <rFont val="Arial"/>
        <family val="2"/>
      </rPr>
      <t>(2)</t>
    </r>
  </si>
  <si>
    <r>
      <t xml:space="preserve">Switches de acceso para las redes de área local - 48 x Puertos 1G </t>
    </r>
    <r>
      <rPr>
        <sz val="9"/>
        <color rgb="FFFF0000"/>
        <rFont val="Arial"/>
        <family val="2"/>
      </rPr>
      <t>(2)</t>
    </r>
  </si>
  <si>
    <t>EQUIPOS/DISPOSITIVOS - CON OPCIÓN DE COMPRA</t>
  </si>
  <si>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 Los Bienes y Servicios relacionados en este formato la Entidad los podrá requerir durante la ejecución del contrato, se requiere cotizar sus precios unitarios o valor mensual y estos hacen parte integral de la cotización
</t>
    </r>
    <r>
      <rPr>
        <sz val="11"/>
        <color rgb="FFFF0000"/>
        <rFont val="Arial"/>
        <family val="2"/>
      </rPr>
      <t>(1)</t>
    </r>
    <r>
      <rPr>
        <sz val="11"/>
        <color theme="1"/>
        <rFont val="Arial"/>
        <family val="2"/>
      </rPr>
      <t xml:space="preserve"> Para el presente estudio de mercado se requiere determinar el valor unitario mensual del servicio y el dispositivo "Terminal Internet Satelital" según características descritas en el ANEXO 2 – MOVIL SATELITAL. Este servicio se pagará de acuerdo con el número de dispositivos solicitados por le ICBF y la cantidad de meses en los que se utilice el servicio.  </t>
    </r>
    <r>
      <rPr>
        <sz val="11"/>
        <color rgb="FFFF0000"/>
        <rFont val="Arial"/>
        <family val="2"/>
      </rPr>
      <t xml:space="preserve">
(2)</t>
    </r>
    <r>
      <rPr>
        <sz val="11"/>
        <color theme="1"/>
        <rFont val="Arial"/>
        <family val="2"/>
      </rPr>
      <t xml:space="preserve"> Para el presente estudio de mercado se requiere para estos equipos, determinar el valor unitario de arrendamiento mensual sin incluir la administración, según características descritas en el anexo "ANEXO 5.2-LAN-SWITCHES CORE Y SWITCHES DE ACCESO". </t>
    </r>
  </si>
  <si>
    <t>LISTADO DE ELEMENTOS REQUERIDOS PARA CENTROS DE CABLEADO
CENTROS DE CÓMPUTO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</si>
</sst>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
    <numFmt numFmtId="173" formatCode="&quot;Año&quot;\ 0\ &quot;Nota (1)&quot;"/>
    <numFmt numFmtId="174" formatCode="_ [$€]\ * #,##0.00_ ;_ [$€]\ * \-#,##0.00_ ;_ [$€]\ * \-??_ ;_ @_ "/>
    <numFmt numFmtId="175" formatCode="d/mm/yyyy;@"/>
    <numFmt numFmtId="176" formatCode="_-* #,##0.00\ [$€-803]_-;\-* #,##0.00\ [$€-803]_-;_-* &quot;-&quot;??\ [$€-803]_-;_-@_-"/>
    <numFmt numFmtId="177" formatCode="&quot;Año&quot;\ 0\ &quot;&quot;"/>
    <numFmt numFmtId="178" formatCode="&quot;Año&quot;\ 0"/>
    <numFmt numFmtId="179" formatCode="[$-240A]dddd\ d&quot; de &quot;mmmm&quot; de &quot;yyyy;@"/>
  </numFmts>
  <fonts count="3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sz val="10"/>
      <color theme="1"/>
      <name val="Zurich BT"/>
      <family val="2"/>
    </font>
    <font>
      <sz val="11"/>
      <color rgb="FFFF0000"/>
      <name val="Arial"/>
      <family val="2"/>
    </font>
    <font>
      <b/>
      <sz val="14"/>
      <color theme="1"/>
      <name val="Arial"/>
      <family val="2"/>
    </font>
    <font>
      <sz val="9"/>
      <color rgb="FFFF0000"/>
      <name val="Arial"/>
      <family val="2"/>
    </font>
    <font>
      <b/>
      <sz val="11"/>
      <color theme="1"/>
      <name val="Arial"/>
      <family val="2"/>
    </font>
    <font>
      <sz val="11"/>
      <color theme="0" tint="-0.499984740745262"/>
      <name val="Arial"/>
      <family val="2"/>
    </font>
    <font>
      <sz val="10"/>
      <name val="MS Sans Serif"/>
      <family val="2"/>
    </font>
    <font>
      <sz val="10"/>
      <color theme="0" tint="-0.499984740745262"/>
      <name val="Arial"/>
      <family val="2"/>
    </font>
    <font>
      <sz val="10"/>
      <color indexed="8"/>
      <name val="Arial"/>
      <family val="2"/>
    </font>
    <font>
      <b/>
      <sz val="9"/>
      <name val="Arial"/>
      <family val="2"/>
    </font>
    <font>
      <sz val="10"/>
      <color rgb="FF000000"/>
      <name val="Arial"/>
      <family val="2"/>
    </font>
    <font>
      <sz val="9"/>
      <color theme="1"/>
      <name val="Calibri"/>
      <family val="2"/>
      <scheme val="minor"/>
    </font>
    <font>
      <sz val="10"/>
      <color rgb="FFFF0000"/>
      <name val="Arial"/>
      <family val="2"/>
    </font>
    <font>
      <i/>
      <sz val="11"/>
      <color theme="1"/>
      <name val="Arial"/>
      <family val="2"/>
    </font>
    <font>
      <i/>
      <sz val="10"/>
      <color theme="1"/>
      <name val="Arial"/>
      <family val="2"/>
    </font>
    <font>
      <i/>
      <sz val="8"/>
      <color rgb="FFFF0000"/>
      <name val="Arial"/>
      <family val="2"/>
    </font>
    <font>
      <b/>
      <sz val="11"/>
      <color rgb="FFFF0000"/>
      <name val="Arial"/>
      <family val="2"/>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diagonal/>
    </border>
    <border>
      <left/>
      <right/>
      <top style="thin">
        <color theme="1" tint="0.499984740745262"/>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21" fillId="0" borderId="0"/>
    <xf numFmtId="174" fontId="6" fillId="0" borderId="0"/>
    <xf numFmtId="174" fontId="20" fillId="0" borderId="0"/>
    <xf numFmtId="0" fontId="20" fillId="0" borderId="0"/>
    <xf numFmtId="174" fontId="27" fillId="0" borderId="0"/>
  </cellStyleXfs>
  <cellXfs count="419">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5"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3" fillId="0" borderId="9" xfId="0" applyFont="1" applyBorder="1" applyAlignment="1" applyProtection="1">
      <alignment horizontal="center" vertical="center" wrapText="1"/>
    </xf>
    <xf numFmtId="172" fontId="3" fillId="5" borderId="9" xfId="0" applyNumberFormat="1" applyFont="1" applyFill="1" applyBorder="1" applyAlignment="1" applyProtection="1">
      <alignment vertical="center"/>
      <protection locked="0"/>
    </xf>
    <xf numFmtId="172" fontId="3" fillId="0" borderId="9" xfId="0" applyNumberFormat="1" applyFont="1" applyFill="1" applyBorder="1" applyAlignment="1" applyProtection="1">
      <alignment vertical="center" shrinkToFit="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8" fillId="0" borderId="0" xfId="0" applyFont="1" applyFill="1" applyBorder="1" applyAlignment="1" applyProtection="1">
      <alignment horizontal="left" vertical="center" wrapText="1"/>
    </xf>
    <xf numFmtId="0" fontId="8" fillId="0" borderId="9" xfId="0" applyFont="1" applyFill="1" applyBorder="1" applyAlignment="1" applyProtection="1">
      <alignment horizontal="center" vertical="center" wrapText="1"/>
    </xf>
    <xf numFmtId="0" fontId="8" fillId="0" borderId="9" xfId="0" applyFont="1" applyFill="1" applyBorder="1" applyAlignment="1" applyProtection="1">
      <alignment horizontal="left" vertical="center" wrapText="1" indent="1"/>
    </xf>
    <xf numFmtId="0" fontId="8" fillId="0" borderId="9" xfId="0" applyFont="1" applyFill="1" applyBorder="1" applyAlignment="1" applyProtection="1">
      <alignment horizontal="left" vertical="center" wrapText="1"/>
    </xf>
    <xf numFmtId="172" fontId="3" fillId="0" borderId="9" xfId="0" applyNumberFormat="1" applyFont="1" applyFill="1" applyBorder="1" applyAlignment="1" applyProtection="1">
      <alignment vertical="center"/>
    </xf>
    <xf numFmtId="172" fontId="3" fillId="0" borderId="10" xfId="0" applyNumberFormat="1" applyFont="1" applyFill="1" applyBorder="1" applyAlignment="1" applyProtection="1">
      <alignment vertical="center"/>
    </xf>
    <xf numFmtId="172" fontId="3" fillId="0" borderId="12" xfId="0" applyNumberFormat="1" applyFont="1" applyFill="1" applyBorder="1" applyAlignment="1" applyProtection="1">
      <alignment vertical="center" shrinkToFit="1"/>
    </xf>
    <xf numFmtId="172" fontId="3" fillId="0" borderId="11" xfId="0" applyNumberFormat="1" applyFont="1" applyFill="1" applyBorder="1" applyAlignment="1" applyProtection="1">
      <alignment vertical="center" shrinkToFit="1"/>
    </xf>
    <xf numFmtId="0" fontId="2" fillId="4" borderId="13" xfId="0" applyNumberFormat="1" applyFont="1" applyFill="1" applyBorder="1" applyAlignment="1" applyProtection="1">
      <alignment horizontal="center" vertical="center" wrapText="1"/>
    </xf>
    <xf numFmtId="0" fontId="2" fillId="4" borderId="14" xfId="0" applyNumberFormat="1" applyFont="1" applyFill="1" applyBorder="1" applyAlignment="1" applyProtection="1">
      <alignment horizontal="center" vertical="center" wrapText="1"/>
    </xf>
    <xf numFmtId="0" fontId="2" fillId="4" borderId="9" xfId="0" applyNumberFormat="1" applyFont="1" applyFill="1" applyBorder="1" applyAlignment="1" applyProtection="1">
      <alignment horizontal="center" vertical="center" wrapText="1"/>
    </xf>
    <xf numFmtId="0" fontId="6" fillId="0" borderId="13" xfId="13" applyNumberFormat="1" applyFont="1" applyFill="1" applyBorder="1" applyAlignment="1" applyProtection="1">
      <alignment horizontal="center" vertical="center" wrapText="1"/>
    </xf>
    <xf numFmtId="0" fontId="6" fillId="0" borderId="13" xfId="14" applyNumberFormat="1" applyFont="1" applyFill="1" applyBorder="1" applyAlignment="1" applyProtection="1">
      <alignment horizontal="left" vertical="center" wrapText="1" indent="1"/>
    </xf>
    <xf numFmtId="0" fontId="6" fillId="0" borderId="13" xfId="14" applyNumberFormat="1" applyFont="1" applyFill="1" applyBorder="1" applyAlignment="1" applyProtection="1">
      <alignment horizontal="center" vertical="center" wrapText="1"/>
    </xf>
    <xf numFmtId="0" fontId="6" fillId="0" borderId="0" xfId="13" applyNumberFormat="1" applyFont="1" applyFill="1" applyBorder="1" applyAlignment="1" applyProtection="1">
      <alignment horizontal="center" vertical="center" wrapText="1"/>
    </xf>
    <xf numFmtId="0" fontId="6" fillId="0" borderId="14" xfId="13" applyNumberFormat="1" applyFont="1" applyFill="1" applyBorder="1" applyAlignment="1" applyProtection="1">
      <alignment horizontal="center" vertical="center" wrapText="1"/>
    </xf>
    <xf numFmtId="0" fontId="3" fillId="0" borderId="13" xfId="14" applyNumberFormat="1" applyFont="1" applyFill="1" applyBorder="1" applyAlignment="1" applyProtection="1">
      <alignment horizontal="left" vertical="center" wrapText="1" indent="1"/>
    </xf>
    <xf numFmtId="0" fontId="3" fillId="0" borderId="13" xfId="13" applyNumberFormat="1" applyFont="1" applyFill="1" applyBorder="1" applyAlignment="1" applyProtection="1">
      <alignment horizontal="left" vertical="center" wrapText="1" indent="1"/>
    </xf>
    <xf numFmtId="0" fontId="6" fillId="0" borderId="15" xfId="15" applyNumberFormat="1" applyFont="1" applyFill="1" applyBorder="1" applyAlignment="1" applyProtection="1">
      <alignment horizontal="left" vertical="center" wrapText="1" indent="1"/>
    </xf>
    <xf numFmtId="0" fontId="6" fillId="0" borderId="13" xfId="15" applyNumberFormat="1" applyFont="1" applyFill="1" applyBorder="1" applyAlignment="1" applyProtection="1">
      <alignment horizontal="left" vertical="center" wrapText="1" indent="1"/>
    </xf>
    <xf numFmtId="0" fontId="3" fillId="0" borderId="13" xfId="15" applyNumberFormat="1" applyFont="1" applyFill="1" applyBorder="1" applyAlignment="1" applyProtection="1">
      <alignment horizontal="left" vertical="center" wrapText="1" indent="1"/>
    </xf>
    <xf numFmtId="0" fontId="6" fillId="0" borderId="17" xfId="13" applyNumberFormat="1" applyFont="1" applyFill="1" applyBorder="1" applyAlignment="1" applyProtection="1">
      <alignment horizontal="center" vertical="center" wrapText="1"/>
    </xf>
    <xf numFmtId="0" fontId="6" fillId="0" borderId="17" xfId="14" applyNumberFormat="1" applyFont="1" applyFill="1" applyBorder="1" applyAlignment="1" applyProtection="1">
      <alignment horizontal="left" vertical="center" wrapText="1" indent="1"/>
    </xf>
    <xf numFmtId="0" fontId="6" fillId="0" borderId="17" xfId="14" applyNumberFormat="1" applyFont="1" applyFill="1" applyBorder="1" applyAlignment="1" applyProtection="1">
      <alignment horizontal="center" vertical="center" wrapText="1"/>
    </xf>
    <xf numFmtId="0" fontId="3" fillId="0" borderId="17" xfId="14" applyNumberFormat="1" applyFont="1" applyFill="1" applyBorder="1" applyAlignment="1" applyProtection="1">
      <alignment horizontal="left" vertical="center" wrapText="1" indent="1"/>
    </xf>
    <xf numFmtId="0" fontId="3" fillId="0" borderId="16" xfId="13" applyNumberFormat="1" applyFont="1" applyFill="1" applyBorder="1" applyAlignment="1" applyProtection="1">
      <alignment horizontal="left" vertical="center" wrapText="1" indent="1"/>
    </xf>
    <xf numFmtId="0" fontId="1" fillId="0" borderId="0" xfId="0" applyFont="1" applyAlignment="1" applyProtection="1">
      <alignment vertical="center"/>
    </xf>
    <xf numFmtId="0" fontId="1" fillId="0" borderId="0" xfId="0" applyFont="1" applyBorder="1" applyAlignment="1" applyProtection="1">
      <alignment horizontal="center" vertical="center"/>
    </xf>
    <xf numFmtId="0" fontId="1" fillId="0" borderId="0" xfId="0" applyFont="1" applyProtection="1"/>
    <xf numFmtId="0" fontId="8" fillId="0" borderId="9" xfId="0" applyFont="1" applyFill="1" applyBorder="1" applyAlignment="1" applyProtection="1">
      <alignment vertical="center"/>
    </xf>
    <xf numFmtId="0" fontId="15" fillId="0" borderId="9" xfId="0" applyFont="1" applyFill="1" applyBorder="1" applyAlignment="1" applyProtection="1">
      <alignment vertical="center" wrapText="1"/>
    </xf>
    <xf numFmtId="0" fontId="26" fillId="0" borderId="0" xfId="0" applyFont="1" applyProtection="1"/>
    <xf numFmtId="0" fontId="6" fillId="0" borderId="9" xfId="16" applyNumberFormat="1" applyFont="1" applyFill="1" applyBorder="1" applyAlignment="1" applyProtection="1">
      <alignment horizontal="left" vertical="center" wrapText="1"/>
    </xf>
    <xf numFmtId="0" fontId="6" fillId="0" borderId="9" xfId="16" applyNumberFormat="1" applyFont="1" applyFill="1" applyBorder="1" applyAlignment="1" applyProtection="1">
      <alignment horizontal="left" vertical="center"/>
    </xf>
    <xf numFmtId="0" fontId="3" fillId="0" borderId="9" xfId="16" applyNumberFormat="1" applyFont="1" applyFill="1" applyBorder="1" applyAlignment="1" applyProtection="1">
      <alignment horizontal="left" vertical="center" wrapText="1"/>
    </xf>
    <xf numFmtId="0" fontId="26" fillId="0" borderId="0" xfId="0" applyFont="1" applyBorder="1" applyProtection="1"/>
    <xf numFmtId="0" fontId="1" fillId="0" borderId="0" xfId="0" applyFont="1" applyBorder="1" applyProtection="1"/>
    <xf numFmtId="0" fontId="12" fillId="0" borderId="9" xfId="15" applyNumberFormat="1" applyFont="1" applyFill="1" applyBorder="1" applyAlignment="1" applyProtection="1">
      <alignment horizontal="left" vertical="center" wrapText="1"/>
    </xf>
    <xf numFmtId="0" fontId="8" fillId="0" borderId="9" xfId="15" applyNumberFormat="1" applyFont="1" applyFill="1" applyBorder="1" applyAlignment="1" applyProtection="1">
      <alignment horizontal="left" vertical="center" wrapText="1"/>
    </xf>
    <xf numFmtId="0" fontId="1" fillId="0" borderId="10" xfId="0" applyFont="1" applyBorder="1" applyAlignment="1" applyProtection="1">
      <alignment vertical="center"/>
    </xf>
    <xf numFmtId="0" fontId="12" fillId="0" borderId="9" xfId="13" applyNumberFormat="1" applyFont="1" applyFill="1" applyBorder="1" applyAlignment="1" applyProtection="1">
      <alignment horizontal="center" vertical="center" wrapText="1"/>
    </xf>
    <xf numFmtId="0" fontId="12" fillId="0" borderId="9" xfId="14" applyNumberFormat="1" applyFont="1" applyFill="1" applyBorder="1" applyAlignment="1" applyProtection="1">
      <alignment horizontal="left" vertical="center" wrapText="1"/>
    </xf>
    <xf numFmtId="0" fontId="8" fillId="0" borderId="9" xfId="14" applyNumberFormat="1" applyFont="1" applyFill="1" applyBorder="1" applyAlignment="1" applyProtection="1">
      <alignment horizontal="left" vertical="center" wrapText="1"/>
    </xf>
    <xf numFmtId="0" fontId="8" fillId="0" borderId="9" xfId="13" applyNumberFormat="1" applyFont="1" applyFill="1" applyBorder="1" applyAlignment="1" applyProtection="1">
      <alignment horizontal="left" vertical="center" wrapText="1"/>
    </xf>
    <xf numFmtId="0" fontId="6" fillId="5" borderId="9" xfId="16" applyNumberFormat="1" applyFont="1" applyFill="1" applyBorder="1" applyAlignment="1" applyProtection="1">
      <alignment horizontal="left" vertical="center"/>
      <protection locked="0"/>
    </xf>
    <xf numFmtId="0" fontId="28" fillId="0" borderId="0" xfId="0" applyFont="1" applyProtection="1"/>
    <xf numFmtId="0" fontId="3" fillId="0" borderId="0" xfId="0" applyNumberFormat="1" applyFont="1" applyProtection="1"/>
    <xf numFmtId="0" fontId="3" fillId="0" borderId="0" xfId="0" applyNumberFormat="1" applyFont="1" applyAlignment="1" applyProtection="1">
      <alignment horizontal="center"/>
    </xf>
    <xf numFmtId="0" fontId="3" fillId="0" borderId="0" xfId="0" applyFont="1" applyFill="1" applyProtection="1"/>
    <xf numFmtId="0" fontId="3" fillId="0" borderId="0" xfId="0" applyFont="1" applyProtection="1"/>
    <xf numFmtId="0" fontId="28" fillId="0" borderId="0" xfId="0" applyFont="1" applyFill="1" applyProtection="1"/>
    <xf numFmtId="0" fontId="6" fillId="0" borderId="9" xfId="13" applyNumberFormat="1" applyFont="1" applyFill="1" applyBorder="1" applyAlignment="1" applyProtection="1">
      <alignment horizontal="center" vertical="center" wrapText="1"/>
    </xf>
    <xf numFmtId="0" fontId="6" fillId="0" borderId="9" xfId="14" applyNumberFormat="1" applyFont="1" applyFill="1" applyBorder="1" applyAlignment="1" applyProtection="1">
      <alignment horizontal="left" vertical="center" wrapText="1"/>
    </xf>
    <xf numFmtId="0" fontId="3" fillId="0" borderId="9" xfId="14" applyNumberFormat="1" applyFont="1" applyFill="1" applyBorder="1" applyAlignment="1" applyProtection="1">
      <alignment horizontal="left" vertical="center" wrapText="1"/>
    </xf>
    <xf numFmtId="0" fontId="3" fillId="0" borderId="9" xfId="13"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horizontal="left" vertical="center"/>
    </xf>
    <xf numFmtId="0" fontId="3" fillId="0" borderId="9" xfId="0" applyNumberFormat="1" applyFont="1" applyFill="1" applyBorder="1" applyAlignment="1" applyProtection="1">
      <alignment horizontal="center"/>
    </xf>
    <xf numFmtId="0" fontId="3" fillId="10" borderId="0" xfId="0" applyFont="1" applyFill="1" applyProtection="1"/>
    <xf numFmtId="0" fontId="3" fillId="2" borderId="0" xfId="0" applyFont="1" applyFill="1" applyProtection="1"/>
    <xf numFmtId="0" fontId="3" fillId="8" borderId="0" xfId="0" applyFont="1" applyFill="1" applyProtection="1"/>
    <xf numFmtId="0" fontId="3" fillId="9" borderId="0" xfId="0" applyFont="1" applyFill="1" applyProtection="1"/>
    <xf numFmtId="0" fontId="3" fillId="6" borderId="0" xfId="0" applyFont="1" applyFill="1" applyProtection="1"/>
    <xf numFmtId="0" fontId="3" fillId="7" borderId="0" xfId="0" applyFont="1" applyFill="1" applyProtection="1"/>
    <xf numFmtId="0" fontId="2" fillId="0" borderId="0" xfId="0" applyNumberFormat="1" applyFont="1" applyProtection="1"/>
    <xf numFmtId="0" fontId="2" fillId="0" borderId="0" xfId="0" applyNumberFormat="1" applyFont="1" applyAlignment="1" applyProtection="1">
      <alignment horizontal="center"/>
    </xf>
    <xf numFmtId="172" fontId="3" fillId="0" borderId="0" xfId="0" applyNumberFormat="1" applyFont="1" applyProtection="1"/>
    <xf numFmtId="176" fontId="3" fillId="0" borderId="0" xfId="0" applyNumberFormat="1" applyFont="1" applyAlignment="1" applyProtection="1">
      <alignment horizontal="center"/>
    </xf>
    <xf numFmtId="0" fontId="3" fillId="4" borderId="9" xfId="0" applyFont="1" applyFill="1" applyBorder="1" applyAlignment="1" applyProtection="1">
      <alignment horizontal="center" vertical="center" wrapText="1"/>
    </xf>
    <xf numFmtId="172" fontId="3" fillId="0" borderId="0" xfId="0" applyNumberFormat="1" applyFont="1" applyFill="1" applyBorder="1" applyAlignment="1" applyProtection="1">
      <alignment vertical="center" shrinkToFit="1"/>
    </xf>
    <xf numFmtId="0" fontId="3" fillId="0" borderId="10" xfId="0" applyFont="1" applyBorder="1" applyAlignment="1" applyProtection="1">
      <alignment horizontal="left" vertical="center" indent="1"/>
    </xf>
    <xf numFmtId="0" fontId="8" fillId="0" borderId="12" xfId="0" applyFont="1" applyFill="1" applyBorder="1" applyAlignment="1" applyProtection="1">
      <alignment horizontal="left" vertical="center" wrapText="1"/>
    </xf>
    <xf numFmtId="172" fontId="3" fillId="0" borderId="9" xfId="0" applyNumberFormat="1" applyFont="1" applyBorder="1" applyAlignment="1" applyProtection="1">
      <alignment shrinkToFit="1"/>
    </xf>
    <xf numFmtId="172" fontId="3" fillId="0" borderId="0" xfId="0" applyNumberFormat="1" applyFont="1" applyAlignment="1" applyProtection="1">
      <alignment vertical="center"/>
    </xf>
    <xf numFmtId="0" fontId="1" fillId="0" borderId="0" xfId="0" applyFont="1" applyBorder="1" applyAlignment="1" applyProtection="1">
      <alignment horizontal="left" vertical="top" wrapText="1"/>
    </xf>
    <xf numFmtId="173" fontId="3" fillId="0" borderId="0" xfId="0" applyNumberFormat="1" applyFont="1" applyFill="1" applyBorder="1" applyAlignment="1" applyProtection="1">
      <alignment horizontal="center" vertical="center" wrapText="1"/>
    </xf>
    <xf numFmtId="172" fontId="3" fillId="0" borderId="0" xfId="0" applyNumberFormat="1" applyFont="1" applyBorder="1" applyAlignment="1" applyProtection="1">
      <alignment vertical="center"/>
    </xf>
    <xf numFmtId="172" fontId="3" fillId="0" borderId="0" xfId="0" applyNumberFormat="1" applyFont="1" applyBorder="1" applyAlignment="1" applyProtection="1">
      <alignment shrinkToFit="1"/>
    </xf>
    <xf numFmtId="0" fontId="1" fillId="0" borderId="9" xfId="0" applyFont="1" applyBorder="1" applyAlignment="1" applyProtection="1">
      <alignment horizont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1" fillId="0" borderId="9" xfId="0" applyFont="1" applyBorder="1" applyAlignment="1" applyProtection="1">
      <alignment horizontal="center" vertical="center"/>
    </xf>
    <xf numFmtId="0" fontId="3" fillId="0" borderId="10" xfId="0" applyFont="1" applyBorder="1" applyAlignment="1" applyProtection="1">
      <alignment horizontal="left" indent="1"/>
    </xf>
    <xf numFmtId="0" fontId="3" fillId="0" borderId="12" xfId="0" applyFont="1" applyBorder="1" applyAlignment="1" applyProtection="1">
      <alignment horizontal="left" indent="1"/>
    </xf>
    <xf numFmtId="0" fontId="6" fillId="0" borderId="9" xfId="0" applyFont="1" applyBorder="1" applyAlignment="1" applyProtection="1">
      <alignment horizontal="center" vertical="center" wrapText="1"/>
    </xf>
    <xf numFmtId="0" fontId="8" fillId="0" borderId="10" xfId="0" applyFont="1" applyFill="1" applyBorder="1" applyAlignment="1" applyProtection="1">
      <alignment vertical="center"/>
    </xf>
    <xf numFmtId="0" fontId="3" fillId="0" borderId="12" xfId="0" applyFont="1" applyBorder="1" applyAlignment="1" applyProtection="1">
      <alignment horizontal="left" vertical="center" indent="1"/>
    </xf>
    <xf numFmtId="0" fontId="6" fillId="0" borderId="9" xfId="0" applyFont="1" applyBorder="1" applyAlignment="1" applyProtection="1">
      <alignment horizontal="left" vertical="center" wrapText="1"/>
    </xf>
    <xf numFmtId="172" fontId="34" fillId="0" borderId="0" xfId="0" applyNumberFormat="1" applyFont="1" applyAlignment="1" applyProtection="1">
      <alignment vertical="center"/>
    </xf>
    <xf numFmtId="172" fontId="35" fillId="0" borderId="0" xfId="0" applyNumberFormat="1" applyFont="1" applyAlignment="1" applyProtection="1">
      <alignment vertical="center"/>
    </xf>
    <xf numFmtId="0" fontId="35" fillId="0" borderId="0" xfId="0" applyFont="1" applyAlignment="1" applyProtection="1">
      <alignment vertical="center"/>
    </xf>
    <xf numFmtId="0" fontId="34" fillId="0" borderId="0" xfId="0" applyFont="1" applyAlignment="1" applyProtection="1">
      <alignment vertical="center"/>
    </xf>
    <xf numFmtId="0" fontId="36" fillId="0" borderId="0" xfId="0" applyFont="1" applyProtection="1"/>
    <xf numFmtId="178" fontId="3" fillId="0" borderId="9" xfId="0" applyNumberFormat="1" applyFont="1" applyBorder="1" applyAlignment="1" applyProtection="1">
      <alignment horizontal="center" vertical="center"/>
    </xf>
    <xf numFmtId="0" fontId="9" fillId="0" borderId="11" xfId="0" applyFont="1" applyFill="1" applyBorder="1" applyAlignment="1" applyProtection="1">
      <alignment vertical="center"/>
    </xf>
    <xf numFmtId="0" fontId="8" fillId="0" borderId="6" xfId="0" applyFont="1" applyFill="1" applyBorder="1" applyAlignment="1" applyProtection="1">
      <alignment vertical="center"/>
    </xf>
    <xf numFmtId="0" fontId="8" fillId="5" borderId="10" xfId="0" applyFont="1" applyFill="1" applyBorder="1" applyAlignment="1" applyProtection="1">
      <alignment vertical="center"/>
      <protection locked="0"/>
    </xf>
    <xf numFmtId="0" fontId="3" fillId="5" borderId="12" xfId="0" applyFont="1" applyFill="1" applyBorder="1" applyAlignment="1" applyProtection="1">
      <alignment horizontal="center" vertical="center" wrapText="1"/>
      <protection locked="0"/>
    </xf>
    <xf numFmtId="0" fontId="8" fillId="5" borderId="12" xfId="0" applyFont="1" applyFill="1" applyBorder="1" applyAlignment="1" applyProtection="1">
      <alignment vertical="center"/>
      <protection locked="0"/>
    </xf>
    <xf numFmtId="0" fontId="1" fillId="5" borderId="2" xfId="0" applyFont="1" applyFill="1" applyBorder="1" applyAlignment="1" applyProtection="1">
      <alignment vertical="center"/>
      <protection locked="0"/>
    </xf>
    <xf numFmtId="0" fontId="1" fillId="5" borderId="3" xfId="0" applyFont="1" applyFill="1" applyBorder="1" applyAlignment="1" applyProtection="1">
      <alignment vertical="center"/>
      <protection locked="0"/>
    </xf>
    <xf numFmtId="0" fontId="8" fillId="5" borderId="6" xfId="0" applyFont="1" applyFill="1" applyBorder="1" applyAlignment="1" applyProtection="1">
      <alignment vertical="center"/>
      <protection locked="0"/>
    </xf>
    <xf numFmtId="0" fontId="3" fillId="5" borderId="8"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left" vertical="center"/>
      <protection locked="0"/>
    </xf>
    <xf numFmtId="0" fontId="1" fillId="5" borderId="11" xfId="0" applyFont="1" applyFill="1" applyBorder="1" applyAlignment="1" applyProtection="1">
      <alignment vertical="center"/>
      <protection locked="0"/>
    </xf>
    <xf numFmtId="0" fontId="8" fillId="5" borderId="11" xfId="0" applyFont="1" applyFill="1" applyBorder="1" applyAlignment="1" applyProtection="1">
      <alignment vertical="center"/>
      <protection locked="0"/>
    </xf>
    <xf numFmtId="175" fontId="8" fillId="5" borderId="12" xfId="0" applyNumberFormat="1" applyFont="1" applyFill="1" applyBorder="1" applyAlignment="1" applyProtection="1">
      <alignment vertical="center"/>
      <protection locked="0"/>
    </xf>
    <xf numFmtId="175" fontId="8" fillId="5" borderId="11" xfId="0" applyNumberFormat="1" applyFont="1" applyFill="1" applyBorder="1" applyAlignment="1" applyProtection="1">
      <alignment vertical="center"/>
      <protection locked="0"/>
    </xf>
    <xf numFmtId="0" fontId="8" fillId="5" borderId="11" xfId="0" applyFont="1" applyFill="1" applyBorder="1" applyAlignment="1" applyProtection="1">
      <alignment horizontal="left" vertical="center"/>
      <protection locked="0"/>
    </xf>
    <xf numFmtId="172" fontId="3" fillId="5" borderId="9" xfId="0" applyNumberFormat="1" applyFont="1" applyFill="1" applyBorder="1" applyAlignment="1" applyProtection="1">
      <alignment vertical="center" shrinkToFit="1"/>
      <protection locked="0"/>
    </xf>
    <xf numFmtId="172" fontId="1" fillId="0" borderId="9" xfId="0" applyNumberFormat="1" applyFont="1" applyBorder="1" applyAlignment="1" applyProtection="1">
      <alignment vertical="center" shrinkToFit="1"/>
    </xf>
    <xf numFmtId="172" fontId="3" fillId="0" borderId="9" xfId="0" applyNumberFormat="1" applyFont="1" applyBorder="1" applyAlignment="1" applyProtection="1">
      <alignment vertical="center" shrinkToFit="1"/>
    </xf>
    <xf numFmtId="0" fontId="3" fillId="0" borderId="10" xfId="0" applyFont="1" applyBorder="1" applyAlignment="1" applyProtection="1">
      <alignment vertical="center" shrinkToFit="1"/>
    </xf>
    <xf numFmtId="0" fontId="25" fillId="4" borderId="9" xfId="0" applyNumberFormat="1" applyFont="1" applyFill="1" applyBorder="1" applyAlignment="1" applyProtection="1">
      <alignment horizontal="center" vertical="center" wrapText="1"/>
    </xf>
    <xf numFmtId="0" fontId="8" fillId="0" borderId="9" xfId="0" applyFont="1" applyFill="1" applyBorder="1" applyAlignment="1" applyProtection="1">
      <alignment vertical="center" wrapText="1"/>
    </xf>
    <xf numFmtId="0" fontId="8" fillId="0" borderId="9" xfId="0" applyFont="1" applyFill="1" applyBorder="1" applyAlignment="1" applyProtection="1">
      <alignment vertical="top" wrapText="1"/>
    </xf>
    <xf numFmtId="0" fontId="0" fillId="0" borderId="0" xfId="0" applyFill="1" applyProtection="1"/>
    <xf numFmtId="0" fontId="9" fillId="0" borderId="4" xfId="0" applyFont="1" applyBorder="1" applyAlignment="1" applyProtection="1">
      <alignment vertical="center" wrapText="1"/>
    </xf>
    <xf numFmtId="0" fontId="9" fillId="0" borderId="0" xfId="0" applyFont="1" applyBorder="1" applyAlignment="1" applyProtection="1">
      <alignment vertical="center" wrapText="1"/>
    </xf>
    <xf numFmtId="0" fontId="9" fillId="0" borderId="5" xfId="0" applyFont="1" applyBorder="1" applyAlignment="1" applyProtection="1">
      <alignment vertical="center" wrapText="1"/>
    </xf>
    <xf numFmtId="0" fontId="0" fillId="0" borderId="0" xfId="0" applyFill="1" applyAlignment="1" applyProtection="1">
      <alignment wrapText="1"/>
    </xf>
    <xf numFmtId="0" fontId="30" fillId="4" borderId="9" xfId="0" applyFont="1" applyFill="1" applyBorder="1" applyAlignment="1" applyProtection="1">
      <alignment horizontal="center" vertical="center" wrapText="1"/>
    </xf>
    <xf numFmtId="0" fontId="0" fillId="0" borderId="9" xfId="0" applyFill="1" applyBorder="1" applyAlignment="1" applyProtection="1">
      <alignment horizontal="center" vertical="center"/>
    </xf>
    <xf numFmtId="168" fontId="31" fillId="0" borderId="9" xfId="0" applyNumberFormat="1" applyFont="1" applyFill="1" applyBorder="1" applyAlignment="1" applyProtection="1">
      <alignment horizontal="right" vertical="center" wrapText="1"/>
    </xf>
    <xf numFmtId="0" fontId="0" fillId="0" borderId="0" xfId="0" applyFill="1" applyAlignment="1" applyProtection="1">
      <alignment horizontal="center"/>
    </xf>
    <xf numFmtId="0" fontId="8" fillId="0" borderId="4" xfId="0" applyFont="1" applyBorder="1" applyProtection="1"/>
    <xf numFmtId="0" fontId="8" fillId="0" borderId="0" xfId="0" applyFont="1" applyBorder="1" applyProtection="1"/>
    <xf numFmtId="0" fontId="8" fillId="0" borderId="0" xfId="0" applyFont="1" applyBorder="1" applyAlignment="1" applyProtection="1">
      <alignment horizontal="center"/>
    </xf>
    <xf numFmtId="0" fontId="8" fillId="0" borderId="5" xfId="0" applyFont="1" applyBorder="1" applyAlignment="1" applyProtection="1">
      <alignment horizontal="center"/>
    </xf>
    <xf numFmtId="0" fontId="30" fillId="4" borderId="9" xfId="0" applyFont="1" applyFill="1" applyBorder="1" applyAlignment="1" applyProtection="1">
      <alignment horizontal="center" vertical="center"/>
    </xf>
    <xf numFmtId="0" fontId="8" fillId="0" borderId="9" xfId="0" applyFont="1" applyBorder="1" applyAlignment="1" applyProtection="1">
      <alignment horizontal="center" vertical="center"/>
    </xf>
    <xf numFmtId="0" fontId="8" fillId="2" borderId="9" xfId="0" applyFont="1" applyFill="1" applyBorder="1" applyAlignment="1" applyProtection="1">
      <alignment horizontal="center"/>
    </xf>
    <xf numFmtId="168" fontId="31" fillId="0" borderId="9" xfId="0" applyNumberFormat="1" applyFont="1" applyBorder="1" applyAlignment="1" applyProtection="1">
      <alignment horizontal="right" vertical="center" wrapText="1"/>
    </xf>
    <xf numFmtId="0" fontId="32" fillId="0" borderId="2" xfId="0" applyFont="1" applyBorder="1" applyAlignment="1" applyProtection="1">
      <alignment horizontal="center" vertical="center"/>
    </xf>
    <xf numFmtId="0" fontId="8" fillId="0" borderId="0" xfId="0" applyFont="1" applyBorder="1" applyAlignment="1" applyProtection="1">
      <alignment vertical="center" wrapText="1"/>
    </xf>
    <xf numFmtId="0" fontId="8" fillId="0" borderId="12" xfId="0" applyFont="1" applyBorder="1" applyAlignment="1" applyProtection="1">
      <alignment vertical="center" wrapText="1"/>
    </xf>
    <xf numFmtId="0" fontId="0" fillId="0" borderId="0" xfId="0" applyFill="1" applyAlignment="1" applyProtection="1"/>
    <xf numFmtId="9" fontId="31" fillId="5" borderId="9" xfId="0" applyNumberFormat="1" applyFont="1" applyFill="1" applyBorder="1" applyAlignment="1" applyProtection="1">
      <alignment horizontal="right" vertical="center" wrapText="1"/>
      <protection locked="0"/>
    </xf>
    <xf numFmtId="168" fontId="31" fillId="5" borderId="9" xfId="0" applyNumberFormat="1" applyFont="1" applyFill="1" applyBorder="1" applyAlignment="1" applyProtection="1">
      <alignment horizontal="right" vertical="center" wrapText="1"/>
      <protection locked="0"/>
    </xf>
    <xf numFmtId="9" fontId="31" fillId="5" borderId="9" xfId="0" applyNumberFormat="1" applyFont="1" applyFill="1" applyBorder="1" applyAlignment="1" applyProtection="1">
      <alignment horizontal="center" vertical="center" wrapText="1"/>
      <protection locked="0"/>
    </xf>
    <xf numFmtId="0" fontId="3" fillId="5" borderId="9" xfId="0" applyNumberFormat="1" applyFont="1" applyFill="1" applyBorder="1" applyAlignment="1" applyProtection="1">
      <alignment horizontal="left" vertical="center"/>
      <protection locked="0"/>
    </xf>
    <xf numFmtId="0" fontId="1" fillId="0" borderId="9" xfId="0" applyFont="1" applyBorder="1" applyAlignment="1" applyProtection="1">
      <alignment horizontal="center" vertical="center" wrapText="1"/>
    </xf>
    <xf numFmtId="0" fontId="1" fillId="0" borderId="9" xfId="0" applyFont="1" applyBorder="1" applyAlignment="1" applyProtection="1">
      <alignment horizontal="center" vertical="center"/>
    </xf>
    <xf numFmtId="0" fontId="23" fillId="4" borderId="10" xfId="0" applyFont="1" applyFill="1" applyBorder="1" applyAlignment="1" applyProtection="1">
      <alignment horizontal="center" vertical="center" wrapText="1"/>
    </xf>
    <xf numFmtId="0" fontId="23" fillId="4" borderId="12" xfId="0" applyFont="1" applyFill="1" applyBorder="1" applyAlignment="1" applyProtection="1">
      <alignment horizontal="center" vertical="center" wrapText="1"/>
    </xf>
    <xf numFmtId="0" fontId="23" fillId="4" borderId="11" xfId="0" applyFont="1" applyFill="1" applyBorder="1" applyAlignment="1" applyProtection="1">
      <alignment horizontal="center" vertical="center" wrapText="1"/>
    </xf>
    <xf numFmtId="0" fontId="1" fillId="0" borderId="9" xfId="0" applyFont="1" applyBorder="1" applyAlignment="1" applyProtection="1">
      <alignment horizontal="left" vertical="top" wrapText="1"/>
    </xf>
    <xf numFmtId="0" fontId="23" fillId="4" borderId="9" xfId="0" applyFont="1" applyFill="1" applyBorder="1" applyAlignment="1" applyProtection="1">
      <alignment horizontal="center" vertical="center"/>
    </xf>
    <xf numFmtId="177" fontId="3" fillId="0" borderId="10" xfId="0" applyNumberFormat="1" applyFont="1" applyFill="1" applyBorder="1" applyAlignment="1" applyProtection="1">
      <alignment horizontal="center" vertical="center"/>
    </xf>
    <xf numFmtId="177" fontId="3" fillId="0" borderId="12" xfId="0" applyNumberFormat="1" applyFont="1" applyFill="1" applyBorder="1" applyAlignment="1" applyProtection="1">
      <alignment horizontal="center" vertical="center"/>
    </xf>
    <xf numFmtId="177" fontId="3" fillId="0" borderId="11" xfId="0" applyNumberFormat="1" applyFont="1" applyFill="1" applyBorder="1" applyAlignment="1" applyProtection="1">
      <alignment horizontal="center" vertical="center"/>
    </xf>
    <xf numFmtId="173" fontId="3" fillId="0" borderId="10" xfId="0" applyNumberFormat="1" applyFont="1" applyFill="1" applyBorder="1" applyAlignment="1" applyProtection="1">
      <alignment horizontal="center" vertical="center"/>
    </xf>
    <xf numFmtId="173" fontId="3" fillId="0" borderId="12" xfId="0" applyNumberFormat="1" applyFont="1" applyFill="1" applyBorder="1" applyAlignment="1" applyProtection="1">
      <alignment horizontal="center" vertical="center"/>
    </xf>
    <xf numFmtId="173" fontId="3" fillId="0" borderId="11" xfId="0" applyNumberFormat="1" applyFont="1" applyFill="1" applyBorder="1" applyAlignment="1" applyProtection="1">
      <alignment horizontal="center" vertical="center"/>
    </xf>
    <xf numFmtId="179" fontId="8" fillId="5" borderId="10" xfId="0" applyNumberFormat="1" applyFont="1" applyFill="1" applyBorder="1" applyAlignment="1" applyProtection="1">
      <alignment horizontal="left" vertical="center"/>
      <protection locked="0"/>
    </xf>
    <xf numFmtId="179" fontId="8" fillId="5" borderId="11" xfId="0" applyNumberFormat="1" applyFont="1" applyFill="1" applyBorder="1" applyAlignment="1" applyProtection="1">
      <alignment horizontal="left" vertical="center"/>
      <protection locked="0"/>
    </xf>
    <xf numFmtId="0" fontId="8" fillId="0" borderId="18" xfId="0" applyFont="1" applyFill="1" applyBorder="1" applyAlignment="1" applyProtection="1">
      <alignment horizontal="left" vertical="center" wrapText="1" indent="1"/>
    </xf>
    <xf numFmtId="0" fontId="8" fillId="0" borderId="19" xfId="0" applyFont="1" applyFill="1" applyBorder="1" applyAlignment="1" applyProtection="1">
      <alignment horizontal="left" vertical="center" wrapText="1" indent="1"/>
    </xf>
    <xf numFmtId="0" fontId="8" fillId="0" borderId="18"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8" fillId="0" borderId="20" xfId="0" applyFont="1" applyFill="1" applyBorder="1" applyAlignment="1" applyProtection="1">
      <alignment horizontal="center" vertical="center" wrapText="1"/>
    </xf>
    <xf numFmtId="173" fontId="3" fillId="0" borderId="9" xfId="0" applyNumberFormat="1" applyFont="1" applyFill="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8" fillId="0" borderId="9" xfId="0" applyFont="1" applyBorder="1" applyAlignment="1" applyProtection="1">
      <alignment horizontal="left" vertical="top" wrapText="1"/>
    </xf>
    <xf numFmtId="0" fontId="8" fillId="0" borderId="9" xfId="0" applyFont="1" applyBorder="1" applyAlignment="1" applyProtection="1">
      <alignment horizontal="left" vertical="center" wrapText="1"/>
    </xf>
    <xf numFmtId="177" fontId="3" fillId="0" borderId="9" xfId="0" applyNumberFormat="1" applyFont="1" applyFill="1" applyBorder="1" applyAlignment="1" applyProtection="1">
      <alignment horizontal="center" vertical="center"/>
    </xf>
    <xf numFmtId="173" fontId="3" fillId="0" borderId="9" xfId="0" applyNumberFormat="1" applyFont="1" applyFill="1" applyBorder="1" applyAlignment="1" applyProtection="1">
      <alignment horizontal="center" vertical="center"/>
    </xf>
    <xf numFmtId="0" fontId="10" fillId="0" borderId="9" xfId="0" applyFont="1" applyFill="1" applyBorder="1" applyAlignment="1" applyProtection="1">
      <alignment horizontal="left" vertic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0" xfId="0" applyFont="1" applyBorder="1" applyAlignment="1" applyProtection="1">
      <alignment horizontal="left" indent="1"/>
    </xf>
    <xf numFmtId="0" fontId="3" fillId="0" borderId="12" xfId="0" applyFont="1" applyBorder="1" applyAlignment="1" applyProtection="1">
      <alignment horizontal="left" indent="1"/>
    </xf>
    <xf numFmtId="0" fontId="25" fillId="4" borderId="9" xfId="0" applyFont="1" applyFill="1" applyBorder="1" applyAlignment="1" applyProtection="1">
      <alignment horizontal="center" vertical="center" wrapText="1"/>
    </xf>
    <xf numFmtId="0" fontId="8" fillId="0" borderId="10"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0" fontId="8" fillId="0" borderId="9" xfId="0" applyFont="1" applyFill="1" applyBorder="1" applyAlignment="1" applyProtection="1">
      <alignment horizontal="left" vertical="center" indent="1"/>
    </xf>
    <xf numFmtId="0" fontId="3" fillId="0" borderId="9" xfId="0" applyFont="1" applyBorder="1" applyAlignment="1" applyProtection="1">
      <alignment horizontal="center" vertical="center"/>
    </xf>
    <xf numFmtId="0" fontId="1" fillId="0" borderId="2" xfId="0" applyFont="1" applyBorder="1" applyAlignment="1" applyProtection="1">
      <alignment horizontal="left" vertical="top" wrapText="1"/>
    </xf>
    <xf numFmtId="0" fontId="2" fillId="4" borderId="9" xfId="0" applyNumberFormat="1" applyFont="1" applyFill="1" applyBorder="1" applyAlignment="1" applyProtection="1">
      <alignment horizontal="center" vertical="center" wrapText="1"/>
    </xf>
    <xf numFmtId="0" fontId="0" fillId="0" borderId="9" xfId="0" applyBorder="1" applyAlignment="1" applyProtection="1">
      <alignment horizontal="center" vertical="center" wrapText="1"/>
    </xf>
    <xf numFmtId="0" fontId="1" fillId="4" borderId="10" xfId="0" applyFont="1" applyFill="1" applyBorder="1" applyAlignment="1" applyProtection="1">
      <alignment horizontal="center" vertical="center"/>
    </xf>
    <xf numFmtId="0" fontId="1" fillId="4" borderId="12" xfId="0" applyFont="1" applyFill="1" applyBorder="1" applyAlignment="1" applyProtection="1">
      <alignment horizontal="center" vertical="center"/>
    </xf>
    <xf numFmtId="0" fontId="8" fillId="0" borderId="9" xfId="0" applyFont="1" applyFill="1" applyBorder="1" applyAlignment="1" applyProtection="1">
      <alignment horizontal="left" vertical="center"/>
    </xf>
    <xf numFmtId="0" fontId="6" fillId="4" borderId="9" xfId="0" applyFont="1" applyFill="1" applyBorder="1" applyAlignment="1" applyProtection="1">
      <alignment horizontal="center" vertical="center" wrapText="1"/>
    </xf>
    <xf numFmtId="0" fontId="3" fillId="4" borderId="9" xfId="0" applyFont="1" applyFill="1" applyBorder="1" applyAlignment="1" applyProtection="1">
      <alignment horizontal="center" vertical="center" wrapText="1"/>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30" fillId="4" borderId="10" xfId="0" applyFont="1" applyFill="1" applyBorder="1" applyAlignment="1" applyProtection="1">
      <alignment horizontal="center" vertical="center"/>
    </xf>
    <xf numFmtId="0" fontId="30" fillId="4" borderId="11" xfId="0" applyFont="1" applyFill="1" applyBorder="1" applyAlignment="1" applyProtection="1">
      <alignment horizontal="center" vertical="center"/>
    </xf>
    <xf numFmtId="0" fontId="10" fillId="0" borderId="1" xfId="0" applyFont="1" applyFill="1" applyBorder="1" applyAlignment="1" applyProtection="1">
      <alignment horizontal="left" vertical="center"/>
    </xf>
    <xf numFmtId="0" fontId="10" fillId="0" borderId="2" xfId="0" applyFont="1" applyFill="1" applyBorder="1" applyAlignment="1" applyProtection="1">
      <alignment horizontal="left" vertical="center"/>
    </xf>
    <xf numFmtId="0" fontId="9" fillId="0" borderId="10" xfId="0" applyNumberFormat="1" applyFont="1" applyFill="1" applyBorder="1" applyAlignment="1">
      <alignment horizontal="left" vertical="top" wrapText="1"/>
    </xf>
    <xf numFmtId="0" fontId="9" fillId="0" borderId="12" xfId="0" applyNumberFormat="1" applyFont="1" applyFill="1" applyBorder="1" applyAlignment="1">
      <alignment horizontal="left" vertical="top" wrapText="1"/>
    </xf>
    <xf numFmtId="0" fontId="9" fillId="0" borderId="11" xfId="0" applyNumberFormat="1" applyFont="1" applyFill="1" applyBorder="1" applyAlignment="1">
      <alignment horizontal="left" vertical="top" wrapText="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1" xfId="0" applyNumberFormat="1"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6" fillId="0" borderId="4" xfId="1" applyFont="1" applyFill="1" applyBorder="1" applyAlignment="1" applyProtection="1">
      <alignment horizontal="left" vertical="center" wrapText="1"/>
      <protection locked="0"/>
    </xf>
    <xf numFmtId="0" fontId="16" fillId="0" borderId="0" xfId="1" applyFont="1" applyFill="1" applyBorder="1" applyAlignment="1" applyProtection="1">
      <alignment horizontal="left" vertical="center" wrapText="1"/>
      <protection locked="0"/>
    </xf>
    <xf numFmtId="0" fontId="16"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10" xfId="8" applyFont="1" applyFill="1" applyBorder="1" applyAlignment="1">
      <alignment horizontal="center" vertical="center" wrapText="1"/>
    </xf>
    <xf numFmtId="0" fontId="17" fillId="4" borderId="12" xfId="8" applyFont="1" applyFill="1" applyBorder="1" applyAlignment="1">
      <alignment horizontal="center" vertical="center" wrapText="1"/>
    </xf>
    <xf numFmtId="0" fontId="17"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cellXfs>
  <cellStyles count="17">
    <cellStyle name="Millares 2" xfId="4"/>
    <cellStyle name="Millares 5" xfId="5"/>
    <cellStyle name="Moneda 4" xfId="6"/>
    <cellStyle name="Moneda 5" xfId="7"/>
    <cellStyle name="Normal" xfId="0" builtinId="0"/>
    <cellStyle name="Normal 2" xfId="1"/>
    <cellStyle name="Normal 2 2" xfId="8"/>
    <cellStyle name="Normal 2 2 2" xfId="14"/>
    <cellStyle name="Normal 2 3" xfId="9"/>
    <cellStyle name="Normal 2 4" xfId="15"/>
    <cellStyle name="Normal 2 5" xfId="16"/>
    <cellStyle name="Normal 2 7 2" xfId="13"/>
    <cellStyle name="Normal 3" xfId="10"/>
    <cellStyle name="Normal 3 3" xfId="12"/>
    <cellStyle name="Normal 4" xfId="2"/>
    <cellStyle name="Porcentual 2" xfId="11"/>
    <cellStyle name="Porcentual 5" xfId="3"/>
  </cellStyles>
  <dxfs count="294">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
      <font>
        <strike val="0"/>
        <condense val="0"/>
        <extend val="0"/>
        <color indexed="9"/>
      </font>
      <fill>
        <patternFill>
          <bgColor indexed="17"/>
        </patternFill>
      </fill>
    </dxf>
    <dxf>
      <font>
        <strike val="0"/>
        <condense val="0"/>
        <extend val="0"/>
        <color indexed="8"/>
      </font>
      <fill>
        <patternFill>
          <bgColor indexed="13"/>
        </patternFill>
      </fill>
    </dxf>
    <dxf>
      <font>
        <b val="0"/>
        <i val="0"/>
        <strike val="0"/>
        <condense val="0"/>
        <extend val="0"/>
        <color indexed="9"/>
      </font>
      <fill>
        <patternFill>
          <bgColor indexed="10"/>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1</xdr:row>
      <xdr:rowOff>67236</xdr:rowOff>
    </xdr:from>
    <xdr:to>
      <xdr:col>1</xdr:col>
      <xdr:colOff>922902</xdr:colOff>
      <xdr:row>1</xdr:row>
      <xdr:rowOff>705971</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37881" y="168089"/>
          <a:ext cx="541903" cy="638735"/>
        </a:xfrm>
        <a:prstGeom prst="rect">
          <a:avLst/>
        </a:prstGeom>
        <a:noFill/>
        <a:ln w="9525">
          <a:noFill/>
          <a:miter lim="800000"/>
          <a:headEnd/>
          <a:tailEnd/>
        </a:ln>
      </xdr:spPr>
    </xdr:pic>
    <xdr:clientData/>
  </xdr:twoCellAnchor>
  <xdr:twoCellAnchor>
    <xdr:from>
      <xdr:col>16</xdr:col>
      <xdr:colOff>888827</xdr:colOff>
      <xdr:row>1</xdr:row>
      <xdr:rowOff>33618</xdr:rowOff>
    </xdr:from>
    <xdr:to>
      <xdr:col>17</xdr:col>
      <xdr:colOff>363201</xdr:colOff>
      <xdr:row>1</xdr:row>
      <xdr:rowOff>733425</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9793151" y="134471"/>
          <a:ext cx="617374" cy="6998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83341</xdr:colOff>
      <xdr:row>1</xdr:row>
      <xdr:rowOff>65092</xdr:rowOff>
    </xdr:from>
    <xdr:to>
      <xdr:col>7</xdr:col>
      <xdr:colOff>1821653</xdr:colOff>
      <xdr:row>1</xdr:row>
      <xdr:rowOff>1000126</xdr:rowOff>
    </xdr:to>
    <xdr:sp macro="" textlink="">
      <xdr:nvSpPr>
        <xdr:cNvPr id="4" name="1 CuadroTexto"/>
        <xdr:cNvSpPr txBox="1"/>
      </xdr:nvSpPr>
      <xdr:spPr>
        <a:xfrm>
          <a:off x="380997" y="255592"/>
          <a:ext cx="12227719" cy="9350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199230</xdr:colOff>
      <xdr:row>1</xdr:row>
      <xdr:rowOff>130974</xdr:rowOff>
    </xdr:from>
    <xdr:to>
      <xdr:col>2</xdr:col>
      <xdr:colOff>35719</xdr:colOff>
      <xdr:row>1</xdr:row>
      <xdr:rowOff>836406</xdr:rowOff>
    </xdr:to>
    <xdr:pic>
      <xdr:nvPicPr>
        <xdr:cNvPr id="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96886" y="178599"/>
          <a:ext cx="598489" cy="705432"/>
        </a:xfrm>
        <a:prstGeom prst="rect">
          <a:avLst/>
        </a:prstGeom>
        <a:noFill/>
        <a:ln w="9525">
          <a:noFill/>
          <a:miter lim="800000"/>
          <a:headEnd/>
          <a:tailEnd/>
        </a:ln>
      </xdr:spPr>
    </xdr:pic>
    <xdr:clientData/>
  </xdr:twoCellAnchor>
  <xdr:twoCellAnchor>
    <xdr:from>
      <xdr:col>7</xdr:col>
      <xdr:colOff>964405</xdr:colOff>
      <xdr:row>1</xdr:row>
      <xdr:rowOff>107157</xdr:rowOff>
    </xdr:from>
    <xdr:to>
      <xdr:col>7</xdr:col>
      <xdr:colOff>1700372</xdr:colOff>
      <xdr:row>1</xdr:row>
      <xdr:rowOff>828049</xdr:rowOff>
    </xdr:to>
    <xdr:pic>
      <xdr:nvPicPr>
        <xdr:cNvPr id="6"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1751468" y="154782"/>
          <a:ext cx="735967" cy="72089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138019</xdr:colOff>
      <xdr:row>1</xdr:row>
      <xdr:rowOff>80682</xdr:rowOff>
    </xdr:from>
    <xdr:ext cx="657225" cy="695325"/>
    <xdr:pic>
      <xdr:nvPicPr>
        <xdr:cNvPr id="2" name="45 Imagen" descr="LOGO-ICBF">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8166" y="181535"/>
          <a:ext cx="657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12</xdr:col>
      <xdr:colOff>179294</xdr:colOff>
      <xdr:row>1</xdr:row>
      <xdr:rowOff>62193</xdr:rowOff>
    </xdr:from>
    <xdr:to>
      <xdr:col>12</xdr:col>
      <xdr:colOff>903938</xdr:colOff>
      <xdr:row>1</xdr:row>
      <xdr:rowOff>805143</xdr:rowOff>
    </xdr:to>
    <xdr:pic>
      <xdr:nvPicPr>
        <xdr:cNvPr id="3" name="Picture 5" descr="logo color">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270941" y="163046"/>
          <a:ext cx="724644"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78441</xdr:colOff>
      <xdr:row>1</xdr:row>
      <xdr:rowOff>65092</xdr:rowOff>
    </xdr:from>
    <xdr:to>
      <xdr:col>11</xdr:col>
      <xdr:colOff>829235</xdr:colOff>
      <xdr:row>2</xdr:row>
      <xdr:rowOff>1</xdr:rowOff>
    </xdr:to>
    <xdr:sp macro="" textlink="">
      <xdr:nvSpPr>
        <xdr:cNvPr id="4" name="1 CuadroTexto"/>
        <xdr:cNvSpPr txBox="1"/>
      </xdr:nvSpPr>
      <xdr:spPr>
        <a:xfrm>
          <a:off x="1120588" y="165945"/>
          <a:ext cx="13783235" cy="8874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solidFill>
                <a:schemeClr val="dk1"/>
              </a:solidFill>
              <a:latin typeface="+mn-lt"/>
              <a:ea typeface="+mn-ea"/>
              <a:cs typeface="+mn-cs"/>
            </a:rPr>
            <a:t>Dirección de</a:t>
          </a:r>
          <a:r>
            <a:rPr lang="es-ES" sz="1100" b="1" baseline="0">
              <a:solidFill>
                <a:schemeClr val="dk1"/>
              </a:solidFill>
              <a:latin typeface="+mn-lt"/>
              <a:ea typeface="+mn-ea"/>
              <a:cs typeface="+mn-cs"/>
            </a:rPr>
            <a:t> Abastecimiento</a:t>
          </a:r>
          <a:endParaRPr lang="es-ES" sz="1100" b="1">
            <a:solidFill>
              <a:schemeClr val="dk1"/>
            </a:solidFill>
            <a:latin typeface="+mn-lt"/>
            <a:ea typeface="+mn-ea"/>
            <a:cs typeface="+mn-cs"/>
          </a:endParaRPr>
        </a:p>
      </xdr:txBody>
    </xdr:sp>
    <xdr:clientData/>
  </xdr:twoCellAnchor>
  <xdr:twoCellAnchor>
    <xdr:from>
      <xdr:col>7</xdr:col>
      <xdr:colOff>866525</xdr:colOff>
      <xdr:row>1</xdr:row>
      <xdr:rowOff>107157</xdr:rowOff>
    </xdr:from>
    <xdr:to>
      <xdr:col>7</xdr:col>
      <xdr:colOff>1700373</xdr:colOff>
      <xdr:row>1</xdr:row>
      <xdr:rowOff>1000125</xdr:rowOff>
    </xdr:to>
    <xdr:pic>
      <xdr:nvPicPr>
        <xdr:cNvPr id="6"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1658350" y="288132"/>
          <a:ext cx="833848" cy="89296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138019</xdr:colOff>
      <xdr:row>1</xdr:row>
      <xdr:rowOff>159123</xdr:rowOff>
    </xdr:from>
    <xdr:ext cx="657225" cy="695325"/>
    <xdr:pic>
      <xdr:nvPicPr>
        <xdr:cNvPr id="11" name="45 Imagen" descr="LOGO-ICBF">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244" y="254373"/>
          <a:ext cx="657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13</xdr:col>
      <xdr:colOff>667309</xdr:colOff>
      <xdr:row>1</xdr:row>
      <xdr:rowOff>107017</xdr:rowOff>
    </xdr:from>
    <xdr:to>
      <xdr:col>14</xdr:col>
      <xdr:colOff>597458</xdr:colOff>
      <xdr:row>1</xdr:row>
      <xdr:rowOff>926167</xdr:rowOff>
    </xdr:to>
    <xdr:pic>
      <xdr:nvPicPr>
        <xdr:cNvPr id="12" name="Picture 5" descr="logo color">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97284" y="297517"/>
          <a:ext cx="692149"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78441</xdr:colOff>
      <xdr:row>1</xdr:row>
      <xdr:rowOff>65092</xdr:rowOff>
    </xdr:from>
    <xdr:to>
      <xdr:col>13</xdr:col>
      <xdr:colOff>609600</xdr:colOff>
      <xdr:row>2</xdr:row>
      <xdr:rowOff>1</xdr:rowOff>
    </xdr:to>
    <xdr:sp macro="" textlink="">
      <xdr:nvSpPr>
        <xdr:cNvPr id="13" name="1 CuadroTexto"/>
        <xdr:cNvSpPr txBox="1"/>
      </xdr:nvSpPr>
      <xdr:spPr>
        <a:xfrm>
          <a:off x="1602441" y="255592"/>
          <a:ext cx="10237134" cy="8874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xdr:from>
      <xdr:col>7</xdr:col>
      <xdr:colOff>866525</xdr:colOff>
      <xdr:row>1</xdr:row>
      <xdr:rowOff>107157</xdr:rowOff>
    </xdr:from>
    <xdr:to>
      <xdr:col>7</xdr:col>
      <xdr:colOff>1700373</xdr:colOff>
      <xdr:row>1</xdr:row>
      <xdr:rowOff>1000125</xdr:rowOff>
    </xdr:to>
    <xdr:pic>
      <xdr:nvPicPr>
        <xdr:cNvPr id="1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772525" y="202407"/>
          <a:ext cx="0" cy="845343"/>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83341</xdr:colOff>
      <xdr:row>1</xdr:row>
      <xdr:rowOff>65092</xdr:rowOff>
    </xdr:from>
    <xdr:to>
      <xdr:col>8</xdr:col>
      <xdr:colOff>1821653</xdr:colOff>
      <xdr:row>1</xdr:row>
      <xdr:rowOff>1000126</xdr:rowOff>
    </xdr:to>
    <xdr:sp macro="" textlink="">
      <xdr:nvSpPr>
        <xdr:cNvPr id="4" name="1 CuadroTexto"/>
        <xdr:cNvSpPr txBox="1"/>
      </xdr:nvSpPr>
      <xdr:spPr>
        <a:xfrm>
          <a:off x="378616" y="112717"/>
          <a:ext cx="12234862" cy="858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199230</xdr:colOff>
      <xdr:row>1</xdr:row>
      <xdr:rowOff>130974</xdr:rowOff>
    </xdr:from>
    <xdr:to>
      <xdr:col>2</xdr:col>
      <xdr:colOff>400050</xdr:colOff>
      <xdr:row>1</xdr:row>
      <xdr:rowOff>800100</xdr:rowOff>
    </xdr:to>
    <xdr:pic>
      <xdr:nvPicPr>
        <xdr:cNvPr id="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961230" y="321474"/>
          <a:ext cx="629445" cy="669126"/>
        </a:xfrm>
        <a:prstGeom prst="rect">
          <a:avLst/>
        </a:prstGeom>
        <a:noFill/>
        <a:ln w="9525">
          <a:noFill/>
          <a:miter lim="800000"/>
          <a:headEnd/>
          <a:tailEnd/>
        </a:ln>
      </xdr:spPr>
    </xdr:pic>
    <xdr:clientData/>
  </xdr:twoCellAnchor>
  <xdr:twoCellAnchor>
    <xdr:from>
      <xdr:col>7</xdr:col>
      <xdr:colOff>464341</xdr:colOff>
      <xdr:row>1</xdr:row>
      <xdr:rowOff>118877</xdr:rowOff>
    </xdr:from>
    <xdr:to>
      <xdr:col>7</xdr:col>
      <xdr:colOff>1162050</xdr:colOff>
      <xdr:row>1</xdr:row>
      <xdr:rowOff>838201</xdr:rowOff>
    </xdr:to>
    <xdr:pic>
      <xdr:nvPicPr>
        <xdr:cNvPr id="7" name="2 Imagen"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75066" y="309377"/>
          <a:ext cx="697709" cy="719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B1:X119"/>
  <sheetViews>
    <sheetView showGridLines="0" tabSelected="1" view="pageBreakPreview" zoomScale="80" zoomScaleNormal="70" zoomScaleSheetLayoutView="80" workbookViewId="0">
      <selection activeCell="B1" sqref="B1"/>
    </sheetView>
  </sheetViews>
  <sheetFormatPr baseColWidth="10" defaultColWidth="11.42578125" defaultRowHeight="0" customHeight="1" zeroHeight="1"/>
  <cols>
    <col min="1" max="1" width="2.42578125" style="94" customWidth="1"/>
    <col min="2" max="3" width="22.85546875" style="66" customWidth="1"/>
    <col min="4" max="4" width="13.28515625" style="67" customWidth="1"/>
    <col min="5" max="5" width="16.5703125" style="94" customWidth="1"/>
    <col min="6" max="17" width="17.140625" style="94" customWidth="1"/>
    <col min="18" max="18" width="15.140625" style="94" customWidth="1"/>
    <col min="19" max="19" width="3.5703125" style="94" customWidth="1"/>
    <col min="20" max="24" width="9.85546875" style="94" customWidth="1"/>
    <col min="25" max="16384" width="11.42578125" style="94"/>
  </cols>
  <sheetData>
    <row r="1" spans="2:24" ht="7.5" customHeight="1"/>
    <row r="2" spans="2:24" ht="60.75" customHeight="1">
      <c r="B2" s="212" t="s">
        <v>852</v>
      </c>
      <c r="C2" s="212"/>
      <c r="D2" s="213"/>
      <c r="E2" s="213"/>
      <c r="F2" s="213"/>
      <c r="G2" s="213"/>
      <c r="H2" s="213"/>
      <c r="I2" s="213"/>
      <c r="J2" s="213"/>
      <c r="K2" s="213"/>
      <c r="L2" s="213"/>
      <c r="M2" s="213"/>
      <c r="N2" s="213"/>
      <c r="O2" s="213"/>
      <c r="P2" s="213"/>
      <c r="Q2" s="213"/>
      <c r="R2" s="213"/>
      <c r="S2" s="95"/>
    </row>
    <row r="3" spans="2:24" ht="3.75" customHeight="1">
      <c r="B3" s="94"/>
      <c r="C3" s="94"/>
      <c r="D3" s="94"/>
    </row>
    <row r="4" spans="2:24" ht="25.5" customHeight="1">
      <c r="B4" s="214" t="s">
        <v>861</v>
      </c>
      <c r="C4" s="215"/>
      <c r="D4" s="215"/>
      <c r="E4" s="215"/>
      <c r="F4" s="215"/>
      <c r="G4" s="215"/>
      <c r="H4" s="215"/>
      <c r="I4" s="215"/>
      <c r="J4" s="215"/>
      <c r="K4" s="215"/>
      <c r="L4" s="215"/>
      <c r="M4" s="215"/>
      <c r="N4" s="215"/>
      <c r="O4" s="215"/>
      <c r="P4" s="215"/>
      <c r="Q4" s="215"/>
      <c r="R4" s="216"/>
    </row>
    <row r="5" spans="2:24" ht="3.75" customHeight="1">
      <c r="B5" s="94"/>
      <c r="C5" s="94"/>
      <c r="D5" s="94"/>
    </row>
    <row r="6" spans="2:24" ht="12" customHeight="1">
      <c r="B6" s="156" t="s">
        <v>849</v>
      </c>
      <c r="C6" s="167"/>
      <c r="D6" s="168"/>
      <c r="E6" s="169"/>
      <c r="F6" s="170"/>
      <c r="G6" s="171"/>
      <c r="H6" s="165" t="s">
        <v>853</v>
      </c>
      <c r="I6" s="169"/>
      <c r="J6" s="169"/>
      <c r="K6" s="169"/>
      <c r="L6" s="176"/>
      <c r="M6" s="97" t="s">
        <v>854</v>
      </c>
      <c r="N6" s="174"/>
      <c r="O6" s="179"/>
      <c r="P6" s="98" t="s">
        <v>855</v>
      </c>
      <c r="Q6" s="174"/>
      <c r="R6" s="179"/>
    </row>
    <row r="7" spans="2:24" ht="12" customHeight="1">
      <c r="B7" s="97" t="s">
        <v>856</v>
      </c>
      <c r="C7" s="172"/>
      <c r="D7" s="173"/>
      <c r="E7" s="166" t="s">
        <v>857</v>
      </c>
      <c r="F7" s="174"/>
      <c r="G7" s="175"/>
      <c r="H7" s="165" t="s">
        <v>858</v>
      </c>
      <c r="I7" s="169"/>
      <c r="J7" s="169"/>
      <c r="K7" s="177"/>
      <c r="L7" s="178"/>
      <c r="M7" s="98" t="s">
        <v>859</v>
      </c>
      <c r="N7" s="225"/>
      <c r="O7" s="226"/>
      <c r="P7" s="98" t="s">
        <v>860</v>
      </c>
      <c r="Q7" s="174"/>
      <c r="R7" s="179"/>
    </row>
    <row r="8" spans="2:24" ht="7.5" customHeight="1">
      <c r="B8" s="94"/>
      <c r="C8" s="94"/>
      <c r="D8" s="94"/>
    </row>
    <row r="9" spans="2:24" ht="18" customHeight="1">
      <c r="B9" s="218" t="s">
        <v>862</v>
      </c>
      <c r="C9" s="218"/>
      <c r="D9" s="218"/>
      <c r="E9" s="218"/>
      <c r="F9" s="218"/>
      <c r="G9" s="218"/>
      <c r="H9" s="218"/>
      <c r="I9" s="218"/>
      <c r="J9" s="218"/>
      <c r="K9" s="218"/>
      <c r="L9" s="218"/>
      <c r="M9" s="218"/>
      <c r="N9" s="218"/>
      <c r="O9" s="218"/>
      <c r="P9" s="218"/>
      <c r="Q9" s="218"/>
      <c r="R9" s="218"/>
    </row>
    <row r="10" spans="2:24" ht="229.5" customHeight="1">
      <c r="B10" s="217" t="s">
        <v>970</v>
      </c>
      <c r="C10" s="217"/>
      <c r="D10" s="217"/>
      <c r="E10" s="217"/>
      <c r="F10" s="217"/>
      <c r="G10" s="217"/>
      <c r="H10" s="217"/>
      <c r="I10" s="217"/>
      <c r="J10" s="217"/>
      <c r="K10" s="217"/>
      <c r="L10" s="217"/>
      <c r="M10" s="217"/>
      <c r="N10" s="217"/>
      <c r="O10" s="217"/>
      <c r="P10" s="217"/>
      <c r="Q10" s="217"/>
      <c r="R10" s="217"/>
      <c r="S10" s="141"/>
    </row>
    <row r="11" spans="2:24" ht="6" customHeight="1">
      <c r="B11" s="94"/>
      <c r="C11" s="94"/>
      <c r="D11" s="94"/>
      <c r="Q11" s="94">
        <f>+Q13+N13+K13+H13</f>
        <v>43</v>
      </c>
    </row>
    <row r="12" spans="2:24" ht="15" customHeight="1">
      <c r="B12" s="94"/>
      <c r="C12" s="94"/>
      <c r="D12" s="94"/>
      <c r="F12" s="222">
        <v>2015</v>
      </c>
      <c r="G12" s="223"/>
      <c r="H12" s="224"/>
      <c r="I12" s="219">
        <v>2016</v>
      </c>
      <c r="J12" s="220"/>
      <c r="K12" s="221"/>
      <c r="L12" s="219">
        <v>2017</v>
      </c>
      <c r="M12" s="220"/>
      <c r="N12" s="221"/>
      <c r="O12" s="222">
        <v>2018</v>
      </c>
      <c r="P12" s="223"/>
      <c r="Q12" s="224"/>
      <c r="R12" s="232" t="s">
        <v>851</v>
      </c>
      <c r="S12" s="142"/>
    </row>
    <row r="13" spans="2:24" ht="31.5" customHeight="1">
      <c r="B13" s="68"/>
      <c r="C13" s="68"/>
      <c r="D13" s="68"/>
      <c r="E13" s="68"/>
      <c r="F13" s="233" t="str">
        <f>+"Meses facturables de Operación "&amp;F12</f>
        <v>Meses facturables de Operación 2015</v>
      </c>
      <c r="G13" s="234"/>
      <c r="H13" s="152">
        <v>12</v>
      </c>
      <c r="I13" s="233" t="str">
        <f>+"Meses facturables de Operación "&amp;I12</f>
        <v>Meses facturables de Operación 2016</v>
      </c>
      <c r="J13" s="234"/>
      <c r="K13" s="152">
        <v>12</v>
      </c>
      <c r="L13" s="233" t="str">
        <f>+"Meses facturables de Operación "&amp;L12</f>
        <v>Meses facturables de Operación 2017</v>
      </c>
      <c r="M13" s="234"/>
      <c r="N13" s="152">
        <v>12</v>
      </c>
      <c r="O13" s="233" t="str">
        <f>+"Meses facturables de Operación "&amp;O12</f>
        <v>Meses facturables de Operación 2018</v>
      </c>
      <c r="P13" s="234"/>
      <c r="Q13" s="152">
        <v>7</v>
      </c>
      <c r="R13" s="232"/>
      <c r="S13" s="142"/>
    </row>
    <row r="14" spans="2:24" ht="25.5">
      <c r="B14" s="69" t="s">
        <v>103</v>
      </c>
      <c r="C14" s="69" t="s">
        <v>960</v>
      </c>
      <c r="D14" s="69" t="s">
        <v>102</v>
      </c>
      <c r="E14" s="63" t="s">
        <v>969</v>
      </c>
      <c r="F14" s="63" t="s">
        <v>963</v>
      </c>
      <c r="G14" s="63" t="s">
        <v>964</v>
      </c>
      <c r="H14" s="63" t="s">
        <v>105</v>
      </c>
      <c r="I14" s="63" t="s">
        <v>963</v>
      </c>
      <c r="J14" s="63" t="s">
        <v>964</v>
      </c>
      <c r="K14" s="63" t="s">
        <v>105</v>
      </c>
      <c r="L14" s="63" t="s">
        <v>963</v>
      </c>
      <c r="M14" s="63" t="s">
        <v>964</v>
      </c>
      <c r="N14" s="63" t="s">
        <v>105</v>
      </c>
      <c r="O14" s="63" t="s">
        <v>963</v>
      </c>
      <c r="P14" s="63" t="s">
        <v>964</v>
      </c>
      <c r="Q14" s="63" t="s">
        <v>105</v>
      </c>
      <c r="R14" s="232"/>
      <c r="S14" s="142"/>
      <c r="T14" s="163" t="s">
        <v>971</v>
      </c>
      <c r="U14" s="163" t="s">
        <v>971</v>
      </c>
      <c r="V14" s="163" t="s">
        <v>971</v>
      </c>
      <c r="W14" s="163" t="s">
        <v>971</v>
      </c>
      <c r="X14" s="163" t="s">
        <v>971</v>
      </c>
    </row>
    <row r="15" spans="2:24" ht="27" customHeight="1">
      <c r="B15" s="70" t="s">
        <v>98</v>
      </c>
      <c r="C15" s="70" t="s">
        <v>900</v>
      </c>
      <c r="D15" s="70" t="s">
        <v>99</v>
      </c>
      <c r="E15" s="63">
        <v>200</v>
      </c>
      <c r="F15" s="64"/>
      <c r="G15" s="65">
        <f>+F15*$E15</f>
        <v>0</v>
      </c>
      <c r="H15" s="65">
        <f>+G15*H$13</f>
        <v>0</v>
      </c>
      <c r="I15" s="72">
        <f>+F15</f>
        <v>0</v>
      </c>
      <c r="J15" s="65">
        <f>+I15*$E15</f>
        <v>0</v>
      </c>
      <c r="K15" s="65">
        <f>+J15*K$13</f>
        <v>0</v>
      </c>
      <c r="L15" s="72">
        <f>+I15</f>
        <v>0</v>
      </c>
      <c r="M15" s="65">
        <f>+L15*$E15</f>
        <v>0</v>
      </c>
      <c r="N15" s="65">
        <f>+M15*N$13</f>
        <v>0</v>
      </c>
      <c r="O15" s="72">
        <f>+L15</f>
        <v>0</v>
      </c>
      <c r="P15" s="65">
        <f>+O15*$E15</f>
        <v>0</v>
      </c>
      <c r="Q15" s="65">
        <f>+P15*Q$13</f>
        <v>0</v>
      </c>
      <c r="R15" s="65">
        <f>+Q15+N15+K15+H15</f>
        <v>0</v>
      </c>
      <c r="S15" s="136"/>
      <c r="T15" s="159">
        <f>+H15/H$13/E15-F15</f>
        <v>0</v>
      </c>
      <c r="U15" s="159">
        <f>+K15/K$13/E15-I15</f>
        <v>0</v>
      </c>
      <c r="V15" s="159">
        <f>+N15/N$13/E15-L15</f>
        <v>0</v>
      </c>
      <c r="W15" s="159">
        <f>+Q15/Q$13/E15-O15</f>
        <v>0</v>
      </c>
      <c r="X15" s="159">
        <f>+R15-Q15-N15-K15-H15</f>
        <v>0</v>
      </c>
    </row>
    <row r="16" spans="2:24" ht="27" customHeight="1">
      <c r="B16" s="70" t="s">
        <v>100</v>
      </c>
      <c r="C16" s="70" t="s">
        <v>900</v>
      </c>
      <c r="D16" s="70" t="s">
        <v>104</v>
      </c>
      <c r="E16" s="63">
        <v>300</v>
      </c>
      <c r="F16" s="64"/>
      <c r="G16" s="65">
        <f>+F16*$E16</f>
        <v>0</v>
      </c>
      <c r="H16" s="65">
        <f>+G16*H$13</f>
        <v>0</v>
      </c>
      <c r="I16" s="72">
        <f>+F16</f>
        <v>0</v>
      </c>
      <c r="J16" s="65">
        <f>+I16*$E16</f>
        <v>0</v>
      </c>
      <c r="K16" s="65">
        <f>+J16*K$13</f>
        <v>0</v>
      </c>
      <c r="L16" s="72">
        <f>+I16</f>
        <v>0</v>
      </c>
      <c r="M16" s="65">
        <f>+L16*$E16</f>
        <v>0</v>
      </c>
      <c r="N16" s="65">
        <f>+M16*N$13</f>
        <v>0</v>
      </c>
      <c r="O16" s="72">
        <f>+L16</f>
        <v>0</v>
      </c>
      <c r="P16" s="65">
        <f>+O16*$E16</f>
        <v>0</v>
      </c>
      <c r="Q16" s="65">
        <f>+P16*Q$13</f>
        <v>0</v>
      </c>
      <c r="R16" s="65">
        <f t="shared" ref="R16" si="0">+Q16+N16+K16+H16</f>
        <v>0</v>
      </c>
      <c r="S16" s="136"/>
      <c r="T16" s="159">
        <f>+H16/H$13/E16-F16</f>
        <v>0</v>
      </c>
      <c r="U16" s="159">
        <f>+K16/K$13/E16-I16</f>
        <v>0</v>
      </c>
      <c r="V16" s="159">
        <f>+N16/N$13/E16-L16</f>
        <v>0</v>
      </c>
      <c r="W16" s="159">
        <f>+Q16/Q$13/E16-O16</f>
        <v>0</v>
      </c>
      <c r="X16" s="159">
        <f t="shared" ref="X16:X18" si="1">+R16-Q16-N16-K16-H16</f>
        <v>0</v>
      </c>
    </row>
    <row r="17" spans="2:24" ht="27" customHeight="1">
      <c r="B17" s="227" t="s">
        <v>951</v>
      </c>
      <c r="C17" s="70" t="s">
        <v>965</v>
      </c>
      <c r="D17" s="70" t="s">
        <v>966</v>
      </c>
      <c r="E17" s="158" t="s">
        <v>948</v>
      </c>
      <c r="F17" s="73"/>
      <c r="G17" s="75"/>
      <c r="H17" s="65">
        <f>+'Redes SDC 2'!$H$313</f>
        <v>0</v>
      </c>
      <c r="I17" s="73"/>
      <c r="J17" s="74"/>
      <c r="K17" s="75"/>
      <c r="L17" s="73"/>
      <c r="M17" s="74"/>
      <c r="N17" s="75"/>
      <c r="O17" s="73"/>
      <c r="P17" s="74"/>
      <c r="Q17" s="75"/>
      <c r="R17" s="65">
        <f>+Q17+N17+K17+H17</f>
        <v>0</v>
      </c>
      <c r="S17" s="136"/>
      <c r="T17" s="159">
        <f>+R17-H17</f>
        <v>0</v>
      </c>
      <c r="U17" s="159"/>
      <c r="V17" s="159"/>
      <c r="W17" s="159"/>
      <c r="X17" s="159">
        <f t="shared" si="1"/>
        <v>0</v>
      </c>
    </row>
    <row r="18" spans="2:24" ht="27" customHeight="1">
      <c r="B18" s="228"/>
      <c r="C18" s="70" t="s">
        <v>967</v>
      </c>
      <c r="D18" s="70" t="s">
        <v>968</v>
      </c>
      <c r="E18" s="158" t="s">
        <v>947</v>
      </c>
      <c r="F18" s="72"/>
      <c r="G18" s="65">
        <f>+'Redes SDC 3'!$M$313</f>
        <v>0</v>
      </c>
      <c r="H18" s="65">
        <f>+G18*H$13</f>
        <v>0</v>
      </c>
      <c r="I18" s="72"/>
      <c r="J18" s="65">
        <f>+$G$18</f>
        <v>0</v>
      </c>
      <c r="K18" s="65">
        <f>+J18*K$13</f>
        <v>0</v>
      </c>
      <c r="L18" s="72"/>
      <c r="M18" s="65">
        <f>+$G$18</f>
        <v>0</v>
      </c>
      <c r="N18" s="65">
        <f>+M18*N$13</f>
        <v>0</v>
      </c>
      <c r="O18" s="72"/>
      <c r="P18" s="65">
        <f>+$G$18</f>
        <v>0</v>
      </c>
      <c r="Q18" s="65">
        <f>+P18*Q$13</f>
        <v>0</v>
      </c>
      <c r="R18" s="65">
        <f>+Q18+N18+K18+H18</f>
        <v>0</v>
      </c>
      <c r="S18" s="136"/>
      <c r="T18" s="159">
        <f>+H18/H$13-G18</f>
        <v>0</v>
      </c>
      <c r="U18" s="159">
        <f>+K18/K$13-J18</f>
        <v>0</v>
      </c>
      <c r="V18" s="159">
        <f>+N18/N$13-M18</f>
        <v>0</v>
      </c>
      <c r="W18" s="159">
        <f>+Q18/Q$13-P18</f>
        <v>0</v>
      </c>
      <c r="X18" s="159">
        <f t="shared" si="1"/>
        <v>0</v>
      </c>
    </row>
    <row r="19" spans="2:24" ht="49.5" customHeight="1">
      <c r="B19" s="70" t="s">
        <v>961</v>
      </c>
      <c r="C19" s="70" t="s">
        <v>962</v>
      </c>
      <c r="D19" s="70" t="s">
        <v>949</v>
      </c>
      <c r="E19" s="155" t="s">
        <v>900</v>
      </c>
      <c r="F19" s="72"/>
      <c r="G19" s="180"/>
      <c r="H19" s="65">
        <f>+G19*H$13</f>
        <v>0</v>
      </c>
      <c r="I19" s="72"/>
      <c r="J19" s="65">
        <f>+G19</f>
        <v>0</v>
      </c>
      <c r="K19" s="65">
        <f>+J19*K$13</f>
        <v>0</v>
      </c>
      <c r="L19" s="72"/>
      <c r="M19" s="65">
        <f>+J19</f>
        <v>0</v>
      </c>
      <c r="N19" s="65">
        <f>+M19*N$13</f>
        <v>0</v>
      </c>
      <c r="O19" s="72"/>
      <c r="P19" s="65">
        <f>+M19</f>
        <v>0</v>
      </c>
      <c r="Q19" s="65">
        <f>+P19*Q$13</f>
        <v>0</v>
      </c>
      <c r="R19" s="65">
        <f>+Q19+N19+K19+H19</f>
        <v>0</v>
      </c>
      <c r="S19" s="136"/>
      <c r="T19" s="159">
        <f>+H19/H$13-G19</f>
        <v>0</v>
      </c>
      <c r="U19" s="159">
        <f>+K19/K$13-J19</f>
        <v>0</v>
      </c>
      <c r="V19" s="159">
        <f>+N19/N$13-M19</f>
        <v>0</v>
      </c>
      <c r="W19" s="159">
        <f>+Q19/Q$13-P19</f>
        <v>0</v>
      </c>
      <c r="X19" s="159">
        <f t="shared" ref="X19" si="2">+R19-Q19-N19-K19-H19</f>
        <v>0</v>
      </c>
    </row>
    <row r="20" spans="2:24" ht="39" customHeight="1">
      <c r="B20" s="229" t="s">
        <v>953</v>
      </c>
      <c r="C20" s="71" t="s">
        <v>954</v>
      </c>
      <c r="D20" s="70" t="s">
        <v>949</v>
      </c>
      <c r="E20" s="155" t="s">
        <v>900</v>
      </c>
      <c r="F20" s="72"/>
      <c r="G20" s="180"/>
      <c r="H20" s="65">
        <f t="shared" ref="H20:H25" si="3">+G20*H$13</f>
        <v>0</v>
      </c>
      <c r="I20" s="72"/>
      <c r="J20" s="65">
        <f t="shared" ref="J20:J25" si="4">+G20</f>
        <v>0</v>
      </c>
      <c r="K20" s="65">
        <f t="shared" ref="K20:K25" si="5">+J20*K$13</f>
        <v>0</v>
      </c>
      <c r="L20" s="72"/>
      <c r="M20" s="65">
        <f t="shared" ref="M20:M25" si="6">+J20</f>
        <v>0</v>
      </c>
      <c r="N20" s="65">
        <f t="shared" ref="N20:N25" si="7">+M20*N$13</f>
        <v>0</v>
      </c>
      <c r="O20" s="72"/>
      <c r="P20" s="65">
        <f t="shared" ref="P20:P25" si="8">+M20</f>
        <v>0</v>
      </c>
      <c r="Q20" s="65">
        <f t="shared" ref="Q20:Q25" si="9">+P20*Q$13</f>
        <v>0</v>
      </c>
      <c r="R20" s="65">
        <f t="shared" ref="R20:R24" si="10">+Q20+N20+K20+H20</f>
        <v>0</v>
      </c>
      <c r="S20" s="136"/>
      <c r="T20" s="159">
        <f t="shared" ref="T20:T24" si="11">+H20/H$13-G20</f>
        <v>0</v>
      </c>
      <c r="U20" s="159">
        <f t="shared" ref="U20:U24" si="12">+K20/K$13-J20</f>
        <v>0</v>
      </c>
      <c r="V20" s="159">
        <f t="shared" ref="V20:V24" si="13">+N20/N$13-M20</f>
        <v>0</v>
      </c>
      <c r="W20" s="159">
        <f t="shared" ref="W20:W24" si="14">+Q20/Q$13-P20</f>
        <v>0</v>
      </c>
      <c r="X20" s="159">
        <f t="shared" ref="X20:X24" si="15">+R20-Q20-N20-K20-H20</f>
        <v>0</v>
      </c>
    </row>
    <row r="21" spans="2:24" ht="39" customHeight="1">
      <c r="B21" s="230"/>
      <c r="C21" s="71" t="s">
        <v>955</v>
      </c>
      <c r="D21" s="70" t="s">
        <v>949</v>
      </c>
      <c r="E21" s="155" t="s">
        <v>900</v>
      </c>
      <c r="F21" s="72"/>
      <c r="G21" s="180"/>
      <c r="H21" s="65">
        <f t="shared" si="3"/>
        <v>0</v>
      </c>
      <c r="I21" s="72"/>
      <c r="J21" s="65">
        <f t="shared" si="4"/>
        <v>0</v>
      </c>
      <c r="K21" s="65">
        <f t="shared" si="5"/>
        <v>0</v>
      </c>
      <c r="L21" s="72"/>
      <c r="M21" s="65">
        <f t="shared" si="6"/>
        <v>0</v>
      </c>
      <c r="N21" s="65">
        <f t="shared" si="7"/>
        <v>0</v>
      </c>
      <c r="O21" s="72"/>
      <c r="P21" s="65">
        <f t="shared" si="8"/>
        <v>0</v>
      </c>
      <c r="Q21" s="65">
        <f t="shared" si="9"/>
        <v>0</v>
      </c>
      <c r="R21" s="65">
        <f t="shared" si="10"/>
        <v>0</v>
      </c>
      <c r="S21" s="136"/>
      <c r="T21" s="159">
        <f t="shared" si="11"/>
        <v>0</v>
      </c>
      <c r="U21" s="159">
        <f t="shared" si="12"/>
        <v>0</v>
      </c>
      <c r="V21" s="159">
        <f t="shared" si="13"/>
        <v>0</v>
      </c>
      <c r="W21" s="159">
        <f t="shared" si="14"/>
        <v>0</v>
      </c>
      <c r="X21" s="159">
        <f t="shared" si="15"/>
        <v>0</v>
      </c>
    </row>
    <row r="22" spans="2:24" ht="39" customHeight="1">
      <c r="B22" s="230"/>
      <c r="C22" s="71" t="s">
        <v>956</v>
      </c>
      <c r="D22" s="70" t="s">
        <v>949</v>
      </c>
      <c r="E22" s="155" t="s">
        <v>900</v>
      </c>
      <c r="F22" s="72"/>
      <c r="G22" s="180"/>
      <c r="H22" s="65">
        <f t="shared" si="3"/>
        <v>0</v>
      </c>
      <c r="I22" s="72"/>
      <c r="J22" s="65">
        <f t="shared" si="4"/>
        <v>0</v>
      </c>
      <c r="K22" s="65">
        <f t="shared" si="5"/>
        <v>0</v>
      </c>
      <c r="L22" s="72"/>
      <c r="M22" s="65">
        <f t="shared" si="6"/>
        <v>0</v>
      </c>
      <c r="N22" s="65">
        <f t="shared" si="7"/>
        <v>0</v>
      </c>
      <c r="O22" s="72"/>
      <c r="P22" s="65">
        <f t="shared" si="8"/>
        <v>0</v>
      </c>
      <c r="Q22" s="65">
        <f t="shared" si="9"/>
        <v>0</v>
      </c>
      <c r="R22" s="65">
        <f t="shared" si="10"/>
        <v>0</v>
      </c>
      <c r="S22" s="136"/>
      <c r="T22" s="159">
        <f t="shared" si="11"/>
        <v>0</v>
      </c>
      <c r="U22" s="159">
        <f t="shared" si="12"/>
        <v>0</v>
      </c>
      <c r="V22" s="159">
        <f t="shared" si="13"/>
        <v>0</v>
      </c>
      <c r="W22" s="159">
        <f t="shared" si="14"/>
        <v>0</v>
      </c>
      <c r="X22" s="159">
        <f t="shared" si="15"/>
        <v>0</v>
      </c>
    </row>
    <row r="23" spans="2:24" ht="39" customHeight="1">
      <c r="B23" s="230"/>
      <c r="C23" s="71" t="s">
        <v>957</v>
      </c>
      <c r="D23" s="70" t="s">
        <v>949</v>
      </c>
      <c r="E23" s="155" t="s">
        <v>900</v>
      </c>
      <c r="F23" s="72"/>
      <c r="G23" s="180"/>
      <c r="H23" s="65">
        <f t="shared" si="3"/>
        <v>0</v>
      </c>
      <c r="I23" s="72"/>
      <c r="J23" s="65">
        <f t="shared" si="4"/>
        <v>0</v>
      </c>
      <c r="K23" s="65">
        <f t="shared" si="5"/>
        <v>0</v>
      </c>
      <c r="L23" s="72"/>
      <c r="M23" s="65">
        <f t="shared" si="6"/>
        <v>0</v>
      </c>
      <c r="N23" s="65">
        <f t="shared" si="7"/>
        <v>0</v>
      </c>
      <c r="O23" s="72"/>
      <c r="P23" s="65">
        <f t="shared" si="8"/>
        <v>0</v>
      </c>
      <c r="Q23" s="65">
        <f t="shared" si="9"/>
        <v>0</v>
      </c>
      <c r="R23" s="65">
        <f t="shared" si="10"/>
        <v>0</v>
      </c>
      <c r="S23" s="136"/>
      <c r="T23" s="159">
        <f t="shared" si="11"/>
        <v>0</v>
      </c>
      <c r="U23" s="159">
        <f t="shared" si="12"/>
        <v>0</v>
      </c>
      <c r="V23" s="159">
        <f t="shared" si="13"/>
        <v>0</v>
      </c>
      <c r="W23" s="159">
        <f t="shared" si="14"/>
        <v>0</v>
      </c>
      <c r="X23" s="159">
        <f t="shared" si="15"/>
        <v>0</v>
      </c>
    </row>
    <row r="24" spans="2:24" ht="41.25" customHeight="1">
      <c r="B24" s="231"/>
      <c r="C24" s="71" t="s">
        <v>958</v>
      </c>
      <c r="D24" s="70" t="s">
        <v>949</v>
      </c>
      <c r="E24" s="155" t="s">
        <v>900</v>
      </c>
      <c r="F24" s="72"/>
      <c r="G24" s="180"/>
      <c r="H24" s="65">
        <f t="shared" si="3"/>
        <v>0</v>
      </c>
      <c r="I24" s="72"/>
      <c r="J24" s="65">
        <f t="shared" si="4"/>
        <v>0</v>
      </c>
      <c r="K24" s="65">
        <f t="shared" si="5"/>
        <v>0</v>
      </c>
      <c r="L24" s="72"/>
      <c r="M24" s="65">
        <f t="shared" si="6"/>
        <v>0</v>
      </c>
      <c r="N24" s="65">
        <f t="shared" si="7"/>
        <v>0</v>
      </c>
      <c r="O24" s="72"/>
      <c r="P24" s="65">
        <f t="shared" si="8"/>
        <v>0</v>
      </c>
      <c r="Q24" s="65">
        <f t="shared" si="9"/>
        <v>0</v>
      </c>
      <c r="R24" s="65">
        <f t="shared" si="10"/>
        <v>0</v>
      </c>
      <c r="S24" s="136"/>
      <c r="T24" s="159">
        <f t="shared" si="11"/>
        <v>0</v>
      </c>
      <c r="U24" s="159">
        <f t="shared" si="12"/>
        <v>0</v>
      </c>
      <c r="V24" s="159">
        <f t="shared" si="13"/>
        <v>0</v>
      </c>
      <c r="W24" s="159">
        <f t="shared" si="14"/>
        <v>0</v>
      </c>
      <c r="X24" s="159">
        <f t="shared" si="15"/>
        <v>0</v>
      </c>
    </row>
    <row r="25" spans="2:24" ht="27" customHeight="1">
      <c r="B25" s="70" t="s">
        <v>101</v>
      </c>
      <c r="C25" s="71" t="s">
        <v>902</v>
      </c>
      <c r="D25" s="70" t="s">
        <v>949</v>
      </c>
      <c r="E25" s="155" t="s">
        <v>900</v>
      </c>
      <c r="F25" s="72"/>
      <c r="G25" s="180"/>
      <c r="H25" s="65">
        <f t="shared" si="3"/>
        <v>0</v>
      </c>
      <c r="I25" s="72"/>
      <c r="J25" s="65">
        <f t="shared" si="4"/>
        <v>0</v>
      </c>
      <c r="K25" s="65">
        <f t="shared" si="5"/>
        <v>0</v>
      </c>
      <c r="L25" s="72"/>
      <c r="M25" s="65">
        <f t="shared" si="6"/>
        <v>0</v>
      </c>
      <c r="N25" s="65">
        <f t="shared" si="7"/>
        <v>0</v>
      </c>
      <c r="O25" s="72"/>
      <c r="P25" s="65">
        <f t="shared" si="8"/>
        <v>0</v>
      </c>
      <c r="Q25" s="65">
        <f t="shared" si="9"/>
        <v>0</v>
      </c>
      <c r="R25" s="65">
        <f t="shared" ref="R25" si="16">+Q25+N25+K25+H25</f>
        <v>0</v>
      </c>
      <c r="S25" s="136"/>
      <c r="T25" s="159">
        <f t="shared" ref="T25" si="17">+H25/H$13-G25</f>
        <v>0</v>
      </c>
      <c r="U25" s="159">
        <f t="shared" ref="U25" si="18">+K25/K$13-J25</f>
        <v>0</v>
      </c>
      <c r="V25" s="159">
        <f t="shared" ref="V25" si="19">+N25/N$13-M25</f>
        <v>0</v>
      </c>
      <c r="W25" s="159">
        <f t="shared" ref="W25" si="20">+Q25/Q$13-P25</f>
        <v>0</v>
      </c>
      <c r="X25" s="159">
        <f t="shared" ref="X25" si="21">+R25-Q25-N25-K25-H25</f>
        <v>0</v>
      </c>
    </row>
    <row r="26" spans="2:24" ht="14.25">
      <c r="B26" s="137" t="s">
        <v>939</v>
      </c>
      <c r="C26" s="157"/>
      <c r="D26" s="138"/>
      <c r="E26" s="138"/>
      <c r="F26" s="107"/>
      <c r="G26" s="182">
        <f>+G15+G16+G18+G19+SUM(G20:G25)+H17/H13</f>
        <v>0</v>
      </c>
      <c r="H26" s="182">
        <f>+H15+H16+H18+H19+SUM(H20:H25)+H17</f>
        <v>0</v>
      </c>
      <c r="I26" s="183"/>
      <c r="J26" s="182">
        <f>+J15+J16+J18+J19+SUM(J20:J25)</f>
        <v>0</v>
      </c>
      <c r="K26" s="182">
        <f>+K15+K16+K18+K19+SUM(K20:K25)</f>
        <v>0</v>
      </c>
      <c r="L26" s="183"/>
      <c r="M26" s="182">
        <f>+M15+M16+M18+M19+SUM(M20:M25)</f>
        <v>0</v>
      </c>
      <c r="N26" s="182">
        <f>+N15+N16+N18+N19+SUM(N20:N25)</f>
        <v>0</v>
      </c>
      <c r="O26" s="183"/>
      <c r="P26" s="182">
        <f>+P15+P16+P18+P19+SUM(P20:P25)</f>
        <v>0</v>
      </c>
      <c r="Q26" s="182">
        <f>+Q15+Q16+Q18+Q19+SUM(Q20:Q25)</f>
        <v>0</v>
      </c>
      <c r="R26" s="182">
        <f>+R15+R16+R18+R19+SUM(R20:R25)+R17</f>
        <v>0</v>
      </c>
      <c r="S26" s="143"/>
    </row>
    <row r="27" spans="2:24" ht="14.25">
      <c r="B27" s="137" t="s">
        <v>940</v>
      </c>
      <c r="C27" s="157"/>
      <c r="D27" s="138"/>
      <c r="E27" s="138"/>
      <c r="F27" s="107"/>
      <c r="G27" s="139">
        <f>+G26*16%</f>
        <v>0</v>
      </c>
      <c r="H27" s="139">
        <f>+H26*16%</f>
        <v>0</v>
      </c>
      <c r="I27" s="183"/>
      <c r="J27" s="139">
        <f>+J26*16%</f>
        <v>0</v>
      </c>
      <c r="K27" s="139">
        <f>+K26*16%</f>
        <v>0</v>
      </c>
      <c r="L27" s="183"/>
      <c r="M27" s="139">
        <f>+M26*16%</f>
        <v>0</v>
      </c>
      <c r="N27" s="139">
        <f>+N26*16%</f>
        <v>0</v>
      </c>
      <c r="O27" s="183"/>
      <c r="P27" s="139">
        <f>+P26*16%</f>
        <v>0</v>
      </c>
      <c r="Q27" s="139">
        <f>+Q26*16%</f>
        <v>0</v>
      </c>
      <c r="R27" s="139">
        <f>+R26*16%</f>
        <v>0</v>
      </c>
      <c r="S27" s="144"/>
    </row>
    <row r="28" spans="2:24" ht="14.25">
      <c r="B28" s="137" t="s">
        <v>941</v>
      </c>
      <c r="C28" s="157"/>
      <c r="D28" s="138"/>
      <c r="E28" s="138"/>
      <c r="F28" s="107"/>
      <c r="G28" s="139">
        <f>+G27+G26</f>
        <v>0</v>
      </c>
      <c r="H28" s="139">
        <f>+H26+H27</f>
        <v>0</v>
      </c>
      <c r="I28" s="183"/>
      <c r="J28" s="139">
        <f>+J27+J26</f>
        <v>0</v>
      </c>
      <c r="K28" s="139">
        <f>+K26+K27</f>
        <v>0</v>
      </c>
      <c r="L28" s="183"/>
      <c r="M28" s="139">
        <f>+M27+M26</f>
        <v>0</v>
      </c>
      <c r="N28" s="139">
        <f>+N26+N27</f>
        <v>0</v>
      </c>
      <c r="O28" s="183"/>
      <c r="P28" s="139">
        <f>+P27+P26</f>
        <v>0</v>
      </c>
      <c r="Q28" s="139">
        <f>+Q26+Q27</f>
        <v>0</v>
      </c>
      <c r="R28" s="139">
        <f>+R26+R27</f>
        <v>0</v>
      </c>
      <c r="S28" s="144"/>
    </row>
    <row r="29" spans="2:24" ht="6" customHeight="1">
      <c r="B29" s="68"/>
      <c r="C29" s="68"/>
      <c r="D29" s="68"/>
      <c r="E29" s="68"/>
    </row>
    <row r="30" spans="2:24" ht="14.25" customHeight="1">
      <c r="B30" s="240" t="s">
        <v>942</v>
      </c>
      <c r="C30" s="241"/>
      <c r="D30" s="241"/>
      <c r="E30" s="241"/>
      <c r="F30" s="238">
        <f>+F12</f>
        <v>2015</v>
      </c>
      <c r="G30" s="238"/>
      <c r="H30" s="237">
        <f>+I12</f>
        <v>2016</v>
      </c>
      <c r="I30" s="237"/>
      <c r="J30" s="237">
        <f>+L12</f>
        <v>2017</v>
      </c>
      <c r="K30" s="237"/>
      <c r="L30" s="238">
        <f>+O12</f>
        <v>2018</v>
      </c>
      <c r="M30" s="238"/>
      <c r="N30" s="164" t="s">
        <v>972</v>
      </c>
    </row>
    <row r="31" spans="2:24" ht="28.5" customHeight="1">
      <c r="B31" s="242"/>
      <c r="C31" s="243"/>
      <c r="D31" s="243"/>
      <c r="E31" s="243"/>
      <c r="F31" s="145" t="s">
        <v>943</v>
      </c>
      <c r="G31" s="145" t="s">
        <v>945</v>
      </c>
      <c r="H31" s="145" t="s">
        <v>943</v>
      </c>
      <c r="I31" s="145" t="s">
        <v>945</v>
      </c>
      <c r="J31" s="145" t="s">
        <v>943</v>
      </c>
      <c r="K31" s="145" t="s">
        <v>945</v>
      </c>
      <c r="L31" s="145" t="s">
        <v>943</v>
      </c>
      <c r="M31" s="145" t="s">
        <v>945</v>
      </c>
      <c r="N31" s="63" t="s">
        <v>973</v>
      </c>
    </row>
    <row r="32" spans="2:24" ht="14.25">
      <c r="B32" s="244" t="str">
        <f>+B15</f>
        <v>Internet</v>
      </c>
      <c r="C32" s="245"/>
      <c r="D32" s="245"/>
      <c r="E32" s="245"/>
      <c r="F32" s="181">
        <f>+ROUND(G15*1.16,0)</f>
        <v>0</v>
      </c>
      <c r="G32" s="181">
        <f>+ROUND(H15*1.16,0)</f>
        <v>0</v>
      </c>
      <c r="H32" s="181">
        <f>+ROUND(J15*1.16,0)</f>
        <v>0</v>
      </c>
      <c r="I32" s="181">
        <f>+ROUND(K15*1.16,0)</f>
        <v>0</v>
      </c>
      <c r="J32" s="181">
        <f>+ROUND(M15*1.16,0)</f>
        <v>0</v>
      </c>
      <c r="K32" s="181">
        <f>+ROUND(N15*1.16,0)</f>
        <v>0</v>
      </c>
      <c r="L32" s="181">
        <f>+ROUND(P15*1.16,0)</f>
        <v>0</v>
      </c>
      <c r="M32" s="181">
        <f>+ROUND(Q15*1.16,0)</f>
        <v>0</v>
      </c>
      <c r="N32" s="181">
        <f>+G32+I32+K32+M32</f>
        <v>0</v>
      </c>
    </row>
    <row r="33" spans="2:18" ht="14.25">
      <c r="B33" s="244" t="str">
        <f>+B16</f>
        <v xml:space="preserve">Internet Móvil </v>
      </c>
      <c r="C33" s="245"/>
      <c r="D33" s="245"/>
      <c r="E33" s="245"/>
      <c r="F33" s="181">
        <f>+ROUND(G16*1.16,0)</f>
        <v>0</v>
      </c>
      <c r="G33" s="181">
        <f>+ROUND(H16*1.16,0)</f>
        <v>0</v>
      </c>
      <c r="H33" s="181">
        <f>+ROUND(J16*1.16,0)</f>
        <v>0</v>
      </c>
      <c r="I33" s="181">
        <f>+ROUND(K16*1.16,0)</f>
        <v>0</v>
      </c>
      <c r="J33" s="181">
        <f>+ROUND(M16*1.16,0)</f>
        <v>0</v>
      </c>
      <c r="K33" s="181">
        <f>+ROUND(N16*1.16,0)</f>
        <v>0</v>
      </c>
      <c r="L33" s="181">
        <f>+ROUND(P16*1.16,0)</f>
        <v>0</v>
      </c>
      <c r="M33" s="181">
        <f>+ROUND(Q16*1.16,0)</f>
        <v>0</v>
      </c>
      <c r="N33" s="181">
        <f t="shared" ref="N33:N37" si="22">+G33+I33+K33+M33</f>
        <v>0</v>
      </c>
    </row>
    <row r="34" spans="2:18" ht="14.25">
      <c r="B34" s="244" t="str">
        <f>+B17</f>
        <v xml:space="preserve">Red Área Amplia (WAN) </v>
      </c>
      <c r="C34" s="245"/>
      <c r="D34" s="245"/>
      <c r="E34" s="245"/>
      <c r="F34" s="181">
        <f>+ROUND(((H17/H$13)+G18)*1.16,0)</f>
        <v>0</v>
      </c>
      <c r="G34" s="181">
        <f>+ROUND((H18+H17)*1.16,0)</f>
        <v>0</v>
      </c>
      <c r="H34" s="181">
        <f>+ROUND(((K17/K$13)+J18)*1.16,0)</f>
        <v>0</v>
      </c>
      <c r="I34" s="181">
        <f>+ROUND((K18+K17)*1.16,0)</f>
        <v>0</v>
      </c>
      <c r="J34" s="181">
        <f>+ROUND(((N17/N$13)+M18)*1.16,0)</f>
        <v>0</v>
      </c>
      <c r="K34" s="181">
        <f>+ROUND((N18+N17)*1.16,0)</f>
        <v>0</v>
      </c>
      <c r="L34" s="181">
        <f>+ROUND(((Q17/Q$13)+P18)*1.16,0)</f>
        <v>0</v>
      </c>
      <c r="M34" s="181">
        <f>+ROUND((Q18+Q17)*1.16,0)</f>
        <v>0</v>
      </c>
      <c r="N34" s="181">
        <f t="shared" si="22"/>
        <v>0</v>
      </c>
    </row>
    <row r="35" spans="2:18" ht="14.25">
      <c r="B35" s="244" t="str">
        <f>+B19</f>
        <v>Red Inalámbrica (WLAN)</v>
      </c>
      <c r="C35" s="245"/>
      <c r="D35" s="245"/>
      <c r="E35" s="245"/>
      <c r="F35" s="181">
        <f>+ROUND(G19*1.16,0)</f>
        <v>0</v>
      </c>
      <c r="G35" s="181">
        <f>+ROUND(H19*1.16,0)</f>
        <v>0</v>
      </c>
      <c r="H35" s="181">
        <f>+ROUND(J19*1.16,0)</f>
        <v>0</v>
      </c>
      <c r="I35" s="181">
        <f>+ROUND(K19*1.16,0)</f>
        <v>0</v>
      </c>
      <c r="J35" s="181">
        <f>+ROUND(M19*1.16,0)</f>
        <v>0</v>
      </c>
      <c r="K35" s="181">
        <f>+ROUND(N19*1.16,0)</f>
        <v>0</v>
      </c>
      <c r="L35" s="181">
        <f>+ROUND(P19*1.16,0)</f>
        <v>0</v>
      </c>
      <c r="M35" s="181">
        <f>+ROUND(Q19*1.16,0)</f>
        <v>0</v>
      </c>
      <c r="N35" s="181">
        <f t="shared" si="22"/>
        <v>0</v>
      </c>
    </row>
    <row r="36" spans="2:18" ht="14.25">
      <c r="B36" s="153" t="str">
        <f>+B20</f>
        <v xml:space="preserve">Centro de Administración y Monitoreo </v>
      </c>
      <c r="C36" s="154"/>
      <c r="D36" s="154"/>
      <c r="E36" s="154"/>
      <c r="F36" s="181">
        <f>+ROUND((SUM(G20:G24))*1.16,0)</f>
        <v>0</v>
      </c>
      <c r="G36" s="181">
        <f>+ROUND((SUM(H20:H24))*1.16,0)</f>
        <v>0</v>
      </c>
      <c r="H36" s="181">
        <f>+ROUND((SUM(J20:J24))*1.16,0)</f>
        <v>0</v>
      </c>
      <c r="I36" s="181">
        <f>+ROUND((SUM(K20:K24))*1.16,0)</f>
        <v>0</v>
      </c>
      <c r="J36" s="181">
        <f>+ROUND((SUM(M20:M24))*1.16,0)</f>
        <v>0</v>
      </c>
      <c r="K36" s="181">
        <f>+ROUND((SUM(N20:N24))*1.16,0)</f>
        <v>0</v>
      </c>
      <c r="L36" s="181">
        <f>+ROUND((SUM(P20:P24))*1.16,0)</f>
        <v>0</v>
      </c>
      <c r="M36" s="181">
        <f>+ROUND((SUM(Q20:Q24))*1.16,0)</f>
        <v>0</v>
      </c>
      <c r="N36" s="181">
        <f t="shared" si="22"/>
        <v>0</v>
      </c>
    </row>
    <row r="37" spans="2:18" ht="14.25">
      <c r="B37" s="244" t="str">
        <f>+B25</f>
        <v>Gobernabilidad</v>
      </c>
      <c r="C37" s="245"/>
      <c r="D37" s="245"/>
      <c r="E37" s="245"/>
      <c r="F37" s="181">
        <f>+ROUND(G25*1.16,0)</f>
        <v>0</v>
      </c>
      <c r="G37" s="181">
        <f>+ROUND(H25*1.16,0)</f>
        <v>0</v>
      </c>
      <c r="H37" s="181">
        <f>+ROUND(J25*1.16,0)</f>
        <v>0</v>
      </c>
      <c r="I37" s="181">
        <f>+ROUND(K25*1.16,0)</f>
        <v>0</v>
      </c>
      <c r="J37" s="181">
        <f>+ROUND(M25*1.16,0)</f>
        <v>0</v>
      </c>
      <c r="K37" s="181">
        <f>+ROUND(N25*1.16,0)</f>
        <v>0</v>
      </c>
      <c r="L37" s="181">
        <f>+ROUND(P25*1.16,0)</f>
        <v>0</v>
      </c>
      <c r="M37" s="181">
        <f>+ROUND(Q25*1.16,0)</f>
        <v>0</v>
      </c>
      <c r="N37" s="181">
        <f t="shared" si="22"/>
        <v>0</v>
      </c>
    </row>
    <row r="38" spans="2:18" ht="14.25">
      <c r="B38" s="244" t="s">
        <v>944</v>
      </c>
      <c r="C38" s="245"/>
      <c r="D38" s="245"/>
      <c r="E38" s="245"/>
      <c r="F38" s="181">
        <f t="shared" ref="F38:N38" si="23">SUM(F32:F37)</f>
        <v>0</v>
      </c>
      <c r="G38" s="181">
        <f t="shared" si="23"/>
        <v>0</v>
      </c>
      <c r="H38" s="181">
        <f t="shared" si="23"/>
        <v>0</v>
      </c>
      <c r="I38" s="181">
        <f t="shared" si="23"/>
        <v>0</v>
      </c>
      <c r="J38" s="181">
        <f t="shared" si="23"/>
        <v>0</v>
      </c>
      <c r="K38" s="181">
        <f t="shared" si="23"/>
        <v>0</v>
      </c>
      <c r="L38" s="181">
        <f t="shared" si="23"/>
        <v>0</v>
      </c>
      <c r="M38" s="181">
        <f t="shared" si="23"/>
        <v>0</v>
      </c>
      <c r="N38" s="181">
        <f t="shared" si="23"/>
        <v>0</v>
      </c>
    </row>
    <row r="39" spans="2:18" ht="6.75" customHeight="1">
      <c r="B39" s="68"/>
      <c r="C39" s="68"/>
      <c r="D39" s="68"/>
      <c r="E39" s="68"/>
    </row>
    <row r="40" spans="2:18" ht="14.25">
      <c r="B40" s="239" t="s">
        <v>61</v>
      </c>
      <c r="C40" s="239"/>
      <c r="D40" s="239"/>
      <c r="E40" s="239"/>
      <c r="F40" s="239"/>
      <c r="G40" s="239"/>
      <c r="H40" s="239"/>
      <c r="I40" s="239"/>
      <c r="J40" s="239"/>
      <c r="K40" s="239"/>
      <c r="L40" s="239"/>
      <c r="M40" s="239"/>
      <c r="N40" s="239"/>
      <c r="O40" s="239"/>
      <c r="P40" s="239"/>
      <c r="Q40" s="239"/>
      <c r="R40" s="239"/>
    </row>
    <row r="41" spans="2:18" ht="41.25" customHeight="1">
      <c r="B41" s="235" t="s">
        <v>959</v>
      </c>
      <c r="C41" s="235"/>
      <c r="D41" s="235"/>
      <c r="E41" s="235"/>
      <c r="F41" s="235"/>
      <c r="G41" s="235"/>
      <c r="H41" s="235"/>
      <c r="I41" s="235"/>
      <c r="J41" s="235"/>
      <c r="K41" s="235"/>
      <c r="L41" s="235"/>
      <c r="M41" s="235"/>
      <c r="N41" s="235"/>
      <c r="O41" s="235"/>
      <c r="P41" s="235"/>
      <c r="Q41" s="235"/>
      <c r="R41" s="235"/>
    </row>
    <row r="42" spans="2:18" ht="44.25" customHeight="1">
      <c r="B42" s="236" t="s">
        <v>62</v>
      </c>
      <c r="C42" s="236"/>
      <c r="D42" s="236"/>
      <c r="E42" s="236"/>
      <c r="F42" s="236"/>
      <c r="G42" s="236"/>
      <c r="H42" s="236"/>
      <c r="I42" s="236"/>
      <c r="J42" s="236"/>
      <c r="K42" s="236"/>
      <c r="L42" s="236"/>
      <c r="M42" s="236"/>
      <c r="N42" s="236"/>
      <c r="O42" s="236"/>
      <c r="P42" s="236"/>
      <c r="Q42" s="236"/>
      <c r="R42" s="236"/>
    </row>
    <row r="43" spans="2:18" ht="14.25" customHeight="1"/>
    <row r="44" spans="2:18" ht="15" customHeight="1"/>
    <row r="45" spans="2:18" ht="15" customHeight="1">
      <c r="G45" s="163" t="s">
        <v>971</v>
      </c>
      <c r="H45" s="160">
        <f>+H28/H13-G28</f>
        <v>0</v>
      </c>
      <c r="I45" s="161"/>
      <c r="J45" s="161"/>
      <c r="K45" s="160">
        <f>+K28/K13-J28</f>
        <v>0</v>
      </c>
      <c r="L45" s="161"/>
      <c r="M45" s="161"/>
      <c r="N45" s="160">
        <f>+N28/N13-M28</f>
        <v>0</v>
      </c>
      <c r="O45" s="161"/>
      <c r="P45" s="161"/>
      <c r="Q45" s="160">
        <f>+Q28/Q13-P28</f>
        <v>0</v>
      </c>
    </row>
    <row r="46" spans="2:18" ht="15" customHeight="1">
      <c r="G46" s="163" t="s">
        <v>971</v>
      </c>
      <c r="H46" s="159">
        <f>+G38/H13-F38</f>
        <v>0</v>
      </c>
      <c r="I46" s="162"/>
      <c r="J46" s="162"/>
      <c r="K46" s="159">
        <f>+I38/K13-H38</f>
        <v>0</v>
      </c>
      <c r="L46" s="162"/>
      <c r="M46" s="162"/>
      <c r="N46" s="159">
        <f>+K38/N13-J38</f>
        <v>0</v>
      </c>
      <c r="O46" s="162"/>
      <c r="P46" s="162"/>
      <c r="Q46" s="159">
        <f>+M38/Q13-L38</f>
        <v>0</v>
      </c>
    </row>
    <row r="47" spans="2:18" ht="15" customHeight="1">
      <c r="G47" s="163" t="s">
        <v>971</v>
      </c>
      <c r="H47" s="159">
        <f>+H28-G38</f>
        <v>0</v>
      </c>
      <c r="I47" s="162"/>
      <c r="J47" s="162"/>
      <c r="K47" s="159">
        <f>+K28-I38</f>
        <v>0</v>
      </c>
      <c r="L47" s="162"/>
      <c r="M47" s="162"/>
      <c r="N47" s="159">
        <f>+N28-K38</f>
        <v>0</v>
      </c>
      <c r="O47" s="162"/>
      <c r="P47" s="162"/>
      <c r="Q47" s="159">
        <f>+Q28-M38</f>
        <v>0</v>
      </c>
      <c r="R47" s="159">
        <f>+R28-N38</f>
        <v>0</v>
      </c>
    </row>
    <row r="48" spans="2:18" s="66" customFormat="1" ht="15" customHeight="1">
      <c r="D48" s="67"/>
      <c r="E48" s="94"/>
      <c r="F48" s="94"/>
      <c r="I48" s="94"/>
      <c r="L48" s="94"/>
      <c r="O48" s="94"/>
    </row>
    <row r="49" spans="4:15" s="66" customFormat="1" ht="15" customHeight="1">
      <c r="D49" s="67"/>
      <c r="E49" s="94"/>
      <c r="F49" s="94"/>
      <c r="I49" s="94"/>
      <c r="L49" s="94"/>
      <c r="O49" s="94"/>
    </row>
    <row r="50" spans="4:15" s="66" customFormat="1" ht="15" customHeight="1">
      <c r="D50" s="67"/>
      <c r="E50" s="94"/>
      <c r="F50" s="94"/>
      <c r="I50" s="94"/>
      <c r="L50" s="94"/>
      <c r="O50" s="94"/>
    </row>
    <row r="51" spans="4:15" s="66" customFormat="1" ht="15" customHeight="1">
      <c r="D51" s="67"/>
      <c r="E51" s="94"/>
      <c r="F51" s="94"/>
      <c r="I51" s="94"/>
      <c r="L51" s="94"/>
      <c r="N51" s="140"/>
      <c r="O51" s="94"/>
    </row>
    <row r="52" spans="4:15" s="66" customFormat="1" ht="15" customHeight="1">
      <c r="D52" s="67"/>
      <c r="E52" s="94"/>
      <c r="F52" s="94"/>
      <c r="I52" s="94"/>
      <c r="L52" s="94"/>
      <c r="O52" s="94"/>
    </row>
    <row r="53" spans="4:15" s="66" customFormat="1" ht="15" customHeight="1">
      <c r="D53" s="67"/>
      <c r="E53" s="94"/>
      <c r="F53" s="94"/>
      <c r="I53" s="94"/>
      <c r="L53" s="94"/>
      <c r="O53" s="94"/>
    </row>
    <row r="54" spans="4:15" s="66" customFormat="1" ht="15" customHeight="1">
      <c r="D54" s="67"/>
      <c r="E54" s="94"/>
      <c r="F54" s="94"/>
      <c r="I54" s="94"/>
      <c r="L54" s="94"/>
      <c r="O54" s="94"/>
    </row>
    <row r="55" spans="4:15" s="66" customFormat="1" ht="15" customHeight="1">
      <c r="D55" s="67"/>
      <c r="E55" s="94"/>
      <c r="F55" s="94"/>
      <c r="I55" s="94"/>
      <c r="L55" s="94"/>
      <c r="O55" s="94"/>
    </row>
    <row r="56" spans="4:15" s="66" customFormat="1" ht="15" customHeight="1">
      <c r="D56" s="67"/>
      <c r="E56" s="94"/>
      <c r="F56" s="94"/>
      <c r="I56" s="94"/>
      <c r="L56" s="94"/>
      <c r="O56" s="94"/>
    </row>
    <row r="57" spans="4:15" s="66" customFormat="1" ht="15" customHeight="1">
      <c r="D57" s="67"/>
      <c r="E57" s="94"/>
      <c r="F57" s="94"/>
      <c r="I57" s="94"/>
      <c r="L57" s="94"/>
      <c r="O57" s="94"/>
    </row>
    <row r="58" spans="4:15" s="66" customFormat="1" ht="15" customHeight="1">
      <c r="D58" s="67"/>
      <c r="E58" s="94"/>
      <c r="F58" s="94"/>
      <c r="I58" s="94"/>
      <c r="L58" s="94"/>
      <c r="O58" s="94"/>
    </row>
    <row r="59" spans="4:15" s="66" customFormat="1" ht="15" customHeight="1">
      <c r="D59" s="67"/>
      <c r="E59" s="94"/>
      <c r="F59" s="94"/>
      <c r="I59" s="94"/>
      <c r="L59" s="94"/>
      <c r="O59" s="94"/>
    </row>
    <row r="60" spans="4:15" s="66" customFormat="1" ht="15" customHeight="1">
      <c r="D60" s="67"/>
      <c r="E60" s="94"/>
      <c r="F60" s="94"/>
      <c r="I60" s="94"/>
      <c r="L60" s="94"/>
      <c r="O60" s="94"/>
    </row>
    <row r="61" spans="4:15" s="66" customFormat="1" ht="15" customHeight="1">
      <c r="D61" s="67"/>
      <c r="E61" s="94"/>
      <c r="F61" s="94"/>
      <c r="I61" s="94"/>
      <c r="L61" s="94"/>
      <c r="O61" s="94"/>
    </row>
    <row r="62" spans="4:15" s="66" customFormat="1" ht="15" customHeight="1">
      <c r="D62" s="67"/>
      <c r="E62" s="94"/>
      <c r="F62" s="94"/>
      <c r="I62" s="94"/>
      <c r="L62" s="94"/>
      <c r="O62" s="94"/>
    </row>
    <row r="63" spans="4:15" s="66" customFormat="1" ht="15" customHeight="1">
      <c r="D63" s="67"/>
      <c r="E63" s="94"/>
      <c r="F63" s="94"/>
      <c r="I63" s="94"/>
      <c r="L63" s="94"/>
      <c r="O63" s="94"/>
    </row>
    <row r="64" spans="4:15" s="66" customFormat="1" ht="15" customHeight="1">
      <c r="D64" s="67"/>
      <c r="E64" s="94"/>
      <c r="F64" s="94"/>
      <c r="I64" s="94"/>
      <c r="L64" s="94"/>
      <c r="O64" s="94"/>
    </row>
    <row r="65" spans="4:15" s="66" customFormat="1" ht="15" customHeight="1">
      <c r="D65" s="67"/>
      <c r="E65" s="94"/>
      <c r="F65" s="94"/>
      <c r="I65" s="94"/>
      <c r="L65" s="94"/>
      <c r="O65" s="94"/>
    </row>
    <row r="66" spans="4:15" s="66" customFormat="1" ht="15" customHeight="1">
      <c r="D66" s="67"/>
      <c r="E66" s="94"/>
      <c r="F66" s="94"/>
      <c r="I66" s="94"/>
      <c r="L66" s="94"/>
      <c r="O66" s="94"/>
    </row>
    <row r="67" spans="4:15" s="66" customFormat="1" ht="15" customHeight="1">
      <c r="D67" s="67"/>
      <c r="E67" s="94"/>
      <c r="F67" s="94"/>
      <c r="I67" s="94"/>
      <c r="L67" s="94"/>
      <c r="O67" s="94"/>
    </row>
    <row r="68" spans="4:15" s="66" customFormat="1" ht="15" customHeight="1">
      <c r="D68" s="67"/>
      <c r="E68" s="94"/>
      <c r="F68" s="94"/>
      <c r="I68" s="94"/>
      <c r="L68" s="94"/>
      <c r="O68" s="94"/>
    </row>
    <row r="69" spans="4:15" s="66" customFormat="1" ht="15" customHeight="1">
      <c r="D69" s="67"/>
      <c r="E69" s="94"/>
      <c r="F69" s="94"/>
      <c r="I69" s="94"/>
      <c r="L69" s="94"/>
      <c r="O69" s="94"/>
    </row>
    <row r="70" spans="4:15" s="66" customFormat="1" ht="15" customHeight="1">
      <c r="D70" s="67"/>
      <c r="E70" s="94"/>
      <c r="F70" s="94"/>
      <c r="I70" s="94"/>
      <c r="L70" s="94"/>
      <c r="O70" s="94"/>
    </row>
    <row r="71" spans="4:15" s="66" customFormat="1" ht="15" customHeight="1">
      <c r="D71" s="67"/>
      <c r="E71" s="94"/>
      <c r="F71" s="94"/>
      <c r="I71" s="94"/>
      <c r="L71" s="94"/>
      <c r="O71" s="94"/>
    </row>
    <row r="72" spans="4:15" s="66" customFormat="1" ht="15" customHeight="1">
      <c r="D72" s="67"/>
      <c r="E72" s="94"/>
      <c r="F72" s="94"/>
      <c r="I72" s="94"/>
      <c r="L72" s="94"/>
      <c r="O72" s="94"/>
    </row>
    <row r="73" spans="4:15" s="66" customFormat="1" ht="15" customHeight="1">
      <c r="D73" s="67"/>
      <c r="E73" s="94"/>
      <c r="F73" s="94"/>
      <c r="I73" s="94"/>
      <c r="L73" s="94"/>
      <c r="O73" s="94"/>
    </row>
    <row r="74" spans="4:15" s="66" customFormat="1" ht="15" customHeight="1">
      <c r="D74" s="67"/>
      <c r="E74" s="94"/>
      <c r="F74" s="94"/>
      <c r="I74" s="94"/>
      <c r="L74" s="94"/>
      <c r="O74" s="94"/>
    </row>
    <row r="75" spans="4:15" s="66" customFormat="1" ht="15" customHeight="1">
      <c r="D75" s="67"/>
      <c r="E75" s="94"/>
      <c r="F75" s="94"/>
      <c r="I75" s="94"/>
      <c r="L75" s="94"/>
      <c r="O75" s="94"/>
    </row>
    <row r="76" spans="4:15" s="66" customFormat="1" ht="15" customHeight="1">
      <c r="D76" s="67"/>
      <c r="E76" s="94"/>
      <c r="F76" s="94"/>
      <c r="I76" s="94"/>
      <c r="L76" s="94"/>
      <c r="O76" s="94"/>
    </row>
    <row r="77" spans="4:15" s="66" customFormat="1" ht="15" customHeight="1">
      <c r="D77" s="67"/>
      <c r="E77" s="94"/>
      <c r="F77" s="94"/>
      <c r="I77" s="94"/>
      <c r="L77" s="94"/>
      <c r="O77" s="94"/>
    </row>
    <row r="78" spans="4:15" s="66" customFormat="1" ht="15" customHeight="1">
      <c r="D78" s="67"/>
      <c r="E78" s="94"/>
      <c r="F78" s="94"/>
      <c r="I78" s="94"/>
      <c r="L78" s="94"/>
      <c r="O78" s="94"/>
    </row>
    <row r="79" spans="4:15" s="66" customFormat="1" ht="15" customHeight="1">
      <c r="D79" s="67"/>
      <c r="E79" s="94"/>
      <c r="F79" s="94"/>
      <c r="I79" s="94"/>
      <c r="L79" s="94"/>
      <c r="O79" s="94"/>
    </row>
    <row r="80" spans="4:15" s="66" customFormat="1" ht="15" customHeight="1">
      <c r="D80" s="67"/>
      <c r="E80" s="94"/>
      <c r="F80" s="94"/>
      <c r="I80" s="94"/>
      <c r="L80" s="94"/>
      <c r="O80" s="94"/>
    </row>
    <row r="81" spans="4:15" s="66" customFormat="1" ht="15" customHeight="1">
      <c r="D81" s="67"/>
      <c r="E81" s="94"/>
      <c r="F81" s="94"/>
      <c r="I81" s="94"/>
      <c r="L81" s="94"/>
      <c r="O81" s="94"/>
    </row>
    <row r="82" spans="4:15" s="66" customFormat="1" ht="15" customHeight="1">
      <c r="D82" s="67"/>
      <c r="E82" s="94"/>
      <c r="F82" s="94"/>
      <c r="I82" s="94"/>
      <c r="L82" s="94"/>
      <c r="O82" s="94"/>
    </row>
    <row r="83" spans="4:15" s="66" customFormat="1" ht="15" customHeight="1">
      <c r="D83" s="67"/>
      <c r="E83" s="94"/>
      <c r="F83" s="94"/>
      <c r="I83" s="94"/>
      <c r="L83" s="94"/>
      <c r="O83" s="94"/>
    </row>
    <row r="84" spans="4:15" s="66" customFormat="1" ht="15" customHeight="1">
      <c r="D84" s="67"/>
      <c r="E84" s="94"/>
      <c r="F84" s="94"/>
      <c r="I84" s="94"/>
      <c r="L84" s="94"/>
      <c r="O84" s="94"/>
    </row>
    <row r="85" spans="4:15" s="66" customFormat="1" ht="15" customHeight="1">
      <c r="D85" s="67"/>
      <c r="E85" s="94"/>
      <c r="F85" s="94"/>
      <c r="I85" s="94"/>
      <c r="L85" s="94"/>
      <c r="O85" s="94"/>
    </row>
    <row r="86" spans="4:15" s="66" customFormat="1" ht="15" customHeight="1">
      <c r="D86" s="67"/>
      <c r="E86" s="94"/>
      <c r="F86" s="94"/>
      <c r="I86" s="94"/>
      <c r="L86" s="94"/>
      <c r="O86" s="94"/>
    </row>
    <row r="87" spans="4:15" s="66" customFormat="1" ht="15" customHeight="1">
      <c r="D87" s="67"/>
      <c r="E87" s="94"/>
      <c r="F87" s="94"/>
      <c r="I87" s="94"/>
      <c r="L87" s="94"/>
      <c r="O87" s="94"/>
    </row>
    <row r="88" spans="4:15" s="66" customFormat="1" ht="15" customHeight="1">
      <c r="D88" s="67"/>
      <c r="E88" s="94"/>
      <c r="F88" s="94"/>
      <c r="I88" s="94"/>
      <c r="L88" s="94"/>
      <c r="O88" s="94"/>
    </row>
    <row r="89" spans="4:15" s="66" customFormat="1" ht="15" customHeight="1">
      <c r="D89" s="67"/>
      <c r="E89" s="94"/>
      <c r="F89" s="94"/>
      <c r="I89" s="94"/>
      <c r="L89" s="94"/>
      <c r="O89" s="94"/>
    </row>
    <row r="90" spans="4:15" s="66" customFormat="1" ht="15" customHeight="1">
      <c r="D90" s="67"/>
      <c r="E90" s="94"/>
      <c r="F90" s="94"/>
      <c r="I90" s="94"/>
      <c r="L90" s="94"/>
      <c r="O90" s="94"/>
    </row>
    <row r="91" spans="4:15" s="66" customFormat="1" ht="15" customHeight="1">
      <c r="D91" s="67"/>
      <c r="E91" s="94"/>
      <c r="F91" s="94"/>
      <c r="I91" s="94"/>
      <c r="L91" s="94"/>
      <c r="O91" s="94"/>
    </row>
    <row r="92" spans="4:15" s="66" customFormat="1" ht="15" customHeight="1">
      <c r="D92" s="67"/>
      <c r="E92" s="94"/>
      <c r="F92" s="94"/>
      <c r="I92" s="94"/>
      <c r="L92" s="94"/>
      <c r="O92" s="94"/>
    </row>
    <row r="93" spans="4:15" s="66" customFormat="1" ht="15" customHeight="1">
      <c r="D93" s="67"/>
      <c r="E93" s="94"/>
      <c r="F93" s="94"/>
      <c r="I93" s="94"/>
      <c r="L93" s="94"/>
      <c r="O93" s="94"/>
    </row>
    <row r="94" spans="4:15" s="66" customFormat="1" ht="15" customHeight="1">
      <c r="D94" s="67"/>
      <c r="E94" s="94"/>
      <c r="F94" s="94"/>
      <c r="I94" s="94"/>
      <c r="L94" s="94"/>
      <c r="O94" s="94"/>
    </row>
    <row r="95" spans="4:15" s="66" customFormat="1" ht="15" customHeight="1">
      <c r="D95" s="67"/>
      <c r="E95" s="94"/>
      <c r="F95" s="94"/>
      <c r="I95" s="94"/>
      <c r="L95" s="94"/>
      <c r="O95" s="94"/>
    </row>
    <row r="96" spans="4:15" s="66" customFormat="1" ht="15" customHeight="1">
      <c r="D96" s="67"/>
      <c r="E96" s="94"/>
      <c r="F96" s="94"/>
      <c r="I96" s="94"/>
      <c r="L96" s="94"/>
      <c r="O96" s="94"/>
    </row>
    <row r="97" spans="4:15" s="66" customFormat="1" ht="15" customHeight="1">
      <c r="D97" s="67"/>
      <c r="E97" s="94"/>
      <c r="F97" s="94"/>
      <c r="I97" s="94"/>
      <c r="L97" s="94"/>
      <c r="O97" s="94"/>
    </row>
    <row r="98" spans="4:15" s="66" customFormat="1" ht="15" customHeight="1">
      <c r="D98" s="67"/>
      <c r="E98" s="94"/>
      <c r="F98" s="94"/>
      <c r="I98" s="94"/>
      <c r="L98" s="94"/>
      <c r="O98" s="94"/>
    </row>
    <row r="99" spans="4:15" s="66" customFormat="1" ht="15" customHeight="1">
      <c r="D99" s="67"/>
      <c r="E99" s="94"/>
      <c r="F99" s="94"/>
      <c r="I99" s="94"/>
      <c r="L99" s="94"/>
      <c r="O99" s="94"/>
    </row>
    <row r="100" spans="4:15" s="66" customFormat="1" ht="15" customHeight="1">
      <c r="D100" s="67"/>
      <c r="E100" s="94"/>
      <c r="F100" s="94"/>
      <c r="I100" s="94"/>
      <c r="L100" s="94"/>
      <c r="O100" s="94"/>
    </row>
    <row r="101" spans="4:15" s="66" customFormat="1" ht="15" customHeight="1">
      <c r="D101" s="67"/>
      <c r="E101" s="94"/>
      <c r="F101" s="94"/>
      <c r="I101" s="94"/>
      <c r="L101" s="94"/>
      <c r="O101" s="94"/>
    </row>
    <row r="102" spans="4:15" s="66" customFormat="1" ht="15" customHeight="1">
      <c r="D102" s="67"/>
      <c r="E102" s="94"/>
      <c r="F102" s="94"/>
      <c r="I102" s="94"/>
      <c r="L102" s="94"/>
      <c r="O102" s="94"/>
    </row>
    <row r="103" spans="4:15" s="66" customFormat="1" ht="15" customHeight="1">
      <c r="D103" s="67"/>
      <c r="E103" s="94"/>
      <c r="F103" s="94"/>
      <c r="I103" s="94"/>
      <c r="L103" s="94"/>
      <c r="O103" s="94"/>
    </row>
    <row r="104" spans="4:15" s="66" customFormat="1" ht="15" customHeight="1">
      <c r="D104" s="67"/>
      <c r="E104" s="94"/>
      <c r="F104" s="94"/>
      <c r="I104" s="94"/>
      <c r="L104" s="94"/>
      <c r="O104" s="94"/>
    </row>
    <row r="105" spans="4:15" s="66" customFormat="1" ht="15" customHeight="1">
      <c r="D105" s="67"/>
      <c r="E105" s="94"/>
      <c r="F105" s="94"/>
      <c r="I105" s="94"/>
      <c r="L105" s="94"/>
      <c r="O105" s="94"/>
    </row>
    <row r="106" spans="4:15" s="66" customFormat="1" ht="15" customHeight="1">
      <c r="D106" s="67"/>
      <c r="E106" s="94"/>
      <c r="F106" s="94"/>
      <c r="I106" s="94"/>
      <c r="L106" s="94"/>
      <c r="O106" s="94"/>
    </row>
    <row r="107" spans="4:15" s="66" customFormat="1" ht="15" customHeight="1">
      <c r="D107" s="67"/>
      <c r="E107" s="94"/>
      <c r="F107" s="94"/>
      <c r="I107" s="94"/>
      <c r="L107" s="94"/>
      <c r="O107" s="94"/>
    </row>
    <row r="108" spans="4:15" s="66" customFormat="1" ht="15" customHeight="1">
      <c r="D108" s="67"/>
      <c r="E108" s="94"/>
      <c r="F108" s="94"/>
      <c r="I108" s="94"/>
      <c r="L108" s="94"/>
      <c r="O108" s="94"/>
    </row>
    <row r="109" spans="4:15" s="66" customFormat="1" ht="15" customHeight="1">
      <c r="D109" s="67"/>
      <c r="E109" s="94"/>
      <c r="F109" s="94"/>
      <c r="I109" s="94"/>
      <c r="L109" s="94"/>
      <c r="O109" s="94"/>
    </row>
    <row r="110" spans="4:15" s="66" customFormat="1" ht="15" customHeight="1">
      <c r="D110" s="67"/>
      <c r="E110" s="94"/>
      <c r="F110" s="94"/>
      <c r="I110" s="94"/>
      <c r="L110" s="94"/>
      <c r="O110" s="94"/>
    </row>
    <row r="111" spans="4:15" s="66" customFormat="1" ht="15" customHeight="1">
      <c r="D111" s="67"/>
      <c r="E111" s="94"/>
      <c r="F111" s="94"/>
      <c r="I111" s="94"/>
      <c r="L111" s="94"/>
      <c r="O111" s="94"/>
    </row>
    <row r="112" spans="4:15" s="66" customFormat="1" ht="15" customHeight="1">
      <c r="D112" s="67"/>
      <c r="E112" s="94"/>
      <c r="F112" s="94"/>
      <c r="I112" s="94"/>
      <c r="L112" s="94"/>
      <c r="O112" s="94"/>
    </row>
    <row r="113" spans="2:15" s="66" customFormat="1" ht="15" customHeight="1">
      <c r="D113" s="67"/>
      <c r="E113" s="94"/>
      <c r="F113" s="94"/>
      <c r="I113" s="94"/>
      <c r="L113" s="94"/>
      <c r="O113" s="94"/>
    </row>
    <row r="114" spans="2:15" s="66" customFormat="1" ht="15" customHeight="1">
      <c r="D114" s="67"/>
      <c r="E114" s="94"/>
      <c r="F114" s="94"/>
      <c r="I114" s="94"/>
      <c r="L114" s="94"/>
      <c r="O114" s="94"/>
    </row>
    <row r="115" spans="2:15" ht="15" customHeight="1">
      <c r="B115" s="94"/>
      <c r="C115" s="94"/>
    </row>
    <row r="116" spans="2:15" ht="15" customHeight="1">
      <c r="B116" s="94"/>
      <c r="C116" s="94"/>
    </row>
    <row r="117" spans="2:15" ht="15" customHeight="1">
      <c r="B117" s="94"/>
      <c r="C117" s="94"/>
    </row>
    <row r="118" spans="2:15" ht="15" customHeight="1">
      <c r="B118" s="94"/>
      <c r="C118" s="94"/>
      <c r="D118" s="94"/>
    </row>
    <row r="119" spans="2:15" ht="15" customHeight="1">
      <c r="B119" s="94"/>
      <c r="C119" s="94"/>
      <c r="D119" s="94"/>
    </row>
  </sheetData>
  <sheetProtection algorithmName="SHA-512" hashValue="iLkKq9EnG1HEtm8Ukt43Z/05rpZEmDN1iPap/8JdmqNnYSoApKLtUupRfqirJqdA2gRQiERABxMOGYLpYD5XDg==" saltValue="vO8mx3e/fk5jeswc5/tPYw==" spinCount="100000" sheet="1" objects="1" scenarios="1"/>
  <mergeCells count="30">
    <mergeCell ref="B41:R41"/>
    <mergeCell ref="B42:R42"/>
    <mergeCell ref="H30:I30"/>
    <mergeCell ref="J30:K30"/>
    <mergeCell ref="L30:M30"/>
    <mergeCell ref="B40:R40"/>
    <mergeCell ref="B30:E31"/>
    <mergeCell ref="B32:E32"/>
    <mergeCell ref="B33:E33"/>
    <mergeCell ref="B34:E34"/>
    <mergeCell ref="B37:E37"/>
    <mergeCell ref="B38:E38"/>
    <mergeCell ref="B35:E35"/>
    <mergeCell ref="F30:G30"/>
    <mergeCell ref="B17:B18"/>
    <mergeCell ref="B20:B24"/>
    <mergeCell ref="R12:R14"/>
    <mergeCell ref="F13:G13"/>
    <mergeCell ref="I13:J13"/>
    <mergeCell ref="L13:M13"/>
    <mergeCell ref="O13:P13"/>
    <mergeCell ref="B2:R2"/>
    <mergeCell ref="B4:R4"/>
    <mergeCell ref="B10:R10"/>
    <mergeCell ref="B9:R9"/>
    <mergeCell ref="I12:K12"/>
    <mergeCell ref="L12:N12"/>
    <mergeCell ref="O12:Q12"/>
    <mergeCell ref="F12:H12"/>
    <mergeCell ref="N7:O7"/>
  </mergeCells>
  <printOptions horizontalCentered="1"/>
  <pageMargins left="0.23622047244094491" right="0.23622047244094491" top="0.74803149606299213" bottom="0.74803149606299213" header="0.31496062992125984" footer="0.31496062992125984"/>
  <pageSetup scale="45" orientation="landscape"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H313"/>
  <sheetViews>
    <sheetView showGridLines="0" view="pageBreakPreview" zoomScale="80" zoomScaleNormal="100" zoomScaleSheetLayoutView="80" workbookViewId="0">
      <pane ySplit="13" topLeftCell="A14" activePane="bottomLeft" state="frozen"/>
      <selection pane="bottomLeft" activeCell="H14" sqref="H14"/>
    </sheetView>
  </sheetViews>
  <sheetFormatPr baseColWidth="10" defaultColWidth="11.42578125" defaultRowHeight="14.25"/>
  <cols>
    <col min="1" max="1" width="4.42578125" style="99" bestFit="1" customWidth="1"/>
    <col min="2" max="2" width="11.42578125" style="96"/>
    <col min="3" max="3" width="19" style="96" customWidth="1"/>
    <col min="4" max="4" width="19.140625" style="96" bestFit="1" customWidth="1"/>
    <col min="5" max="5" width="27.5703125" style="96" customWidth="1"/>
    <col min="6" max="6" width="20.28515625" style="96" bestFit="1" customWidth="1"/>
    <col min="7" max="7" width="60" style="96" customWidth="1"/>
    <col min="8" max="8" width="28.28515625" style="96" customWidth="1"/>
    <col min="9" max="16384" width="11.42578125" style="96"/>
  </cols>
  <sheetData>
    <row r="1" spans="1:8" ht="3.75" customHeight="1"/>
    <row r="2" spans="1:8" ht="72.75" customHeight="1">
      <c r="B2" s="250"/>
      <c r="C2" s="250"/>
      <c r="D2" s="250"/>
      <c r="E2" s="250"/>
      <c r="F2" s="250"/>
      <c r="G2" s="250"/>
      <c r="H2" s="250"/>
    </row>
    <row r="4" spans="1:8" ht="35.25" customHeight="1">
      <c r="B4" s="246" t="s">
        <v>863</v>
      </c>
      <c r="C4" s="246"/>
      <c r="D4" s="246"/>
      <c r="E4" s="246"/>
      <c r="F4" s="246"/>
      <c r="G4" s="246"/>
      <c r="H4" s="246"/>
    </row>
    <row r="5" spans="1:8" ht="4.5" customHeight="1"/>
    <row r="6" spans="1:8">
      <c r="B6" s="247" t="s">
        <v>849</v>
      </c>
      <c r="C6" s="248"/>
      <c r="D6" s="249" t="str">
        <f>+IF('Redes SDC 1'!$C$6=0,"",('Redes SDC 1'!C6))</f>
        <v/>
      </c>
      <c r="E6" s="249"/>
      <c r="F6" s="249"/>
      <c r="G6" s="249"/>
      <c r="H6" s="249"/>
    </row>
    <row r="7" spans="1:8">
      <c r="B7" s="247" t="s">
        <v>864</v>
      </c>
      <c r="C7" s="248"/>
      <c r="D7" s="249" t="str">
        <f>+IF('Redes SDC 1'!$C$6=0,"",('Redes SDC 1'!C7))</f>
        <v/>
      </c>
      <c r="E7" s="249"/>
      <c r="F7" s="249"/>
      <c r="G7" s="249"/>
      <c r="H7" s="249"/>
    </row>
    <row r="8" spans="1:8" ht="4.5" customHeight="1"/>
    <row r="9" spans="1:8" ht="15">
      <c r="B9" s="246" t="s">
        <v>862</v>
      </c>
      <c r="C9" s="246"/>
      <c r="D9" s="246"/>
      <c r="E9" s="246"/>
      <c r="F9" s="246"/>
      <c r="G9" s="246"/>
      <c r="H9" s="246"/>
    </row>
    <row r="10" spans="1:8" ht="132" customHeight="1">
      <c r="B10" s="251" t="s">
        <v>974</v>
      </c>
      <c r="C10" s="251"/>
      <c r="D10" s="251"/>
      <c r="E10" s="251"/>
      <c r="F10" s="251"/>
      <c r="G10" s="251"/>
      <c r="H10" s="251"/>
    </row>
    <row r="11" spans="1:8" ht="15">
      <c r="B11" s="246" t="s">
        <v>865</v>
      </c>
      <c r="C11" s="246"/>
      <c r="D11" s="246"/>
      <c r="E11" s="246"/>
      <c r="F11" s="246"/>
      <c r="G11" s="246"/>
      <c r="H11" s="246"/>
    </row>
    <row r="12" spans="1:8" ht="3.75" customHeight="1"/>
    <row r="13" spans="1:8">
      <c r="B13" s="76" t="s">
        <v>866</v>
      </c>
      <c r="C13" s="76" t="s">
        <v>106</v>
      </c>
      <c r="D13" s="76" t="s">
        <v>107</v>
      </c>
      <c r="E13" s="76" t="s">
        <v>108</v>
      </c>
      <c r="F13" s="77" t="s">
        <v>26</v>
      </c>
      <c r="G13" s="78" t="s">
        <v>109</v>
      </c>
      <c r="H13" s="78" t="s">
        <v>850</v>
      </c>
    </row>
    <row r="14" spans="1:8" ht="30" customHeight="1">
      <c r="A14" s="99">
        <v>1</v>
      </c>
      <c r="B14" s="79">
        <v>1</v>
      </c>
      <c r="C14" s="80" t="s">
        <v>128</v>
      </c>
      <c r="D14" s="81" t="s">
        <v>143</v>
      </c>
      <c r="E14" s="84" t="s">
        <v>323</v>
      </c>
      <c r="F14" s="85" t="s">
        <v>323</v>
      </c>
      <c r="G14" s="86" t="s">
        <v>324</v>
      </c>
      <c r="H14" s="64"/>
    </row>
    <row r="15" spans="1:8" ht="30" customHeight="1">
      <c r="A15" s="99">
        <v>2</v>
      </c>
      <c r="B15" s="79">
        <v>2</v>
      </c>
      <c r="C15" s="80" t="s">
        <v>128</v>
      </c>
      <c r="D15" s="81" t="s">
        <v>692</v>
      </c>
      <c r="E15" s="84" t="s">
        <v>128</v>
      </c>
      <c r="F15" s="85" t="s">
        <v>323</v>
      </c>
      <c r="G15" s="87" t="s">
        <v>799</v>
      </c>
      <c r="H15" s="64"/>
    </row>
    <row r="16" spans="1:8" ht="30" customHeight="1">
      <c r="A16" s="99">
        <v>3</v>
      </c>
      <c r="B16" s="79">
        <v>3</v>
      </c>
      <c r="C16" s="80" t="s">
        <v>128</v>
      </c>
      <c r="D16" s="81" t="s">
        <v>129</v>
      </c>
      <c r="E16" s="84" t="s">
        <v>130</v>
      </c>
      <c r="F16" s="85" t="s">
        <v>128</v>
      </c>
      <c r="G16" s="87" t="s">
        <v>131</v>
      </c>
      <c r="H16" s="64"/>
    </row>
    <row r="17" spans="1:8" ht="30" customHeight="1">
      <c r="A17" s="99">
        <v>4</v>
      </c>
      <c r="B17" s="79">
        <v>4</v>
      </c>
      <c r="C17" s="80" t="s">
        <v>128</v>
      </c>
      <c r="D17" s="81" t="s">
        <v>125</v>
      </c>
      <c r="E17" s="84" t="s">
        <v>147</v>
      </c>
      <c r="F17" s="85" t="s">
        <v>147</v>
      </c>
      <c r="G17" s="87" t="s">
        <v>148</v>
      </c>
      <c r="H17" s="64"/>
    </row>
    <row r="18" spans="1:8" ht="30" customHeight="1">
      <c r="A18" s="99">
        <v>5</v>
      </c>
      <c r="B18" s="79">
        <v>5</v>
      </c>
      <c r="C18" s="80" t="s">
        <v>115</v>
      </c>
      <c r="D18" s="81" t="s">
        <v>143</v>
      </c>
      <c r="E18" s="84" t="s">
        <v>313</v>
      </c>
      <c r="F18" s="85" t="s">
        <v>313</v>
      </c>
      <c r="G18" s="87" t="s">
        <v>314</v>
      </c>
      <c r="H18" s="64"/>
    </row>
    <row r="19" spans="1:8" ht="30" customHeight="1">
      <c r="A19" s="99">
        <v>6</v>
      </c>
      <c r="B19" s="79">
        <v>6</v>
      </c>
      <c r="C19" s="80" t="s">
        <v>115</v>
      </c>
      <c r="D19" s="81" t="s">
        <v>129</v>
      </c>
      <c r="E19" s="84" t="s">
        <v>663</v>
      </c>
      <c r="F19" s="85" t="s">
        <v>313</v>
      </c>
      <c r="G19" s="87" t="s">
        <v>664</v>
      </c>
      <c r="H19" s="64"/>
    </row>
    <row r="20" spans="1:8" ht="30" customHeight="1">
      <c r="A20" s="99">
        <v>7</v>
      </c>
      <c r="B20" s="79">
        <v>7</v>
      </c>
      <c r="C20" s="80" t="s">
        <v>115</v>
      </c>
      <c r="D20" s="81" t="s">
        <v>129</v>
      </c>
      <c r="E20" s="84" t="s">
        <v>149</v>
      </c>
      <c r="F20" s="85" t="s">
        <v>150</v>
      </c>
      <c r="G20" s="87" t="s">
        <v>151</v>
      </c>
      <c r="H20" s="64"/>
    </row>
    <row r="21" spans="1:8" ht="30" customHeight="1">
      <c r="A21" s="99">
        <v>8</v>
      </c>
      <c r="B21" s="79">
        <v>8</v>
      </c>
      <c r="C21" s="80" t="s">
        <v>115</v>
      </c>
      <c r="D21" s="81" t="s">
        <v>241</v>
      </c>
      <c r="E21" s="84" t="s">
        <v>273</v>
      </c>
      <c r="F21" s="85" t="s">
        <v>118</v>
      </c>
      <c r="G21" s="87" t="s">
        <v>274</v>
      </c>
      <c r="H21" s="64"/>
    </row>
    <row r="22" spans="1:8" ht="30" customHeight="1">
      <c r="A22" s="99">
        <v>9</v>
      </c>
      <c r="B22" s="79">
        <v>9</v>
      </c>
      <c r="C22" s="80" t="s">
        <v>115</v>
      </c>
      <c r="D22" s="81" t="s">
        <v>194</v>
      </c>
      <c r="E22" s="84" t="s">
        <v>797</v>
      </c>
      <c r="F22" s="85" t="s">
        <v>118</v>
      </c>
      <c r="G22" s="87" t="s">
        <v>798</v>
      </c>
      <c r="H22" s="64"/>
    </row>
    <row r="23" spans="1:8" ht="30" customHeight="1">
      <c r="A23" s="99">
        <v>10</v>
      </c>
      <c r="B23" s="79">
        <v>10</v>
      </c>
      <c r="C23" s="80" t="s">
        <v>115</v>
      </c>
      <c r="D23" s="81" t="s">
        <v>194</v>
      </c>
      <c r="E23" s="84" t="s">
        <v>794</v>
      </c>
      <c r="F23" s="85" t="s">
        <v>118</v>
      </c>
      <c r="G23" s="87" t="s">
        <v>795</v>
      </c>
      <c r="H23" s="64"/>
    </row>
    <row r="24" spans="1:8" ht="30" customHeight="1">
      <c r="A24" s="99">
        <v>11</v>
      </c>
      <c r="B24" s="79">
        <v>11</v>
      </c>
      <c r="C24" s="80" t="s">
        <v>115</v>
      </c>
      <c r="D24" s="81" t="s">
        <v>194</v>
      </c>
      <c r="E24" s="84" t="s">
        <v>785</v>
      </c>
      <c r="F24" s="85" t="s">
        <v>118</v>
      </c>
      <c r="G24" s="87" t="s">
        <v>786</v>
      </c>
      <c r="H24" s="64"/>
    </row>
    <row r="25" spans="1:8" ht="30" customHeight="1">
      <c r="A25" s="99">
        <v>12</v>
      </c>
      <c r="B25" s="79">
        <v>12</v>
      </c>
      <c r="C25" s="80" t="s">
        <v>115</v>
      </c>
      <c r="D25" s="81" t="s">
        <v>194</v>
      </c>
      <c r="E25" s="84" t="s">
        <v>749</v>
      </c>
      <c r="F25" s="85" t="s">
        <v>750</v>
      </c>
      <c r="G25" s="87" t="s">
        <v>751</v>
      </c>
      <c r="H25" s="64"/>
    </row>
    <row r="26" spans="1:8" ht="30" customHeight="1">
      <c r="A26" s="99">
        <v>13</v>
      </c>
      <c r="B26" s="79">
        <v>13</v>
      </c>
      <c r="C26" s="80" t="s">
        <v>115</v>
      </c>
      <c r="D26" s="81" t="s">
        <v>194</v>
      </c>
      <c r="E26" s="84" t="s">
        <v>741</v>
      </c>
      <c r="F26" s="85" t="s">
        <v>742</v>
      </c>
      <c r="G26" s="87" t="s">
        <v>743</v>
      </c>
      <c r="H26" s="64"/>
    </row>
    <row r="27" spans="1:8" ht="30" customHeight="1">
      <c r="A27" s="99">
        <v>14</v>
      </c>
      <c r="B27" s="79">
        <v>14</v>
      </c>
      <c r="C27" s="80" t="s">
        <v>115</v>
      </c>
      <c r="D27" s="81" t="s">
        <v>194</v>
      </c>
      <c r="E27" s="84" t="s">
        <v>440</v>
      </c>
      <c r="F27" s="85" t="s">
        <v>441</v>
      </c>
      <c r="G27" s="87" t="s">
        <v>442</v>
      </c>
      <c r="H27" s="64"/>
    </row>
    <row r="28" spans="1:8" ht="30" customHeight="1">
      <c r="A28" s="99">
        <v>15</v>
      </c>
      <c r="B28" s="79">
        <v>15</v>
      </c>
      <c r="C28" s="80" t="s">
        <v>115</v>
      </c>
      <c r="D28" s="81" t="s">
        <v>194</v>
      </c>
      <c r="E28" s="84" t="s">
        <v>427</v>
      </c>
      <c r="F28" s="85" t="s">
        <v>428</v>
      </c>
      <c r="G28" s="87" t="s">
        <v>429</v>
      </c>
      <c r="H28" s="64"/>
    </row>
    <row r="29" spans="1:8" ht="30" customHeight="1">
      <c r="A29" s="99">
        <v>16</v>
      </c>
      <c r="B29" s="79">
        <v>16</v>
      </c>
      <c r="C29" s="80" t="s">
        <v>115</v>
      </c>
      <c r="D29" s="81" t="s">
        <v>194</v>
      </c>
      <c r="E29" s="84" t="s">
        <v>394</v>
      </c>
      <c r="F29" s="85" t="s">
        <v>395</v>
      </c>
      <c r="G29" s="87" t="s">
        <v>396</v>
      </c>
      <c r="H29" s="64"/>
    </row>
    <row r="30" spans="1:8" ht="30" customHeight="1">
      <c r="A30" s="99">
        <v>17</v>
      </c>
      <c r="B30" s="79">
        <v>17</v>
      </c>
      <c r="C30" s="80" t="s">
        <v>115</v>
      </c>
      <c r="D30" s="81" t="s">
        <v>194</v>
      </c>
      <c r="E30" s="84" t="s">
        <v>434</v>
      </c>
      <c r="F30" s="85" t="s">
        <v>435</v>
      </c>
      <c r="G30" s="87" t="s">
        <v>436</v>
      </c>
      <c r="H30" s="64"/>
    </row>
    <row r="31" spans="1:8" ht="30" customHeight="1">
      <c r="A31" s="99">
        <v>18</v>
      </c>
      <c r="B31" s="79">
        <v>18</v>
      </c>
      <c r="C31" s="80" t="s">
        <v>115</v>
      </c>
      <c r="D31" s="81" t="s">
        <v>194</v>
      </c>
      <c r="E31" s="84" t="s">
        <v>310</v>
      </c>
      <c r="F31" s="85" t="s">
        <v>311</v>
      </c>
      <c r="G31" s="87" t="s">
        <v>312</v>
      </c>
      <c r="H31" s="64"/>
    </row>
    <row r="32" spans="1:8" ht="30" customHeight="1">
      <c r="A32" s="99">
        <v>19</v>
      </c>
      <c r="B32" s="79">
        <v>19</v>
      </c>
      <c r="C32" s="80" t="s">
        <v>115</v>
      </c>
      <c r="D32" s="81" t="s">
        <v>194</v>
      </c>
      <c r="E32" s="84" t="s">
        <v>680</v>
      </c>
      <c r="F32" s="85" t="s">
        <v>150</v>
      </c>
      <c r="G32" s="87" t="s">
        <v>681</v>
      </c>
      <c r="H32" s="64"/>
    </row>
    <row r="33" spans="1:8" ht="30" customHeight="1">
      <c r="A33" s="99">
        <v>20</v>
      </c>
      <c r="B33" s="79">
        <v>20</v>
      </c>
      <c r="C33" s="80" t="s">
        <v>115</v>
      </c>
      <c r="D33" s="81" t="s">
        <v>194</v>
      </c>
      <c r="E33" s="84" t="s">
        <v>331</v>
      </c>
      <c r="F33" s="85" t="s">
        <v>332</v>
      </c>
      <c r="G33" s="87" t="s">
        <v>333</v>
      </c>
      <c r="H33" s="64"/>
    </row>
    <row r="34" spans="1:8" ht="30" customHeight="1">
      <c r="A34" s="99">
        <v>21</v>
      </c>
      <c r="B34" s="79">
        <v>21</v>
      </c>
      <c r="C34" s="80" t="s">
        <v>115</v>
      </c>
      <c r="D34" s="81" t="s">
        <v>194</v>
      </c>
      <c r="E34" s="84" t="s">
        <v>461</v>
      </c>
      <c r="F34" s="85" t="s">
        <v>462</v>
      </c>
      <c r="G34" s="87" t="s">
        <v>463</v>
      </c>
      <c r="H34" s="64"/>
    </row>
    <row r="35" spans="1:8" ht="30" customHeight="1">
      <c r="A35" s="99">
        <v>22</v>
      </c>
      <c r="B35" s="79">
        <v>22</v>
      </c>
      <c r="C35" s="80" t="s">
        <v>115</v>
      </c>
      <c r="D35" s="81" t="s">
        <v>194</v>
      </c>
      <c r="E35" s="84" t="s">
        <v>328</v>
      </c>
      <c r="F35" s="85" t="s">
        <v>329</v>
      </c>
      <c r="G35" s="87" t="s">
        <v>330</v>
      </c>
      <c r="H35" s="64"/>
    </row>
    <row r="36" spans="1:8" ht="30" customHeight="1">
      <c r="A36" s="99">
        <v>23</v>
      </c>
      <c r="B36" s="79">
        <v>23</v>
      </c>
      <c r="C36" s="80" t="s">
        <v>115</v>
      </c>
      <c r="D36" s="81" t="s">
        <v>194</v>
      </c>
      <c r="E36" s="84" t="s">
        <v>632</v>
      </c>
      <c r="F36" s="85" t="s">
        <v>633</v>
      </c>
      <c r="G36" s="87" t="s">
        <v>634</v>
      </c>
      <c r="H36" s="64"/>
    </row>
    <row r="37" spans="1:8" ht="30" customHeight="1">
      <c r="A37" s="99">
        <v>24</v>
      </c>
      <c r="B37" s="79">
        <v>24</v>
      </c>
      <c r="C37" s="80" t="s">
        <v>115</v>
      </c>
      <c r="D37" s="81" t="s">
        <v>194</v>
      </c>
      <c r="E37" s="84" t="s">
        <v>471</v>
      </c>
      <c r="F37" s="85" t="s">
        <v>472</v>
      </c>
      <c r="G37" s="87" t="s">
        <v>473</v>
      </c>
      <c r="H37" s="64"/>
    </row>
    <row r="38" spans="1:8" ht="30" customHeight="1">
      <c r="A38" s="99">
        <v>25</v>
      </c>
      <c r="B38" s="79">
        <v>25</v>
      </c>
      <c r="C38" s="80" t="s">
        <v>115</v>
      </c>
      <c r="D38" s="81" t="s">
        <v>692</v>
      </c>
      <c r="E38" s="84" t="s">
        <v>115</v>
      </c>
      <c r="F38" s="85" t="s">
        <v>118</v>
      </c>
      <c r="G38" s="87" t="s">
        <v>844</v>
      </c>
      <c r="H38" s="64"/>
    </row>
    <row r="39" spans="1:8" ht="30" customHeight="1">
      <c r="A39" s="99">
        <v>26</v>
      </c>
      <c r="B39" s="79">
        <v>26</v>
      </c>
      <c r="C39" s="80" t="s">
        <v>115</v>
      </c>
      <c r="D39" s="81" t="s">
        <v>241</v>
      </c>
      <c r="E39" s="84" t="s">
        <v>242</v>
      </c>
      <c r="F39" s="85" t="s">
        <v>118</v>
      </c>
      <c r="G39" s="87" t="s">
        <v>243</v>
      </c>
      <c r="H39" s="64"/>
    </row>
    <row r="40" spans="1:8" ht="30" customHeight="1">
      <c r="A40" s="99">
        <v>27</v>
      </c>
      <c r="B40" s="79">
        <v>27</v>
      </c>
      <c r="C40" s="80" t="s">
        <v>115</v>
      </c>
      <c r="D40" s="81" t="s">
        <v>298</v>
      </c>
      <c r="E40" s="84" t="s">
        <v>299</v>
      </c>
      <c r="F40" s="85" t="s">
        <v>118</v>
      </c>
      <c r="G40" s="87" t="s">
        <v>300</v>
      </c>
      <c r="H40" s="64"/>
    </row>
    <row r="41" spans="1:8" ht="30" customHeight="1">
      <c r="A41" s="99">
        <v>28</v>
      </c>
      <c r="B41" s="79">
        <v>28</v>
      </c>
      <c r="C41" s="80" t="s">
        <v>115</v>
      </c>
      <c r="D41" s="81" t="s">
        <v>116</v>
      </c>
      <c r="E41" s="84" t="s">
        <v>117</v>
      </c>
      <c r="F41" s="85" t="s">
        <v>118</v>
      </c>
      <c r="G41" s="87" t="s">
        <v>119</v>
      </c>
      <c r="H41" s="64"/>
    </row>
    <row r="42" spans="1:8" ht="30" customHeight="1">
      <c r="A42" s="99">
        <v>29</v>
      </c>
      <c r="B42" s="79">
        <v>29</v>
      </c>
      <c r="C42" s="80" t="s">
        <v>574</v>
      </c>
      <c r="D42" s="81" t="s">
        <v>194</v>
      </c>
      <c r="E42" s="84" t="s">
        <v>655</v>
      </c>
      <c r="F42" s="85" t="s">
        <v>655</v>
      </c>
      <c r="G42" s="87" t="s">
        <v>656</v>
      </c>
      <c r="H42" s="64"/>
    </row>
    <row r="43" spans="1:8" ht="30" customHeight="1">
      <c r="A43" s="99">
        <v>30</v>
      </c>
      <c r="B43" s="79">
        <v>30</v>
      </c>
      <c r="C43" s="80" t="s">
        <v>574</v>
      </c>
      <c r="D43" s="81" t="s">
        <v>194</v>
      </c>
      <c r="E43" s="84" t="s">
        <v>575</v>
      </c>
      <c r="F43" s="85" t="s">
        <v>576</v>
      </c>
      <c r="G43" s="87" t="s">
        <v>577</v>
      </c>
      <c r="H43" s="64"/>
    </row>
    <row r="44" spans="1:8" ht="30" customHeight="1">
      <c r="A44" s="99">
        <v>31</v>
      </c>
      <c r="B44" s="79">
        <v>31</v>
      </c>
      <c r="C44" s="80" t="s">
        <v>574</v>
      </c>
      <c r="D44" s="81" t="s">
        <v>800</v>
      </c>
      <c r="E44" s="84" t="s">
        <v>801</v>
      </c>
      <c r="F44" s="85" t="s">
        <v>574</v>
      </c>
      <c r="G44" s="87" t="s">
        <v>802</v>
      </c>
      <c r="H44" s="64"/>
    </row>
    <row r="45" spans="1:8" ht="30" customHeight="1">
      <c r="A45" s="99">
        <v>32</v>
      </c>
      <c r="B45" s="79">
        <v>32</v>
      </c>
      <c r="C45" s="80" t="s">
        <v>279</v>
      </c>
      <c r="D45" s="81" t="s">
        <v>143</v>
      </c>
      <c r="E45" s="84" t="s">
        <v>280</v>
      </c>
      <c r="F45" s="85" t="s">
        <v>281</v>
      </c>
      <c r="G45" s="87" t="s">
        <v>282</v>
      </c>
      <c r="H45" s="64"/>
    </row>
    <row r="46" spans="1:8" ht="30" customHeight="1">
      <c r="A46" s="99">
        <v>33</v>
      </c>
      <c r="B46" s="79">
        <v>33</v>
      </c>
      <c r="C46" s="80" t="s">
        <v>279</v>
      </c>
      <c r="D46" s="81" t="s">
        <v>129</v>
      </c>
      <c r="E46" s="84" t="s">
        <v>499</v>
      </c>
      <c r="F46" s="85" t="s">
        <v>281</v>
      </c>
      <c r="G46" s="87" t="s">
        <v>500</v>
      </c>
      <c r="H46" s="64"/>
    </row>
    <row r="47" spans="1:8" ht="30" customHeight="1">
      <c r="A47" s="99">
        <v>34</v>
      </c>
      <c r="B47" s="79">
        <v>34</v>
      </c>
      <c r="C47" s="80" t="s">
        <v>279</v>
      </c>
      <c r="D47" s="81" t="s">
        <v>194</v>
      </c>
      <c r="E47" s="84" t="s">
        <v>724</v>
      </c>
      <c r="F47" s="85" t="s">
        <v>281</v>
      </c>
      <c r="G47" s="87" t="s">
        <v>725</v>
      </c>
      <c r="H47" s="64"/>
    </row>
    <row r="48" spans="1:8" ht="30" customHeight="1">
      <c r="A48" s="99">
        <v>35</v>
      </c>
      <c r="B48" s="79">
        <v>35</v>
      </c>
      <c r="C48" s="80" t="s">
        <v>279</v>
      </c>
      <c r="D48" s="81" t="s">
        <v>194</v>
      </c>
      <c r="E48" s="84" t="s">
        <v>732</v>
      </c>
      <c r="F48" s="85" t="s">
        <v>281</v>
      </c>
      <c r="G48" s="87" t="s">
        <v>733</v>
      </c>
      <c r="H48" s="64"/>
    </row>
    <row r="49" spans="1:8" ht="30" customHeight="1">
      <c r="A49" s="99">
        <v>36</v>
      </c>
      <c r="B49" s="79">
        <v>36</v>
      </c>
      <c r="C49" s="80" t="s">
        <v>279</v>
      </c>
      <c r="D49" s="81" t="s">
        <v>194</v>
      </c>
      <c r="E49" s="84" t="s">
        <v>510</v>
      </c>
      <c r="F49" s="85" t="s">
        <v>511</v>
      </c>
      <c r="G49" s="87" t="s">
        <v>512</v>
      </c>
      <c r="H49" s="64"/>
    </row>
    <row r="50" spans="1:8" ht="30" customHeight="1">
      <c r="A50" s="99">
        <v>37</v>
      </c>
      <c r="B50" s="79">
        <v>37</v>
      </c>
      <c r="C50" s="80" t="s">
        <v>279</v>
      </c>
      <c r="D50" s="81" t="s">
        <v>194</v>
      </c>
      <c r="E50" s="84" t="s">
        <v>586</v>
      </c>
      <c r="F50" s="85" t="s">
        <v>587</v>
      </c>
      <c r="G50" s="87" t="s">
        <v>588</v>
      </c>
      <c r="H50" s="64"/>
    </row>
    <row r="51" spans="1:8" ht="30" customHeight="1">
      <c r="A51" s="99">
        <v>38</v>
      </c>
      <c r="B51" s="79">
        <v>38</v>
      </c>
      <c r="C51" s="80" t="s">
        <v>279</v>
      </c>
      <c r="D51" s="81" t="s">
        <v>194</v>
      </c>
      <c r="E51" s="84" t="s">
        <v>513</v>
      </c>
      <c r="F51" s="85" t="s">
        <v>514</v>
      </c>
      <c r="G51" s="87" t="s">
        <v>515</v>
      </c>
      <c r="H51" s="64"/>
    </row>
    <row r="52" spans="1:8" ht="30" customHeight="1">
      <c r="A52" s="99">
        <v>39</v>
      </c>
      <c r="B52" s="79">
        <v>39</v>
      </c>
      <c r="C52" s="80" t="s">
        <v>279</v>
      </c>
      <c r="D52" s="81" t="s">
        <v>194</v>
      </c>
      <c r="E52" s="84" t="s">
        <v>714</v>
      </c>
      <c r="F52" s="85" t="s">
        <v>715</v>
      </c>
      <c r="G52" s="87" t="s">
        <v>716</v>
      </c>
      <c r="H52" s="64"/>
    </row>
    <row r="53" spans="1:8" ht="47.25" customHeight="1">
      <c r="A53" s="99">
        <v>40</v>
      </c>
      <c r="B53" s="79">
        <v>40</v>
      </c>
      <c r="C53" s="80" t="s">
        <v>279</v>
      </c>
      <c r="D53" s="81" t="s">
        <v>194</v>
      </c>
      <c r="E53" s="84" t="s">
        <v>642</v>
      </c>
      <c r="F53" s="85" t="s">
        <v>281</v>
      </c>
      <c r="G53" s="87" t="s">
        <v>643</v>
      </c>
      <c r="H53" s="64"/>
    </row>
    <row r="54" spans="1:8" ht="30" customHeight="1">
      <c r="A54" s="99">
        <v>41</v>
      </c>
      <c r="B54" s="79">
        <v>41</v>
      </c>
      <c r="C54" s="80" t="s">
        <v>279</v>
      </c>
      <c r="D54" s="81" t="s">
        <v>692</v>
      </c>
      <c r="E54" s="84" t="s">
        <v>279</v>
      </c>
      <c r="F54" s="85" t="s">
        <v>281</v>
      </c>
      <c r="G54" s="87" t="s">
        <v>824</v>
      </c>
      <c r="H54" s="64"/>
    </row>
    <row r="55" spans="1:8" ht="30" customHeight="1">
      <c r="A55" s="99">
        <v>42</v>
      </c>
      <c r="B55" s="79">
        <v>42</v>
      </c>
      <c r="C55" s="80" t="s">
        <v>120</v>
      </c>
      <c r="D55" s="81" t="s">
        <v>155</v>
      </c>
      <c r="E55" s="84" t="s">
        <v>344</v>
      </c>
      <c r="F55" s="85" t="s">
        <v>122</v>
      </c>
      <c r="G55" s="87" t="s">
        <v>345</v>
      </c>
      <c r="H55" s="64"/>
    </row>
    <row r="56" spans="1:8" ht="30" customHeight="1">
      <c r="A56" s="99">
        <v>43</v>
      </c>
      <c r="B56" s="79">
        <v>43</v>
      </c>
      <c r="C56" s="80" t="s">
        <v>120</v>
      </c>
      <c r="D56" s="81" t="s">
        <v>121</v>
      </c>
      <c r="E56" s="84" t="s">
        <v>122</v>
      </c>
      <c r="F56" s="85" t="s">
        <v>122</v>
      </c>
      <c r="G56" s="87" t="s">
        <v>123</v>
      </c>
      <c r="H56" s="64"/>
    </row>
    <row r="57" spans="1:8" ht="30" customHeight="1">
      <c r="A57" s="99">
        <v>44</v>
      </c>
      <c r="B57" s="79">
        <v>44</v>
      </c>
      <c r="C57" s="80" t="s">
        <v>120</v>
      </c>
      <c r="D57" s="81" t="s">
        <v>266</v>
      </c>
      <c r="E57" s="84" t="s">
        <v>120</v>
      </c>
      <c r="F57" s="85" t="s">
        <v>122</v>
      </c>
      <c r="G57" s="87" t="s">
        <v>267</v>
      </c>
      <c r="H57" s="64"/>
    </row>
    <row r="58" spans="1:8" ht="30" customHeight="1">
      <c r="A58" s="99">
        <v>45</v>
      </c>
      <c r="B58" s="79">
        <v>45</v>
      </c>
      <c r="C58" s="80" t="s">
        <v>120</v>
      </c>
      <c r="D58" s="81" t="s">
        <v>152</v>
      </c>
      <c r="E58" s="84" t="s">
        <v>158</v>
      </c>
      <c r="F58" s="85" t="s">
        <v>122</v>
      </c>
      <c r="G58" s="87" t="s">
        <v>159</v>
      </c>
      <c r="H58" s="64"/>
    </row>
    <row r="59" spans="1:8" ht="30" customHeight="1">
      <c r="A59" s="99">
        <v>46</v>
      </c>
      <c r="B59" s="79">
        <v>46</v>
      </c>
      <c r="C59" s="80" t="s">
        <v>120</v>
      </c>
      <c r="D59" s="81" t="s">
        <v>152</v>
      </c>
      <c r="E59" s="84" t="s">
        <v>153</v>
      </c>
      <c r="F59" s="85" t="s">
        <v>122</v>
      </c>
      <c r="G59" s="87" t="s">
        <v>154</v>
      </c>
      <c r="H59" s="64"/>
    </row>
    <row r="60" spans="1:8" ht="30" customHeight="1">
      <c r="A60" s="99">
        <v>47</v>
      </c>
      <c r="B60" s="79">
        <v>47</v>
      </c>
      <c r="C60" s="80" t="s">
        <v>120</v>
      </c>
      <c r="D60" s="81" t="s">
        <v>155</v>
      </c>
      <c r="E60" s="84" t="s">
        <v>501</v>
      </c>
      <c r="F60" s="85" t="s">
        <v>122</v>
      </c>
      <c r="G60" s="87" t="s">
        <v>502</v>
      </c>
      <c r="H60" s="64"/>
    </row>
    <row r="61" spans="1:8" ht="30" customHeight="1">
      <c r="A61" s="99">
        <v>48</v>
      </c>
      <c r="B61" s="79">
        <v>48</v>
      </c>
      <c r="C61" s="80" t="s">
        <v>120</v>
      </c>
      <c r="D61" s="81" t="s">
        <v>155</v>
      </c>
      <c r="E61" s="84" t="s">
        <v>156</v>
      </c>
      <c r="F61" s="85" t="s">
        <v>122</v>
      </c>
      <c r="G61" s="87" t="s">
        <v>157</v>
      </c>
      <c r="H61" s="64"/>
    </row>
    <row r="62" spans="1:8" ht="30" customHeight="1">
      <c r="A62" s="99">
        <v>49</v>
      </c>
      <c r="B62" s="79">
        <v>49</v>
      </c>
      <c r="C62" s="80" t="s">
        <v>120</v>
      </c>
      <c r="D62" s="81" t="s">
        <v>194</v>
      </c>
      <c r="E62" s="84" t="s">
        <v>763</v>
      </c>
      <c r="F62" s="85" t="s">
        <v>122</v>
      </c>
      <c r="G62" s="87" t="s">
        <v>764</v>
      </c>
      <c r="H62" s="64"/>
    </row>
    <row r="63" spans="1:8" ht="30" customHeight="1">
      <c r="A63" s="99">
        <v>50</v>
      </c>
      <c r="B63" s="79">
        <v>50</v>
      </c>
      <c r="C63" s="80" t="s">
        <v>120</v>
      </c>
      <c r="D63" s="81" t="s">
        <v>194</v>
      </c>
      <c r="E63" s="84" t="s">
        <v>660</v>
      </c>
      <c r="F63" s="85" t="s">
        <v>122</v>
      </c>
      <c r="G63" s="87" t="s">
        <v>661</v>
      </c>
      <c r="H63" s="64"/>
    </row>
    <row r="64" spans="1:8" ht="30" customHeight="1">
      <c r="A64" s="99">
        <v>51</v>
      </c>
      <c r="B64" s="79">
        <v>51</v>
      </c>
      <c r="C64" s="80" t="s">
        <v>120</v>
      </c>
      <c r="D64" s="81" t="s">
        <v>194</v>
      </c>
      <c r="E64" s="84" t="s">
        <v>771</v>
      </c>
      <c r="F64" s="85" t="s">
        <v>122</v>
      </c>
      <c r="G64" s="87" t="s">
        <v>772</v>
      </c>
      <c r="H64" s="64"/>
    </row>
    <row r="65" spans="1:8" ht="30" customHeight="1">
      <c r="A65" s="99">
        <v>52</v>
      </c>
      <c r="B65" s="79">
        <v>52</v>
      </c>
      <c r="C65" s="80" t="s">
        <v>120</v>
      </c>
      <c r="D65" s="81" t="s">
        <v>194</v>
      </c>
      <c r="E65" s="84" t="s">
        <v>734</v>
      </c>
      <c r="F65" s="85" t="s">
        <v>122</v>
      </c>
      <c r="G65" s="87" t="s">
        <v>735</v>
      </c>
      <c r="H65" s="64"/>
    </row>
    <row r="66" spans="1:8" ht="30" customHeight="1">
      <c r="A66" s="99">
        <v>53</v>
      </c>
      <c r="B66" s="79">
        <v>53</v>
      </c>
      <c r="C66" s="80" t="s">
        <v>120</v>
      </c>
      <c r="D66" s="81" t="s">
        <v>194</v>
      </c>
      <c r="E66" s="84" t="s">
        <v>720</v>
      </c>
      <c r="F66" s="85" t="s">
        <v>122</v>
      </c>
      <c r="G66" s="87" t="s">
        <v>721</v>
      </c>
      <c r="H66" s="64"/>
    </row>
    <row r="67" spans="1:8" ht="30" customHeight="1">
      <c r="A67" s="99">
        <v>54</v>
      </c>
      <c r="B67" s="79">
        <v>54</v>
      </c>
      <c r="C67" s="80" t="s">
        <v>120</v>
      </c>
      <c r="D67" s="81" t="s">
        <v>194</v>
      </c>
      <c r="E67" s="84" t="s">
        <v>728</v>
      </c>
      <c r="F67" s="85" t="s">
        <v>122</v>
      </c>
      <c r="G67" s="87" t="s">
        <v>729</v>
      </c>
      <c r="H67" s="64"/>
    </row>
    <row r="68" spans="1:8" ht="30" customHeight="1">
      <c r="A68" s="99">
        <v>55</v>
      </c>
      <c r="B68" s="79">
        <v>55</v>
      </c>
      <c r="C68" s="80" t="s">
        <v>120</v>
      </c>
      <c r="D68" s="81" t="s">
        <v>194</v>
      </c>
      <c r="E68" s="84" t="s">
        <v>432</v>
      </c>
      <c r="F68" s="85" t="s">
        <v>122</v>
      </c>
      <c r="G68" s="87" t="s">
        <v>433</v>
      </c>
      <c r="H68" s="64"/>
    </row>
    <row r="69" spans="1:8" ht="30" customHeight="1">
      <c r="A69" s="99">
        <v>56</v>
      </c>
      <c r="B69" s="79">
        <v>56</v>
      </c>
      <c r="C69" s="80" t="s">
        <v>120</v>
      </c>
      <c r="D69" s="81" t="s">
        <v>194</v>
      </c>
      <c r="E69" s="84" t="s">
        <v>777</v>
      </c>
      <c r="F69" s="85" t="s">
        <v>122</v>
      </c>
      <c r="G69" s="87" t="s">
        <v>778</v>
      </c>
      <c r="H69" s="64"/>
    </row>
    <row r="70" spans="1:8" ht="30" customHeight="1">
      <c r="A70" s="99">
        <v>57</v>
      </c>
      <c r="B70" s="79">
        <v>57</v>
      </c>
      <c r="C70" s="80" t="s">
        <v>120</v>
      </c>
      <c r="D70" s="81" t="s">
        <v>194</v>
      </c>
      <c r="E70" s="84" t="s">
        <v>730</v>
      </c>
      <c r="F70" s="85" t="s">
        <v>122</v>
      </c>
      <c r="G70" s="87" t="s">
        <v>731</v>
      </c>
      <c r="H70" s="64"/>
    </row>
    <row r="71" spans="1:8" ht="30" customHeight="1">
      <c r="A71" s="99">
        <v>58</v>
      </c>
      <c r="B71" s="79">
        <v>58</v>
      </c>
      <c r="C71" s="80" t="s">
        <v>120</v>
      </c>
      <c r="D71" s="81" t="s">
        <v>194</v>
      </c>
      <c r="E71" s="84" t="s">
        <v>779</v>
      </c>
      <c r="F71" s="85" t="s">
        <v>122</v>
      </c>
      <c r="G71" s="87" t="s">
        <v>780</v>
      </c>
      <c r="H71" s="64"/>
    </row>
    <row r="72" spans="1:8" ht="30" customHeight="1">
      <c r="A72" s="99">
        <v>59</v>
      </c>
      <c r="B72" s="79">
        <v>59</v>
      </c>
      <c r="C72" s="80" t="s">
        <v>120</v>
      </c>
      <c r="D72" s="81" t="s">
        <v>194</v>
      </c>
      <c r="E72" s="84" t="s">
        <v>789</v>
      </c>
      <c r="F72" s="85" t="s">
        <v>122</v>
      </c>
      <c r="G72" s="87" t="s">
        <v>790</v>
      </c>
      <c r="H72" s="64"/>
    </row>
    <row r="73" spans="1:8" ht="30" customHeight="1">
      <c r="A73" s="99">
        <v>60</v>
      </c>
      <c r="B73" s="79">
        <v>60</v>
      </c>
      <c r="C73" s="80" t="s">
        <v>120</v>
      </c>
      <c r="D73" s="81" t="s">
        <v>194</v>
      </c>
      <c r="E73" s="84" t="s">
        <v>689</v>
      </c>
      <c r="F73" s="85" t="s">
        <v>122</v>
      </c>
      <c r="G73" s="87" t="s">
        <v>690</v>
      </c>
      <c r="H73" s="64"/>
    </row>
    <row r="74" spans="1:8" ht="30" customHeight="1">
      <c r="A74" s="99">
        <v>61</v>
      </c>
      <c r="B74" s="79">
        <v>61</v>
      </c>
      <c r="C74" s="80" t="s">
        <v>120</v>
      </c>
      <c r="D74" s="81" t="s">
        <v>194</v>
      </c>
      <c r="E74" s="84" t="s">
        <v>701</v>
      </c>
      <c r="F74" s="85" t="s">
        <v>122</v>
      </c>
      <c r="G74" s="87" t="s">
        <v>702</v>
      </c>
      <c r="H74" s="64"/>
    </row>
    <row r="75" spans="1:8" ht="30" customHeight="1">
      <c r="A75" s="99">
        <v>62</v>
      </c>
      <c r="B75" s="79">
        <v>62</v>
      </c>
      <c r="C75" s="80" t="s">
        <v>120</v>
      </c>
      <c r="D75" s="81" t="s">
        <v>194</v>
      </c>
      <c r="E75" s="84" t="s">
        <v>839</v>
      </c>
      <c r="F75" s="85" t="s">
        <v>122</v>
      </c>
      <c r="G75" s="87" t="s">
        <v>840</v>
      </c>
      <c r="H75" s="64"/>
    </row>
    <row r="76" spans="1:8" ht="30" customHeight="1">
      <c r="A76" s="99">
        <v>63</v>
      </c>
      <c r="B76" s="79">
        <v>63</v>
      </c>
      <c r="C76" s="80" t="s">
        <v>120</v>
      </c>
      <c r="D76" s="81" t="s">
        <v>194</v>
      </c>
      <c r="E76" s="84" t="s">
        <v>699</v>
      </c>
      <c r="F76" s="85" t="s">
        <v>122</v>
      </c>
      <c r="G76" s="87" t="s">
        <v>700</v>
      </c>
      <c r="H76" s="64"/>
    </row>
    <row r="77" spans="1:8" ht="30" customHeight="1">
      <c r="A77" s="99">
        <v>64</v>
      </c>
      <c r="B77" s="79">
        <v>64</v>
      </c>
      <c r="C77" s="80" t="s">
        <v>120</v>
      </c>
      <c r="D77" s="81" t="s">
        <v>194</v>
      </c>
      <c r="E77" s="84" t="s">
        <v>153</v>
      </c>
      <c r="F77" s="85" t="s">
        <v>122</v>
      </c>
      <c r="G77" s="87" t="s">
        <v>759</v>
      </c>
      <c r="H77" s="64"/>
    </row>
    <row r="78" spans="1:8" ht="30" customHeight="1">
      <c r="A78" s="99">
        <v>65</v>
      </c>
      <c r="B78" s="79">
        <v>65</v>
      </c>
      <c r="C78" s="80" t="s">
        <v>120</v>
      </c>
      <c r="D78" s="81" t="s">
        <v>194</v>
      </c>
      <c r="E78" s="84" t="s">
        <v>787</v>
      </c>
      <c r="F78" s="85" t="s">
        <v>122</v>
      </c>
      <c r="G78" s="87" t="s">
        <v>788</v>
      </c>
      <c r="H78" s="64"/>
    </row>
    <row r="79" spans="1:8" ht="30" customHeight="1">
      <c r="A79" s="99">
        <v>66</v>
      </c>
      <c r="B79" s="79">
        <v>66</v>
      </c>
      <c r="C79" s="80" t="s">
        <v>120</v>
      </c>
      <c r="D79" s="81" t="s">
        <v>692</v>
      </c>
      <c r="E79" s="84" t="s">
        <v>120</v>
      </c>
      <c r="F79" s="85" t="s">
        <v>122</v>
      </c>
      <c r="G79" s="87" t="s">
        <v>845</v>
      </c>
      <c r="H79" s="64"/>
    </row>
    <row r="80" spans="1:8" ht="30" customHeight="1">
      <c r="A80" s="99">
        <v>67</v>
      </c>
      <c r="B80" s="79">
        <v>67</v>
      </c>
      <c r="C80" s="80" t="s">
        <v>120</v>
      </c>
      <c r="D80" s="81" t="s">
        <v>308</v>
      </c>
      <c r="E80" s="84" t="s">
        <v>122</v>
      </c>
      <c r="F80" s="85" t="s">
        <v>122</v>
      </c>
      <c r="G80" s="87" t="s">
        <v>309</v>
      </c>
      <c r="H80" s="64"/>
    </row>
    <row r="81" spans="1:8" ht="30" customHeight="1">
      <c r="A81" s="99">
        <v>68</v>
      </c>
      <c r="B81" s="79">
        <v>68</v>
      </c>
      <c r="C81" s="80" t="s">
        <v>205</v>
      </c>
      <c r="D81" s="81" t="s">
        <v>143</v>
      </c>
      <c r="E81" s="84" t="s">
        <v>206</v>
      </c>
      <c r="F81" s="85" t="s">
        <v>206</v>
      </c>
      <c r="G81" s="87" t="s">
        <v>207</v>
      </c>
      <c r="H81" s="64"/>
    </row>
    <row r="82" spans="1:8" ht="30" customHeight="1">
      <c r="A82" s="99">
        <v>69</v>
      </c>
      <c r="B82" s="79">
        <v>69</v>
      </c>
      <c r="C82" s="80" t="s">
        <v>205</v>
      </c>
      <c r="D82" s="81" t="s">
        <v>194</v>
      </c>
      <c r="E82" s="84" t="s">
        <v>563</v>
      </c>
      <c r="F82" s="85" t="s">
        <v>206</v>
      </c>
      <c r="G82" s="87" t="s">
        <v>564</v>
      </c>
      <c r="H82" s="64"/>
    </row>
    <row r="83" spans="1:8" ht="30" customHeight="1">
      <c r="A83" s="99">
        <v>70</v>
      </c>
      <c r="B83" s="79">
        <v>70</v>
      </c>
      <c r="C83" s="80" t="s">
        <v>205</v>
      </c>
      <c r="D83" s="81" t="s">
        <v>194</v>
      </c>
      <c r="E83" s="84" t="s">
        <v>649</v>
      </c>
      <c r="F83" s="85" t="s">
        <v>206</v>
      </c>
      <c r="G83" s="87" t="s">
        <v>650</v>
      </c>
      <c r="H83" s="64"/>
    </row>
    <row r="84" spans="1:8" ht="30" customHeight="1">
      <c r="A84" s="99">
        <v>71</v>
      </c>
      <c r="B84" s="79">
        <v>71</v>
      </c>
      <c r="C84" s="80" t="s">
        <v>205</v>
      </c>
      <c r="D84" s="81" t="s">
        <v>194</v>
      </c>
      <c r="E84" s="84" t="s">
        <v>640</v>
      </c>
      <c r="F84" s="85" t="s">
        <v>206</v>
      </c>
      <c r="G84" s="87" t="s">
        <v>641</v>
      </c>
      <c r="H84" s="64"/>
    </row>
    <row r="85" spans="1:8" ht="53.25" customHeight="1">
      <c r="A85" s="99">
        <v>72</v>
      </c>
      <c r="B85" s="79">
        <v>72</v>
      </c>
      <c r="C85" s="80" t="s">
        <v>205</v>
      </c>
      <c r="D85" s="81" t="s">
        <v>194</v>
      </c>
      <c r="E85" s="84" t="s">
        <v>543</v>
      </c>
      <c r="F85" s="85" t="s">
        <v>544</v>
      </c>
      <c r="G85" s="87" t="s">
        <v>545</v>
      </c>
      <c r="H85" s="64"/>
    </row>
    <row r="86" spans="1:8" ht="30" customHeight="1">
      <c r="A86" s="99">
        <v>73</v>
      </c>
      <c r="B86" s="79">
        <v>73</v>
      </c>
      <c r="C86" s="80" t="s">
        <v>205</v>
      </c>
      <c r="D86" s="81" t="s">
        <v>194</v>
      </c>
      <c r="E86" s="84" t="s">
        <v>496</v>
      </c>
      <c r="F86" s="85" t="s">
        <v>497</v>
      </c>
      <c r="G86" s="87" t="s">
        <v>498</v>
      </c>
      <c r="H86" s="64"/>
    </row>
    <row r="87" spans="1:8" ht="30" customHeight="1">
      <c r="A87" s="99">
        <v>74</v>
      </c>
      <c r="B87" s="79">
        <v>74</v>
      </c>
      <c r="C87" s="80" t="s">
        <v>205</v>
      </c>
      <c r="D87" s="81" t="s">
        <v>194</v>
      </c>
      <c r="E87" s="84" t="s">
        <v>480</v>
      </c>
      <c r="F87" s="85" t="s">
        <v>481</v>
      </c>
      <c r="G87" s="87" t="s">
        <v>482</v>
      </c>
      <c r="H87" s="64"/>
    </row>
    <row r="88" spans="1:8" ht="30" customHeight="1">
      <c r="A88" s="99">
        <v>75</v>
      </c>
      <c r="B88" s="79">
        <v>75</v>
      </c>
      <c r="C88" s="80" t="s">
        <v>205</v>
      </c>
      <c r="D88" s="81" t="s">
        <v>194</v>
      </c>
      <c r="E88" s="84" t="s">
        <v>379</v>
      </c>
      <c r="F88" s="85" t="s">
        <v>380</v>
      </c>
      <c r="G88" s="87" t="s">
        <v>381</v>
      </c>
      <c r="H88" s="64"/>
    </row>
    <row r="89" spans="1:8" ht="30" customHeight="1">
      <c r="A89" s="99">
        <v>76</v>
      </c>
      <c r="B89" s="79">
        <v>76</v>
      </c>
      <c r="C89" s="80" t="s">
        <v>205</v>
      </c>
      <c r="D89" s="81" t="s">
        <v>194</v>
      </c>
      <c r="E89" s="84" t="s">
        <v>315</v>
      </c>
      <c r="F89" s="85" t="s">
        <v>316</v>
      </c>
      <c r="G89" s="87" t="s">
        <v>317</v>
      </c>
      <c r="H89" s="64"/>
    </row>
    <row r="90" spans="1:8" ht="30" customHeight="1">
      <c r="A90" s="99">
        <v>77</v>
      </c>
      <c r="B90" s="79">
        <v>77</v>
      </c>
      <c r="C90" s="80" t="s">
        <v>205</v>
      </c>
      <c r="D90" s="81" t="s">
        <v>692</v>
      </c>
      <c r="E90" s="84" t="s">
        <v>205</v>
      </c>
      <c r="F90" s="85" t="s">
        <v>206</v>
      </c>
      <c r="G90" s="87" t="s">
        <v>815</v>
      </c>
      <c r="H90" s="64"/>
    </row>
    <row r="91" spans="1:8" ht="30" customHeight="1">
      <c r="A91" s="99">
        <v>78</v>
      </c>
      <c r="B91" s="79">
        <v>78</v>
      </c>
      <c r="C91" s="80" t="s">
        <v>160</v>
      </c>
      <c r="D91" s="81" t="s">
        <v>143</v>
      </c>
      <c r="E91" s="84" t="s">
        <v>164</v>
      </c>
      <c r="F91" s="85" t="s">
        <v>164</v>
      </c>
      <c r="G91" s="87" t="s">
        <v>165</v>
      </c>
      <c r="H91" s="64"/>
    </row>
    <row r="92" spans="1:8" ht="30" customHeight="1">
      <c r="A92" s="99">
        <v>79</v>
      </c>
      <c r="B92" s="79">
        <v>79</v>
      </c>
      <c r="C92" s="80" t="s">
        <v>160</v>
      </c>
      <c r="D92" s="81" t="s">
        <v>129</v>
      </c>
      <c r="E92" s="84" t="s">
        <v>286</v>
      </c>
      <c r="F92" s="85" t="s">
        <v>164</v>
      </c>
      <c r="G92" s="87" t="s">
        <v>287</v>
      </c>
      <c r="H92" s="64"/>
    </row>
    <row r="93" spans="1:8" ht="30" customHeight="1">
      <c r="A93" s="99">
        <v>80</v>
      </c>
      <c r="B93" s="79">
        <v>80</v>
      </c>
      <c r="C93" s="80" t="s">
        <v>160</v>
      </c>
      <c r="D93" s="81" t="s">
        <v>129</v>
      </c>
      <c r="E93" s="84" t="s">
        <v>161</v>
      </c>
      <c r="F93" s="85" t="s">
        <v>162</v>
      </c>
      <c r="G93" s="87" t="s">
        <v>163</v>
      </c>
      <c r="H93" s="64"/>
    </row>
    <row r="94" spans="1:8" ht="30" customHeight="1">
      <c r="A94" s="99">
        <v>81</v>
      </c>
      <c r="B94" s="79">
        <v>81</v>
      </c>
      <c r="C94" s="80" t="s">
        <v>160</v>
      </c>
      <c r="D94" s="81" t="s">
        <v>129</v>
      </c>
      <c r="E94" s="84" t="s">
        <v>247</v>
      </c>
      <c r="F94" s="85" t="s">
        <v>248</v>
      </c>
      <c r="G94" s="87" t="s">
        <v>249</v>
      </c>
      <c r="H94" s="64"/>
    </row>
    <row r="95" spans="1:8" ht="30" customHeight="1">
      <c r="A95" s="99">
        <v>82</v>
      </c>
      <c r="B95" s="79">
        <v>82</v>
      </c>
      <c r="C95" s="80" t="s">
        <v>160</v>
      </c>
      <c r="D95" s="81" t="s">
        <v>129</v>
      </c>
      <c r="E95" s="84" t="s">
        <v>208</v>
      </c>
      <c r="F95" s="85" t="s">
        <v>209</v>
      </c>
      <c r="G95" s="87" t="s">
        <v>210</v>
      </c>
      <c r="H95" s="64"/>
    </row>
    <row r="96" spans="1:8" ht="30" customHeight="1">
      <c r="A96" s="99">
        <v>83</v>
      </c>
      <c r="B96" s="79">
        <v>83</v>
      </c>
      <c r="C96" s="80" t="s">
        <v>160</v>
      </c>
      <c r="D96" s="81" t="s">
        <v>194</v>
      </c>
      <c r="E96" s="84" t="s">
        <v>377</v>
      </c>
      <c r="F96" s="85" t="s">
        <v>164</v>
      </c>
      <c r="G96" s="87" t="s">
        <v>378</v>
      </c>
      <c r="H96" s="64"/>
    </row>
    <row r="97" spans="1:8" ht="30" customHeight="1">
      <c r="A97" s="99">
        <v>84</v>
      </c>
      <c r="B97" s="79">
        <v>84</v>
      </c>
      <c r="C97" s="80" t="s">
        <v>160</v>
      </c>
      <c r="D97" s="81" t="s">
        <v>194</v>
      </c>
      <c r="E97" s="84" t="s">
        <v>684</v>
      </c>
      <c r="F97" s="85" t="s">
        <v>164</v>
      </c>
      <c r="G97" s="87" t="s">
        <v>685</v>
      </c>
      <c r="H97" s="64"/>
    </row>
    <row r="98" spans="1:8" ht="30" customHeight="1">
      <c r="A98" s="99">
        <v>85</v>
      </c>
      <c r="B98" s="79">
        <v>85</v>
      </c>
      <c r="C98" s="80" t="s">
        <v>160</v>
      </c>
      <c r="D98" s="81" t="s">
        <v>194</v>
      </c>
      <c r="E98" s="84" t="s">
        <v>682</v>
      </c>
      <c r="F98" s="85" t="s">
        <v>162</v>
      </c>
      <c r="G98" s="87" t="s">
        <v>683</v>
      </c>
      <c r="H98" s="64"/>
    </row>
    <row r="99" spans="1:8" ht="30" customHeight="1">
      <c r="A99" s="99">
        <v>86</v>
      </c>
      <c r="B99" s="79">
        <v>86</v>
      </c>
      <c r="C99" s="80" t="s">
        <v>160</v>
      </c>
      <c r="D99" s="81" t="s">
        <v>194</v>
      </c>
      <c r="E99" s="84" t="s">
        <v>695</v>
      </c>
      <c r="F99" s="85" t="s">
        <v>248</v>
      </c>
      <c r="G99" s="87" t="s">
        <v>696</v>
      </c>
      <c r="H99" s="64"/>
    </row>
    <row r="100" spans="1:8" ht="30" customHeight="1">
      <c r="A100" s="99">
        <v>87</v>
      </c>
      <c r="B100" s="79">
        <v>87</v>
      </c>
      <c r="C100" s="80" t="s">
        <v>160</v>
      </c>
      <c r="D100" s="81" t="s">
        <v>194</v>
      </c>
      <c r="E100" s="84" t="s">
        <v>414</v>
      </c>
      <c r="F100" s="85" t="s">
        <v>415</v>
      </c>
      <c r="G100" s="87" t="s">
        <v>416</v>
      </c>
      <c r="H100" s="64"/>
    </row>
    <row r="101" spans="1:8" ht="30" customHeight="1">
      <c r="A101" s="99">
        <v>88</v>
      </c>
      <c r="B101" s="79">
        <v>88</v>
      </c>
      <c r="C101" s="80" t="s">
        <v>160</v>
      </c>
      <c r="D101" s="81" t="s">
        <v>194</v>
      </c>
      <c r="E101" s="84" t="s">
        <v>209</v>
      </c>
      <c r="F101" s="85" t="s">
        <v>209</v>
      </c>
      <c r="G101" s="87" t="s">
        <v>325</v>
      </c>
      <c r="H101" s="64"/>
    </row>
    <row r="102" spans="1:8" ht="30" customHeight="1">
      <c r="A102" s="99">
        <v>89</v>
      </c>
      <c r="B102" s="79">
        <v>89</v>
      </c>
      <c r="C102" s="80" t="s">
        <v>160</v>
      </c>
      <c r="D102" s="81" t="s">
        <v>194</v>
      </c>
      <c r="E102" s="84" t="s">
        <v>357</v>
      </c>
      <c r="F102" s="85" t="s">
        <v>358</v>
      </c>
      <c r="G102" s="87" t="s">
        <v>359</v>
      </c>
      <c r="H102" s="64"/>
    </row>
    <row r="103" spans="1:8" ht="30" customHeight="1">
      <c r="A103" s="99">
        <v>90</v>
      </c>
      <c r="B103" s="79">
        <v>90</v>
      </c>
      <c r="C103" s="80" t="s">
        <v>160</v>
      </c>
      <c r="D103" s="81" t="s">
        <v>194</v>
      </c>
      <c r="E103" s="84" t="s">
        <v>360</v>
      </c>
      <c r="F103" s="85" t="s">
        <v>361</v>
      </c>
      <c r="G103" s="87" t="s">
        <v>362</v>
      </c>
      <c r="H103" s="64"/>
    </row>
    <row r="104" spans="1:8" ht="30" customHeight="1">
      <c r="A104" s="99">
        <v>91</v>
      </c>
      <c r="B104" s="79">
        <v>91</v>
      </c>
      <c r="C104" s="80" t="s">
        <v>160</v>
      </c>
      <c r="D104" s="81" t="s">
        <v>194</v>
      </c>
      <c r="E104" s="84" t="s">
        <v>296</v>
      </c>
      <c r="F104" s="85" t="s">
        <v>296</v>
      </c>
      <c r="G104" s="87" t="s">
        <v>297</v>
      </c>
      <c r="H104" s="64"/>
    </row>
    <row r="105" spans="1:8" ht="30" customHeight="1">
      <c r="A105" s="99">
        <v>92</v>
      </c>
      <c r="B105" s="79">
        <v>92</v>
      </c>
      <c r="C105" s="80" t="s">
        <v>160</v>
      </c>
      <c r="D105" s="81" t="s">
        <v>194</v>
      </c>
      <c r="E105" s="84" t="s">
        <v>346</v>
      </c>
      <c r="F105" s="85" t="s">
        <v>347</v>
      </c>
      <c r="G105" s="87" t="s">
        <v>348</v>
      </c>
      <c r="H105" s="64"/>
    </row>
    <row r="106" spans="1:8" ht="30" customHeight="1">
      <c r="A106" s="99">
        <v>93</v>
      </c>
      <c r="B106" s="79">
        <v>93</v>
      </c>
      <c r="C106" s="80" t="s">
        <v>160</v>
      </c>
      <c r="D106" s="81" t="s">
        <v>194</v>
      </c>
      <c r="E106" s="84" t="s">
        <v>334</v>
      </c>
      <c r="F106" s="85" t="s">
        <v>335</v>
      </c>
      <c r="G106" s="87" t="s">
        <v>336</v>
      </c>
      <c r="H106" s="64"/>
    </row>
    <row r="107" spans="1:8" ht="30" customHeight="1">
      <c r="A107" s="99">
        <v>94</v>
      </c>
      <c r="B107" s="79">
        <v>94</v>
      </c>
      <c r="C107" s="80" t="s">
        <v>160</v>
      </c>
      <c r="D107" s="81" t="s">
        <v>194</v>
      </c>
      <c r="E107" s="84" t="s">
        <v>283</v>
      </c>
      <c r="F107" s="85" t="s">
        <v>284</v>
      </c>
      <c r="G107" s="87" t="s">
        <v>285</v>
      </c>
      <c r="H107" s="64"/>
    </row>
    <row r="108" spans="1:8" ht="30" customHeight="1">
      <c r="A108" s="99">
        <v>95</v>
      </c>
      <c r="B108" s="79">
        <v>95</v>
      </c>
      <c r="C108" s="80" t="s">
        <v>160</v>
      </c>
      <c r="D108" s="81" t="s">
        <v>692</v>
      </c>
      <c r="E108" s="84" t="s">
        <v>160</v>
      </c>
      <c r="F108" s="85" t="s">
        <v>164</v>
      </c>
      <c r="G108" s="87" t="s">
        <v>812</v>
      </c>
      <c r="H108" s="64"/>
    </row>
    <row r="109" spans="1:8" ht="30" customHeight="1">
      <c r="A109" s="99">
        <v>96</v>
      </c>
      <c r="B109" s="79">
        <v>96</v>
      </c>
      <c r="C109" s="80" t="s">
        <v>372</v>
      </c>
      <c r="D109" s="81" t="s">
        <v>129</v>
      </c>
      <c r="E109" s="84" t="s">
        <v>375</v>
      </c>
      <c r="F109" s="85" t="s">
        <v>375</v>
      </c>
      <c r="G109" s="87" t="s">
        <v>397</v>
      </c>
      <c r="H109" s="64"/>
    </row>
    <row r="110" spans="1:8" ht="30" customHeight="1">
      <c r="A110" s="99">
        <v>97</v>
      </c>
      <c r="B110" s="79">
        <v>97</v>
      </c>
      <c r="C110" s="80" t="s">
        <v>372</v>
      </c>
      <c r="D110" s="81" t="s">
        <v>194</v>
      </c>
      <c r="E110" s="84" t="s">
        <v>464</v>
      </c>
      <c r="F110" s="85" t="s">
        <v>465</v>
      </c>
      <c r="G110" s="87" t="s">
        <v>466</v>
      </c>
      <c r="H110" s="64"/>
    </row>
    <row r="111" spans="1:8" ht="30" customHeight="1">
      <c r="A111" s="99">
        <v>98</v>
      </c>
      <c r="B111" s="79">
        <v>98</v>
      </c>
      <c r="C111" s="80" t="s">
        <v>372</v>
      </c>
      <c r="D111" s="81" t="s">
        <v>194</v>
      </c>
      <c r="E111" s="84" t="s">
        <v>536</v>
      </c>
      <c r="F111" s="85" t="s">
        <v>375</v>
      </c>
      <c r="G111" s="87" t="s">
        <v>537</v>
      </c>
      <c r="H111" s="64"/>
    </row>
    <row r="112" spans="1:8" ht="30" customHeight="1">
      <c r="A112" s="99">
        <v>99</v>
      </c>
      <c r="B112" s="79">
        <v>99</v>
      </c>
      <c r="C112" s="80" t="s">
        <v>372</v>
      </c>
      <c r="D112" s="81" t="s">
        <v>194</v>
      </c>
      <c r="E112" s="84" t="s">
        <v>583</v>
      </c>
      <c r="F112" s="85" t="s">
        <v>584</v>
      </c>
      <c r="G112" s="87" t="s">
        <v>585</v>
      </c>
      <c r="H112" s="64"/>
    </row>
    <row r="113" spans="1:8" ht="30" customHeight="1">
      <c r="A113" s="99">
        <v>100</v>
      </c>
      <c r="B113" s="79">
        <v>100</v>
      </c>
      <c r="C113" s="80" t="s">
        <v>372</v>
      </c>
      <c r="D113" s="81" t="s">
        <v>194</v>
      </c>
      <c r="E113" s="84" t="s">
        <v>657</v>
      </c>
      <c r="F113" s="85" t="s">
        <v>658</v>
      </c>
      <c r="G113" s="87" t="s">
        <v>659</v>
      </c>
      <c r="H113" s="64"/>
    </row>
    <row r="114" spans="1:8" ht="30" customHeight="1">
      <c r="A114" s="99">
        <v>101</v>
      </c>
      <c r="B114" s="79">
        <v>101</v>
      </c>
      <c r="C114" s="80" t="s">
        <v>372</v>
      </c>
      <c r="D114" s="81" t="s">
        <v>194</v>
      </c>
      <c r="E114" s="84" t="s">
        <v>644</v>
      </c>
      <c r="F114" s="85" t="s">
        <v>389</v>
      </c>
      <c r="G114" s="87" t="s">
        <v>645</v>
      </c>
      <c r="H114" s="64"/>
    </row>
    <row r="115" spans="1:8" ht="30" customHeight="1">
      <c r="A115" s="99">
        <v>102</v>
      </c>
      <c r="B115" s="79">
        <v>102</v>
      </c>
      <c r="C115" s="80" t="s">
        <v>372</v>
      </c>
      <c r="D115" s="81" t="s">
        <v>194</v>
      </c>
      <c r="E115" s="84" t="s">
        <v>516</v>
      </c>
      <c r="F115" s="85" t="s">
        <v>517</v>
      </c>
      <c r="G115" s="87" t="s">
        <v>518</v>
      </c>
      <c r="H115" s="64"/>
    </row>
    <row r="116" spans="1:8" ht="30" customHeight="1">
      <c r="A116" s="99">
        <v>103</v>
      </c>
      <c r="B116" s="79">
        <v>103</v>
      </c>
      <c r="C116" s="80" t="s">
        <v>372</v>
      </c>
      <c r="D116" s="81" t="s">
        <v>800</v>
      </c>
      <c r="E116" s="84" t="s">
        <v>837</v>
      </c>
      <c r="F116" s="85" t="s">
        <v>375</v>
      </c>
      <c r="G116" s="87" t="s">
        <v>838</v>
      </c>
      <c r="H116" s="64"/>
    </row>
    <row r="117" spans="1:8" ht="30" customHeight="1">
      <c r="A117" s="99">
        <v>104</v>
      </c>
      <c r="B117" s="79">
        <v>104</v>
      </c>
      <c r="C117" s="80" t="s">
        <v>372</v>
      </c>
      <c r="D117" s="81" t="s">
        <v>373</v>
      </c>
      <c r="E117" s="84" t="s">
        <v>374</v>
      </c>
      <c r="F117" s="85" t="s">
        <v>375</v>
      </c>
      <c r="G117" s="87" t="s">
        <v>376</v>
      </c>
      <c r="H117" s="64"/>
    </row>
    <row r="118" spans="1:8" ht="30" customHeight="1">
      <c r="A118" s="99">
        <v>105</v>
      </c>
      <c r="B118" s="79">
        <v>105</v>
      </c>
      <c r="C118" s="80" t="s">
        <v>166</v>
      </c>
      <c r="D118" s="81" t="s">
        <v>143</v>
      </c>
      <c r="E118" s="84" t="s">
        <v>168</v>
      </c>
      <c r="F118" s="85" t="s">
        <v>168</v>
      </c>
      <c r="G118" s="87" t="s">
        <v>170</v>
      </c>
      <c r="H118" s="64"/>
    </row>
    <row r="119" spans="1:8" ht="30" customHeight="1">
      <c r="A119" s="99">
        <v>106</v>
      </c>
      <c r="B119" s="79">
        <v>106</v>
      </c>
      <c r="C119" s="80" t="s">
        <v>166</v>
      </c>
      <c r="D119" s="81" t="s">
        <v>194</v>
      </c>
      <c r="E119" s="84" t="s">
        <v>675</v>
      </c>
      <c r="F119" s="85" t="s">
        <v>168</v>
      </c>
      <c r="G119" s="87" t="s">
        <v>676</v>
      </c>
      <c r="H119" s="64"/>
    </row>
    <row r="120" spans="1:8" ht="30" customHeight="1">
      <c r="A120" s="99">
        <v>107</v>
      </c>
      <c r="B120" s="79">
        <v>107</v>
      </c>
      <c r="C120" s="80" t="s">
        <v>166</v>
      </c>
      <c r="D120" s="81" t="s">
        <v>194</v>
      </c>
      <c r="E120" s="84" t="s">
        <v>538</v>
      </c>
      <c r="F120" s="85" t="s">
        <v>538</v>
      </c>
      <c r="G120" s="87" t="s">
        <v>539</v>
      </c>
      <c r="H120" s="64"/>
    </row>
    <row r="121" spans="1:8" ht="30" customHeight="1">
      <c r="A121" s="99">
        <v>108</v>
      </c>
      <c r="B121" s="79">
        <v>108</v>
      </c>
      <c r="C121" s="80" t="s">
        <v>166</v>
      </c>
      <c r="D121" s="81" t="s">
        <v>194</v>
      </c>
      <c r="E121" s="84" t="s">
        <v>653</v>
      </c>
      <c r="F121" s="85" t="s">
        <v>196</v>
      </c>
      <c r="G121" s="87" t="s">
        <v>654</v>
      </c>
      <c r="H121" s="64"/>
    </row>
    <row r="122" spans="1:8" ht="30" customHeight="1">
      <c r="A122" s="99">
        <v>109</v>
      </c>
      <c r="B122" s="79">
        <v>109</v>
      </c>
      <c r="C122" s="80" t="s">
        <v>166</v>
      </c>
      <c r="D122" s="81" t="s">
        <v>194</v>
      </c>
      <c r="E122" s="84" t="s">
        <v>195</v>
      </c>
      <c r="F122" s="85" t="s">
        <v>196</v>
      </c>
      <c r="G122" s="87" t="s">
        <v>197</v>
      </c>
      <c r="H122" s="64"/>
    </row>
    <row r="123" spans="1:8" ht="30" customHeight="1">
      <c r="A123" s="99">
        <v>110</v>
      </c>
      <c r="B123" s="79">
        <v>110</v>
      </c>
      <c r="C123" s="80" t="s">
        <v>166</v>
      </c>
      <c r="D123" s="81" t="s">
        <v>800</v>
      </c>
      <c r="E123" s="84" t="s">
        <v>810</v>
      </c>
      <c r="F123" s="85" t="s">
        <v>168</v>
      </c>
      <c r="G123" s="87" t="s">
        <v>811</v>
      </c>
      <c r="H123" s="64"/>
    </row>
    <row r="124" spans="1:8" ht="30" customHeight="1">
      <c r="A124" s="99">
        <v>111</v>
      </c>
      <c r="B124" s="79">
        <v>111</v>
      </c>
      <c r="C124" s="80" t="s">
        <v>166</v>
      </c>
      <c r="D124" s="81" t="s">
        <v>129</v>
      </c>
      <c r="E124" s="84" t="s">
        <v>167</v>
      </c>
      <c r="F124" s="85" t="s">
        <v>168</v>
      </c>
      <c r="G124" s="87" t="s">
        <v>169</v>
      </c>
      <c r="H124" s="64"/>
    </row>
    <row r="125" spans="1:8" ht="30" customHeight="1">
      <c r="A125" s="99">
        <v>112</v>
      </c>
      <c r="B125" s="79">
        <v>112</v>
      </c>
      <c r="C125" s="80" t="s">
        <v>171</v>
      </c>
      <c r="D125" s="81" t="s">
        <v>143</v>
      </c>
      <c r="E125" s="84" t="s">
        <v>173</v>
      </c>
      <c r="F125" s="85" t="s">
        <v>173</v>
      </c>
      <c r="G125" s="87" t="s">
        <v>175</v>
      </c>
      <c r="H125" s="64"/>
    </row>
    <row r="126" spans="1:8" ht="30" customHeight="1">
      <c r="A126" s="99">
        <v>113</v>
      </c>
      <c r="B126" s="79">
        <v>113</v>
      </c>
      <c r="C126" s="80" t="s">
        <v>171</v>
      </c>
      <c r="D126" s="81" t="s">
        <v>129</v>
      </c>
      <c r="E126" s="84" t="s">
        <v>172</v>
      </c>
      <c r="F126" s="85" t="s">
        <v>173</v>
      </c>
      <c r="G126" s="87" t="s">
        <v>174</v>
      </c>
      <c r="H126" s="64"/>
    </row>
    <row r="127" spans="1:8" ht="30" customHeight="1">
      <c r="A127" s="99">
        <v>114</v>
      </c>
      <c r="B127" s="79">
        <v>114</v>
      </c>
      <c r="C127" s="80" t="s">
        <v>171</v>
      </c>
      <c r="D127" s="81" t="s">
        <v>194</v>
      </c>
      <c r="E127" s="84" t="s">
        <v>630</v>
      </c>
      <c r="F127" s="85" t="s">
        <v>630</v>
      </c>
      <c r="G127" s="87" t="s">
        <v>631</v>
      </c>
      <c r="H127" s="64"/>
    </row>
    <row r="128" spans="1:8" ht="30" customHeight="1">
      <c r="A128" s="99">
        <v>115</v>
      </c>
      <c r="B128" s="79">
        <v>115</v>
      </c>
      <c r="C128" s="80" t="s">
        <v>171</v>
      </c>
      <c r="D128" s="81" t="s">
        <v>194</v>
      </c>
      <c r="E128" s="84" t="s">
        <v>489</v>
      </c>
      <c r="F128" s="85" t="s">
        <v>489</v>
      </c>
      <c r="G128" s="87" t="s">
        <v>490</v>
      </c>
      <c r="H128" s="64"/>
    </row>
    <row r="129" spans="1:8" ht="30" customHeight="1">
      <c r="A129" s="99">
        <v>116</v>
      </c>
      <c r="B129" s="79">
        <v>116</v>
      </c>
      <c r="C129" s="80" t="s">
        <v>171</v>
      </c>
      <c r="D129" s="81" t="s">
        <v>800</v>
      </c>
      <c r="E129" s="84" t="s">
        <v>173</v>
      </c>
      <c r="F129" s="85" t="s">
        <v>173</v>
      </c>
      <c r="G129" s="87" t="s">
        <v>816</v>
      </c>
      <c r="H129" s="64"/>
    </row>
    <row r="130" spans="1:8" ht="30" customHeight="1">
      <c r="A130" s="99">
        <v>117</v>
      </c>
      <c r="B130" s="79">
        <v>117</v>
      </c>
      <c r="C130" s="80" t="s">
        <v>198</v>
      </c>
      <c r="D130" s="81" t="s">
        <v>391</v>
      </c>
      <c r="E130" s="84" t="s">
        <v>392</v>
      </c>
      <c r="F130" s="85" t="s">
        <v>233</v>
      </c>
      <c r="G130" s="87" t="s">
        <v>393</v>
      </c>
      <c r="H130" s="64"/>
    </row>
    <row r="131" spans="1:8" ht="30" customHeight="1">
      <c r="A131" s="99">
        <v>118</v>
      </c>
      <c r="B131" s="79">
        <v>118</v>
      </c>
      <c r="C131" s="80" t="s">
        <v>198</v>
      </c>
      <c r="D131" s="81" t="s">
        <v>129</v>
      </c>
      <c r="E131" s="84" t="s">
        <v>232</v>
      </c>
      <c r="F131" s="85" t="s">
        <v>233</v>
      </c>
      <c r="G131" s="87" t="s">
        <v>234</v>
      </c>
      <c r="H131" s="64"/>
    </row>
    <row r="132" spans="1:8" ht="30" customHeight="1">
      <c r="A132" s="99">
        <v>119</v>
      </c>
      <c r="B132" s="79">
        <v>119</v>
      </c>
      <c r="C132" s="80" t="s">
        <v>198</v>
      </c>
      <c r="D132" s="81" t="s">
        <v>129</v>
      </c>
      <c r="E132" s="84" t="s">
        <v>211</v>
      </c>
      <c r="F132" s="85" t="s">
        <v>212</v>
      </c>
      <c r="G132" s="87" t="s">
        <v>213</v>
      </c>
      <c r="H132" s="64"/>
    </row>
    <row r="133" spans="1:8" ht="30" customHeight="1">
      <c r="A133" s="99">
        <v>120</v>
      </c>
      <c r="B133" s="79">
        <v>120</v>
      </c>
      <c r="C133" s="80" t="s">
        <v>198</v>
      </c>
      <c r="D133" s="81" t="s">
        <v>194</v>
      </c>
      <c r="E133" s="84" t="s">
        <v>477</v>
      </c>
      <c r="F133" s="85" t="s">
        <v>478</v>
      </c>
      <c r="G133" s="87" t="s">
        <v>479</v>
      </c>
      <c r="H133" s="64"/>
    </row>
    <row r="134" spans="1:8" ht="30" customHeight="1">
      <c r="A134" s="99">
        <v>121</v>
      </c>
      <c r="B134" s="79">
        <v>121</v>
      </c>
      <c r="C134" s="80" t="s">
        <v>198</v>
      </c>
      <c r="D134" s="81" t="s">
        <v>194</v>
      </c>
      <c r="E134" s="84" t="s">
        <v>651</v>
      </c>
      <c r="F134" s="85" t="s">
        <v>200</v>
      </c>
      <c r="G134" s="87" t="s">
        <v>652</v>
      </c>
      <c r="H134" s="64"/>
    </row>
    <row r="135" spans="1:8" ht="30" customHeight="1">
      <c r="A135" s="99">
        <v>122</v>
      </c>
      <c r="B135" s="79">
        <v>122</v>
      </c>
      <c r="C135" s="80" t="s">
        <v>198</v>
      </c>
      <c r="D135" s="81" t="s">
        <v>194</v>
      </c>
      <c r="E135" s="84" t="s">
        <v>474</v>
      </c>
      <c r="F135" s="85" t="s">
        <v>475</v>
      </c>
      <c r="G135" s="87" t="s">
        <v>476</v>
      </c>
      <c r="H135" s="64"/>
    </row>
    <row r="136" spans="1:8" ht="30" customHeight="1">
      <c r="A136" s="99">
        <v>123</v>
      </c>
      <c r="B136" s="79">
        <v>123</v>
      </c>
      <c r="C136" s="80" t="s">
        <v>198</v>
      </c>
      <c r="D136" s="81" t="s">
        <v>194</v>
      </c>
      <c r="E136" s="84" t="s">
        <v>455</v>
      </c>
      <c r="F136" s="85" t="s">
        <v>456</v>
      </c>
      <c r="G136" s="87" t="s">
        <v>457</v>
      </c>
      <c r="H136" s="64"/>
    </row>
    <row r="137" spans="1:8" ht="30" customHeight="1">
      <c r="A137" s="99">
        <v>124</v>
      </c>
      <c r="B137" s="79">
        <v>124</v>
      </c>
      <c r="C137" s="80" t="s">
        <v>198</v>
      </c>
      <c r="D137" s="81" t="s">
        <v>842</v>
      </c>
      <c r="E137" s="84" t="s">
        <v>392</v>
      </c>
      <c r="F137" s="85" t="s">
        <v>478</v>
      </c>
      <c r="G137" s="87" t="s">
        <v>843</v>
      </c>
      <c r="H137" s="64"/>
    </row>
    <row r="138" spans="1:8" ht="30" customHeight="1">
      <c r="A138" s="99">
        <v>125</v>
      </c>
      <c r="B138" s="79">
        <v>125</v>
      </c>
      <c r="C138" s="80" t="s">
        <v>198</v>
      </c>
      <c r="D138" s="81" t="s">
        <v>129</v>
      </c>
      <c r="E138" s="84" t="s">
        <v>199</v>
      </c>
      <c r="F138" s="85" t="s">
        <v>200</v>
      </c>
      <c r="G138" s="87" t="s">
        <v>201</v>
      </c>
      <c r="H138" s="64"/>
    </row>
    <row r="139" spans="1:8" ht="30" customHeight="1">
      <c r="A139" s="99">
        <v>126</v>
      </c>
      <c r="B139" s="79">
        <v>126</v>
      </c>
      <c r="C139" s="80" t="s">
        <v>546</v>
      </c>
      <c r="D139" s="81" t="s">
        <v>194</v>
      </c>
      <c r="E139" s="84" t="s">
        <v>609</v>
      </c>
      <c r="F139" s="85" t="s">
        <v>610</v>
      </c>
      <c r="G139" s="87" t="s">
        <v>611</v>
      </c>
      <c r="H139" s="64"/>
    </row>
    <row r="140" spans="1:8" ht="30" customHeight="1">
      <c r="A140" s="99">
        <v>127</v>
      </c>
      <c r="B140" s="79">
        <v>127</v>
      </c>
      <c r="C140" s="80" t="s">
        <v>546</v>
      </c>
      <c r="D140" s="81" t="s">
        <v>194</v>
      </c>
      <c r="E140" s="84" t="s">
        <v>547</v>
      </c>
      <c r="F140" s="85" t="s">
        <v>547</v>
      </c>
      <c r="G140" s="87" t="s">
        <v>548</v>
      </c>
      <c r="H140" s="64"/>
    </row>
    <row r="141" spans="1:8" ht="30" customHeight="1">
      <c r="A141" s="99">
        <v>128</v>
      </c>
      <c r="B141" s="79">
        <v>128</v>
      </c>
      <c r="C141" s="80" t="s">
        <v>546</v>
      </c>
      <c r="D141" s="81" t="s">
        <v>194</v>
      </c>
      <c r="E141" s="84" t="s">
        <v>604</v>
      </c>
      <c r="F141" s="85" t="s">
        <v>605</v>
      </c>
      <c r="G141" s="87" t="s">
        <v>606</v>
      </c>
      <c r="H141" s="64"/>
    </row>
    <row r="142" spans="1:8" ht="30" customHeight="1">
      <c r="A142" s="99">
        <v>129</v>
      </c>
      <c r="B142" s="79">
        <v>129</v>
      </c>
      <c r="C142" s="80" t="s">
        <v>546</v>
      </c>
      <c r="D142" s="81" t="s">
        <v>194</v>
      </c>
      <c r="E142" s="84" t="s">
        <v>570</v>
      </c>
      <c r="F142" s="85" t="s">
        <v>570</v>
      </c>
      <c r="G142" s="87" t="s">
        <v>571</v>
      </c>
      <c r="H142" s="64"/>
    </row>
    <row r="143" spans="1:8" ht="30" customHeight="1">
      <c r="A143" s="99">
        <v>130</v>
      </c>
      <c r="B143" s="79">
        <v>130</v>
      </c>
      <c r="C143" s="80" t="s">
        <v>546</v>
      </c>
      <c r="D143" s="81" t="s">
        <v>800</v>
      </c>
      <c r="E143" s="84" t="s">
        <v>819</v>
      </c>
      <c r="F143" s="85" t="s">
        <v>610</v>
      </c>
      <c r="G143" s="87" t="s">
        <v>820</v>
      </c>
      <c r="H143" s="64"/>
    </row>
    <row r="144" spans="1:8" ht="30" customHeight="1">
      <c r="A144" s="99">
        <v>131</v>
      </c>
      <c r="B144" s="79">
        <v>131</v>
      </c>
      <c r="C144" s="80" t="s">
        <v>132</v>
      </c>
      <c r="D144" s="81" t="s">
        <v>129</v>
      </c>
      <c r="E144" s="84" t="s">
        <v>133</v>
      </c>
      <c r="F144" s="85" t="s">
        <v>134</v>
      </c>
      <c r="G144" s="87" t="s">
        <v>135</v>
      </c>
      <c r="H144" s="64"/>
    </row>
    <row r="145" spans="1:8" ht="30" customHeight="1">
      <c r="A145" s="99">
        <v>132</v>
      </c>
      <c r="B145" s="79">
        <v>132</v>
      </c>
      <c r="C145" s="80" t="s">
        <v>132</v>
      </c>
      <c r="D145" s="81" t="s">
        <v>194</v>
      </c>
      <c r="E145" s="84" t="s">
        <v>624</v>
      </c>
      <c r="F145" s="85" t="s">
        <v>625</v>
      </c>
      <c r="G145" s="87" t="s">
        <v>626</v>
      </c>
      <c r="H145" s="64"/>
    </row>
    <row r="146" spans="1:8" ht="30" customHeight="1">
      <c r="A146" s="99">
        <v>133</v>
      </c>
      <c r="B146" s="79">
        <v>133</v>
      </c>
      <c r="C146" s="80" t="s">
        <v>132</v>
      </c>
      <c r="D146" s="81" t="s">
        <v>194</v>
      </c>
      <c r="E146" s="84" t="s">
        <v>382</v>
      </c>
      <c r="F146" s="85" t="s">
        <v>382</v>
      </c>
      <c r="G146" s="87" t="s">
        <v>383</v>
      </c>
      <c r="H146" s="64"/>
    </row>
    <row r="147" spans="1:8" ht="30" customHeight="1">
      <c r="A147" s="99">
        <v>134</v>
      </c>
      <c r="B147" s="79">
        <v>134</v>
      </c>
      <c r="C147" s="80" t="s">
        <v>132</v>
      </c>
      <c r="D147" s="81" t="s">
        <v>194</v>
      </c>
      <c r="E147" s="84" t="s">
        <v>388</v>
      </c>
      <c r="F147" s="85" t="s">
        <v>389</v>
      </c>
      <c r="G147" s="87" t="s">
        <v>390</v>
      </c>
      <c r="H147" s="64"/>
    </row>
    <row r="148" spans="1:8" ht="30" customHeight="1">
      <c r="A148" s="99">
        <v>135</v>
      </c>
      <c r="B148" s="79">
        <v>135</v>
      </c>
      <c r="C148" s="80" t="s">
        <v>132</v>
      </c>
      <c r="D148" s="81" t="s">
        <v>194</v>
      </c>
      <c r="E148" s="84" t="s">
        <v>486</v>
      </c>
      <c r="F148" s="85" t="s">
        <v>487</v>
      </c>
      <c r="G148" s="87" t="s">
        <v>488</v>
      </c>
      <c r="H148" s="64"/>
    </row>
    <row r="149" spans="1:8" ht="30" customHeight="1">
      <c r="A149" s="99">
        <v>136</v>
      </c>
      <c r="B149" s="79">
        <v>136</v>
      </c>
      <c r="C149" s="80" t="s">
        <v>132</v>
      </c>
      <c r="D149" s="81" t="s">
        <v>800</v>
      </c>
      <c r="E149" s="84" t="s">
        <v>134</v>
      </c>
      <c r="F149" s="85" t="s">
        <v>134</v>
      </c>
      <c r="G149" s="87" t="s">
        <v>832</v>
      </c>
      <c r="H149" s="64"/>
    </row>
    <row r="150" spans="1:8" ht="30" customHeight="1">
      <c r="A150" s="99">
        <v>137</v>
      </c>
      <c r="B150" s="79">
        <v>137</v>
      </c>
      <c r="C150" s="80" t="s">
        <v>250</v>
      </c>
      <c r="D150" s="81" t="s">
        <v>143</v>
      </c>
      <c r="E150" s="84" t="s">
        <v>251</v>
      </c>
      <c r="F150" s="85" t="s">
        <v>252</v>
      </c>
      <c r="G150" s="87" t="s">
        <v>253</v>
      </c>
      <c r="H150" s="64"/>
    </row>
    <row r="151" spans="1:8" ht="30" customHeight="1">
      <c r="A151" s="99">
        <v>138</v>
      </c>
      <c r="B151" s="79">
        <v>138</v>
      </c>
      <c r="C151" s="80" t="s">
        <v>250</v>
      </c>
      <c r="D151" s="81" t="s">
        <v>194</v>
      </c>
      <c r="E151" s="84" t="s">
        <v>769</v>
      </c>
      <c r="F151" s="85" t="s">
        <v>252</v>
      </c>
      <c r="G151" s="87" t="s">
        <v>770</v>
      </c>
      <c r="H151" s="64"/>
    </row>
    <row r="152" spans="1:8" ht="30" customHeight="1">
      <c r="A152" s="99">
        <v>139</v>
      </c>
      <c r="B152" s="79">
        <v>139</v>
      </c>
      <c r="C152" s="80" t="s">
        <v>250</v>
      </c>
      <c r="D152" s="81" t="s">
        <v>194</v>
      </c>
      <c r="E152" s="84" t="s">
        <v>530</v>
      </c>
      <c r="F152" s="85" t="s">
        <v>531</v>
      </c>
      <c r="G152" s="87" t="s">
        <v>532</v>
      </c>
      <c r="H152" s="64"/>
    </row>
    <row r="153" spans="1:8" ht="30" customHeight="1">
      <c r="A153" s="99">
        <v>140</v>
      </c>
      <c r="B153" s="79">
        <v>140</v>
      </c>
      <c r="C153" s="80" t="s">
        <v>250</v>
      </c>
      <c r="D153" s="81" t="s">
        <v>194</v>
      </c>
      <c r="E153" s="84" t="s">
        <v>369</v>
      </c>
      <c r="F153" s="85" t="s">
        <v>370</v>
      </c>
      <c r="G153" s="87" t="s">
        <v>371</v>
      </c>
      <c r="H153" s="64"/>
    </row>
    <row r="154" spans="1:8" ht="30" customHeight="1">
      <c r="A154" s="99">
        <v>141</v>
      </c>
      <c r="B154" s="79">
        <v>141</v>
      </c>
      <c r="C154" s="80" t="s">
        <v>250</v>
      </c>
      <c r="D154" s="81" t="s">
        <v>194</v>
      </c>
      <c r="E154" s="84" t="s">
        <v>305</v>
      </c>
      <c r="F154" s="85" t="s">
        <v>306</v>
      </c>
      <c r="G154" s="87" t="s">
        <v>307</v>
      </c>
      <c r="H154" s="64"/>
    </row>
    <row r="155" spans="1:8" ht="30" customHeight="1">
      <c r="A155" s="99">
        <v>142</v>
      </c>
      <c r="B155" s="79">
        <v>142</v>
      </c>
      <c r="C155" s="80" t="s">
        <v>250</v>
      </c>
      <c r="D155" s="81" t="s">
        <v>194</v>
      </c>
      <c r="E155" s="84" t="s">
        <v>445</v>
      </c>
      <c r="F155" s="85" t="s">
        <v>446</v>
      </c>
      <c r="G155" s="87" t="s">
        <v>447</v>
      </c>
      <c r="H155" s="64"/>
    </row>
    <row r="156" spans="1:8" ht="30" customHeight="1">
      <c r="A156" s="99">
        <v>143</v>
      </c>
      <c r="B156" s="79">
        <v>143</v>
      </c>
      <c r="C156" s="80" t="s">
        <v>250</v>
      </c>
      <c r="D156" s="81" t="s">
        <v>194</v>
      </c>
      <c r="E156" s="84" t="s">
        <v>706</v>
      </c>
      <c r="F156" s="85" t="s">
        <v>707</v>
      </c>
      <c r="G156" s="87" t="s">
        <v>708</v>
      </c>
      <c r="H156" s="64"/>
    </row>
    <row r="157" spans="1:8" ht="30" customHeight="1">
      <c r="A157" s="99">
        <v>144</v>
      </c>
      <c r="B157" s="79">
        <v>144</v>
      </c>
      <c r="C157" s="80" t="s">
        <v>250</v>
      </c>
      <c r="D157" s="81" t="s">
        <v>194</v>
      </c>
      <c r="E157" s="84" t="s">
        <v>525</v>
      </c>
      <c r="F157" s="85" t="s">
        <v>525</v>
      </c>
      <c r="G157" s="87" t="s">
        <v>526</v>
      </c>
      <c r="H157" s="64"/>
    </row>
    <row r="158" spans="1:8" ht="30" customHeight="1">
      <c r="A158" s="99">
        <v>145</v>
      </c>
      <c r="B158" s="79">
        <v>145</v>
      </c>
      <c r="C158" s="80" t="s">
        <v>250</v>
      </c>
      <c r="D158" s="81" t="s">
        <v>194</v>
      </c>
      <c r="E158" s="84" t="s">
        <v>349</v>
      </c>
      <c r="F158" s="85" t="s">
        <v>349</v>
      </c>
      <c r="G158" s="87" t="s">
        <v>350</v>
      </c>
      <c r="H158" s="64"/>
    </row>
    <row r="159" spans="1:8" ht="30" customHeight="1">
      <c r="A159" s="99">
        <v>146</v>
      </c>
      <c r="B159" s="79">
        <v>146</v>
      </c>
      <c r="C159" s="80" t="s">
        <v>250</v>
      </c>
      <c r="D159" s="81" t="s">
        <v>692</v>
      </c>
      <c r="E159" s="84" t="s">
        <v>250</v>
      </c>
      <c r="F159" s="85" t="s">
        <v>252</v>
      </c>
      <c r="G159" s="87" t="s">
        <v>818</v>
      </c>
      <c r="H159" s="64"/>
    </row>
    <row r="160" spans="1:8" ht="30" customHeight="1">
      <c r="A160" s="99">
        <v>147</v>
      </c>
      <c r="B160" s="79">
        <v>147</v>
      </c>
      <c r="C160" s="80" t="s">
        <v>136</v>
      </c>
      <c r="D160" s="81" t="s">
        <v>129</v>
      </c>
      <c r="E160" s="84" t="s">
        <v>179</v>
      </c>
      <c r="F160" s="85" t="s">
        <v>180</v>
      </c>
      <c r="G160" s="87" t="s">
        <v>181</v>
      </c>
      <c r="H160" s="64"/>
    </row>
    <row r="161" spans="1:8" ht="30" customHeight="1">
      <c r="A161" s="99">
        <v>148</v>
      </c>
      <c r="B161" s="79">
        <v>148</v>
      </c>
      <c r="C161" s="80" t="s">
        <v>136</v>
      </c>
      <c r="D161" s="81" t="s">
        <v>143</v>
      </c>
      <c r="E161" s="84" t="s">
        <v>214</v>
      </c>
      <c r="F161" s="85" t="s">
        <v>215</v>
      </c>
      <c r="G161" s="87" t="s">
        <v>216</v>
      </c>
      <c r="H161" s="64"/>
    </row>
    <row r="162" spans="1:8" ht="30" customHeight="1">
      <c r="A162" s="99">
        <v>149</v>
      </c>
      <c r="B162" s="79">
        <v>149</v>
      </c>
      <c r="C162" s="80" t="s">
        <v>136</v>
      </c>
      <c r="D162" s="81" t="s">
        <v>143</v>
      </c>
      <c r="E162" s="84" t="s">
        <v>176</v>
      </c>
      <c r="F162" s="85" t="s">
        <v>177</v>
      </c>
      <c r="G162" s="87" t="s">
        <v>178</v>
      </c>
      <c r="H162" s="64"/>
    </row>
    <row r="163" spans="1:8" ht="30" customHeight="1">
      <c r="A163" s="99">
        <v>150</v>
      </c>
      <c r="B163" s="79">
        <v>150</v>
      </c>
      <c r="C163" s="80" t="s">
        <v>136</v>
      </c>
      <c r="D163" s="81" t="s">
        <v>129</v>
      </c>
      <c r="E163" s="84" t="s">
        <v>277</v>
      </c>
      <c r="F163" s="85" t="s">
        <v>215</v>
      </c>
      <c r="G163" s="87" t="s">
        <v>278</v>
      </c>
      <c r="H163" s="64"/>
    </row>
    <row r="164" spans="1:8" ht="30" customHeight="1">
      <c r="A164" s="99">
        <v>151</v>
      </c>
      <c r="B164" s="79">
        <v>151</v>
      </c>
      <c r="C164" s="80" t="s">
        <v>136</v>
      </c>
      <c r="D164" s="81" t="s">
        <v>129</v>
      </c>
      <c r="E164" s="84" t="s">
        <v>140</v>
      </c>
      <c r="F164" s="85" t="s">
        <v>141</v>
      </c>
      <c r="G164" s="87" t="s">
        <v>142</v>
      </c>
      <c r="H164" s="64"/>
    </row>
    <row r="165" spans="1:8" ht="30" customHeight="1">
      <c r="A165" s="99">
        <v>152</v>
      </c>
      <c r="B165" s="79">
        <v>152</v>
      </c>
      <c r="C165" s="80" t="s">
        <v>136</v>
      </c>
      <c r="D165" s="81" t="s">
        <v>129</v>
      </c>
      <c r="E165" s="84" t="s">
        <v>202</v>
      </c>
      <c r="F165" s="85" t="s">
        <v>203</v>
      </c>
      <c r="G165" s="87" t="s">
        <v>204</v>
      </c>
      <c r="H165" s="64"/>
    </row>
    <row r="166" spans="1:8" ht="30" customHeight="1">
      <c r="A166" s="99">
        <v>153</v>
      </c>
      <c r="B166" s="79">
        <v>153</v>
      </c>
      <c r="C166" s="80" t="s">
        <v>136</v>
      </c>
      <c r="D166" s="81" t="s">
        <v>129</v>
      </c>
      <c r="E166" s="84" t="s">
        <v>137</v>
      </c>
      <c r="F166" s="85" t="s">
        <v>138</v>
      </c>
      <c r="G166" s="87" t="s">
        <v>139</v>
      </c>
      <c r="H166" s="64"/>
    </row>
    <row r="167" spans="1:8" ht="30" customHeight="1">
      <c r="A167" s="99">
        <v>154</v>
      </c>
      <c r="B167" s="79">
        <v>154</v>
      </c>
      <c r="C167" s="80" t="s">
        <v>136</v>
      </c>
      <c r="D167" s="81" t="s">
        <v>129</v>
      </c>
      <c r="E167" s="84" t="s">
        <v>235</v>
      </c>
      <c r="F167" s="85" t="s">
        <v>177</v>
      </c>
      <c r="G167" s="87" t="s">
        <v>236</v>
      </c>
      <c r="H167" s="64"/>
    </row>
    <row r="168" spans="1:8" ht="30" customHeight="1">
      <c r="A168" s="99">
        <v>155</v>
      </c>
      <c r="B168" s="79">
        <v>155</v>
      </c>
      <c r="C168" s="80" t="s">
        <v>136</v>
      </c>
      <c r="D168" s="81" t="s">
        <v>194</v>
      </c>
      <c r="E168" s="84" t="s">
        <v>792</v>
      </c>
      <c r="F168" s="85" t="s">
        <v>215</v>
      </c>
      <c r="G168" s="87" t="s">
        <v>793</v>
      </c>
      <c r="H168" s="64"/>
    </row>
    <row r="169" spans="1:8" ht="30" customHeight="1">
      <c r="A169" s="99">
        <v>156</v>
      </c>
      <c r="B169" s="79">
        <v>156</v>
      </c>
      <c r="C169" s="80" t="s">
        <v>136</v>
      </c>
      <c r="D169" s="81" t="s">
        <v>194</v>
      </c>
      <c r="E169" s="84" t="s">
        <v>726</v>
      </c>
      <c r="F169" s="85" t="s">
        <v>141</v>
      </c>
      <c r="G169" s="87" t="s">
        <v>727</v>
      </c>
      <c r="H169" s="64"/>
    </row>
    <row r="170" spans="1:8" ht="30" customHeight="1">
      <c r="A170" s="99">
        <v>157</v>
      </c>
      <c r="B170" s="79">
        <v>157</v>
      </c>
      <c r="C170" s="80" t="s">
        <v>136</v>
      </c>
      <c r="D170" s="81" t="s">
        <v>194</v>
      </c>
      <c r="E170" s="84" t="s">
        <v>503</v>
      </c>
      <c r="F170" s="85" t="s">
        <v>503</v>
      </c>
      <c r="G170" s="87" t="s">
        <v>504</v>
      </c>
      <c r="H170" s="64"/>
    </row>
    <row r="171" spans="1:8" ht="30" customHeight="1">
      <c r="A171" s="99">
        <v>158</v>
      </c>
      <c r="B171" s="79">
        <v>158</v>
      </c>
      <c r="C171" s="80" t="s">
        <v>136</v>
      </c>
      <c r="D171" s="81" t="s">
        <v>194</v>
      </c>
      <c r="E171" s="84" t="s">
        <v>552</v>
      </c>
      <c r="F171" s="85" t="s">
        <v>553</v>
      </c>
      <c r="G171" s="87" t="s">
        <v>554</v>
      </c>
      <c r="H171" s="64"/>
    </row>
    <row r="172" spans="1:8" ht="30" customHeight="1">
      <c r="A172" s="99">
        <v>159</v>
      </c>
      <c r="B172" s="79">
        <v>159</v>
      </c>
      <c r="C172" s="80" t="s">
        <v>136</v>
      </c>
      <c r="D172" s="81" t="s">
        <v>194</v>
      </c>
      <c r="E172" s="84" t="s">
        <v>612</v>
      </c>
      <c r="F172" s="85" t="s">
        <v>613</v>
      </c>
      <c r="G172" s="87" t="s">
        <v>614</v>
      </c>
      <c r="H172" s="64"/>
    </row>
    <row r="173" spans="1:8" ht="30" customHeight="1">
      <c r="A173" s="99">
        <v>160</v>
      </c>
      <c r="B173" s="79">
        <v>160</v>
      </c>
      <c r="C173" s="80" t="s">
        <v>136</v>
      </c>
      <c r="D173" s="81" t="s">
        <v>194</v>
      </c>
      <c r="E173" s="84" t="s">
        <v>203</v>
      </c>
      <c r="F173" s="85" t="s">
        <v>203</v>
      </c>
      <c r="G173" s="87" t="s">
        <v>754</v>
      </c>
      <c r="H173" s="64"/>
    </row>
    <row r="174" spans="1:8" ht="30" customHeight="1">
      <c r="A174" s="99">
        <v>161</v>
      </c>
      <c r="B174" s="79">
        <v>161</v>
      </c>
      <c r="C174" s="80" t="s">
        <v>136</v>
      </c>
      <c r="D174" s="81" t="s">
        <v>194</v>
      </c>
      <c r="E174" s="84" t="s">
        <v>176</v>
      </c>
      <c r="F174" s="85" t="s">
        <v>177</v>
      </c>
      <c r="G174" s="87" t="s">
        <v>662</v>
      </c>
      <c r="H174" s="64"/>
    </row>
    <row r="175" spans="1:8" ht="30" customHeight="1">
      <c r="A175" s="99">
        <v>162</v>
      </c>
      <c r="B175" s="79">
        <v>162</v>
      </c>
      <c r="C175" s="80" t="s">
        <v>136</v>
      </c>
      <c r="D175" s="81" t="s">
        <v>194</v>
      </c>
      <c r="E175" s="84" t="s">
        <v>450</v>
      </c>
      <c r="F175" s="85" t="s">
        <v>450</v>
      </c>
      <c r="G175" s="87" t="s">
        <v>451</v>
      </c>
      <c r="H175" s="64"/>
    </row>
    <row r="176" spans="1:8" ht="30" customHeight="1">
      <c r="A176" s="99">
        <v>163</v>
      </c>
      <c r="B176" s="79">
        <v>163</v>
      </c>
      <c r="C176" s="80" t="s">
        <v>136</v>
      </c>
      <c r="D176" s="81" t="s">
        <v>194</v>
      </c>
      <c r="E176" s="84" t="s">
        <v>419</v>
      </c>
      <c r="F176" s="85" t="s">
        <v>420</v>
      </c>
      <c r="G176" s="87" t="s">
        <v>421</v>
      </c>
      <c r="H176" s="64"/>
    </row>
    <row r="177" spans="1:8" ht="30" customHeight="1">
      <c r="A177" s="99">
        <v>164</v>
      </c>
      <c r="B177" s="79">
        <v>164</v>
      </c>
      <c r="C177" s="80" t="s">
        <v>136</v>
      </c>
      <c r="D177" s="81" t="s">
        <v>194</v>
      </c>
      <c r="E177" s="84" t="s">
        <v>180</v>
      </c>
      <c r="F177" s="85" t="s">
        <v>709</v>
      </c>
      <c r="G177" s="87" t="s">
        <v>710</v>
      </c>
      <c r="H177" s="64"/>
    </row>
    <row r="178" spans="1:8" ht="30" customHeight="1">
      <c r="A178" s="99">
        <v>165</v>
      </c>
      <c r="B178" s="79">
        <v>165</v>
      </c>
      <c r="C178" s="80" t="s">
        <v>136</v>
      </c>
      <c r="D178" s="81" t="s">
        <v>194</v>
      </c>
      <c r="E178" s="84" t="s">
        <v>458</v>
      </c>
      <c r="F178" s="85" t="s">
        <v>459</v>
      </c>
      <c r="G178" s="87" t="s">
        <v>460</v>
      </c>
      <c r="H178" s="64"/>
    </row>
    <row r="179" spans="1:8" ht="30" customHeight="1">
      <c r="A179" s="99">
        <v>166</v>
      </c>
      <c r="B179" s="79">
        <v>166</v>
      </c>
      <c r="C179" s="80" t="s">
        <v>136</v>
      </c>
      <c r="D179" s="81" t="s">
        <v>194</v>
      </c>
      <c r="E179" s="84" t="s">
        <v>557</v>
      </c>
      <c r="F179" s="85" t="s">
        <v>558</v>
      </c>
      <c r="G179" s="87" t="s">
        <v>559</v>
      </c>
      <c r="H179" s="64"/>
    </row>
    <row r="180" spans="1:8" ht="30" customHeight="1">
      <c r="A180" s="99">
        <v>167</v>
      </c>
      <c r="B180" s="79">
        <v>167</v>
      </c>
      <c r="C180" s="80" t="s">
        <v>136</v>
      </c>
      <c r="D180" s="81" t="s">
        <v>194</v>
      </c>
      <c r="E180" s="84" t="s">
        <v>384</v>
      </c>
      <c r="F180" s="85" t="s">
        <v>384</v>
      </c>
      <c r="G180" s="87" t="s">
        <v>385</v>
      </c>
      <c r="H180" s="64"/>
    </row>
    <row r="181" spans="1:8" ht="30" customHeight="1">
      <c r="A181" s="99">
        <v>168</v>
      </c>
      <c r="B181" s="79">
        <v>168</v>
      </c>
      <c r="C181" s="80" t="s">
        <v>136</v>
      </c>
      <c r="D181" s="81" t="s">
        <v>692</v>
      </c>
      <c r="E181" s="84" t="s">
        <v>136</v>
      </c>
      <c r="F181" s="85" t="s">
        <v>122</v>
      </c>
      <c r="G181" s="87" t="s">
        <v>833</v>
      </c>
      <c r="H181" s="64"/>
    </row>
    <row r="182" spans="1:8" ht="30" customHeight="1">
      <c r="A182" s="99">
        <v>169</v>
      </c>
      <c r="B182" s="79">
        <v>169</v>
      </c>
      <c r="C182" s="80" t="s">
        <v>744</v>
      </c>
      <c r="D182" s="81" t="s">
        <v>692</v>
      </c>
      <c r="E182" s="84" t="s">
        <v>744</v>
      </c>
      <c r="F182" s="85" t="s">
        <v>745</v>
      </c>
      <c r="G182" s="87" t="s">
        <v>746</v>
      </c>
      <c r="H182" s="64"/>
    </row>
    <row r="183" spans="1:8" ht="30" customHeight="1">
      <c r="A183" s="99">
        <v>170</v>
      </c>
      <c r="B183" s="79">
        <v>170</v>
      </c>
      <c r="C183" s="80" t="s">
        <v>691</v>
      </c>
      <c r="D183" s="81" t="s">
        <v>692</v>
      </c>
      <c r="E183" s="84" t="s">
        <v>691</v>
      </c>
      <c r="F183" s="85" t="s">
        <v>693</v>
      </c>
      <c r="G183" s="87" t="s">
        <v>694</v>
      </c>
      <c r="H183" s="64"/>
    </row>
    <row r="184" spans="1:8" ht="30" customHeight="1">
      <c r="A184" s="99">
        <v>171</v>
      </c>
      <c r="B184" s="79">
        <v>171</v>
      </c>
      <c r="C184" s="80" t="s">
        <v>217</v>
      </c>
      <c r="D184" s="81" t="s">
        <v>143</v>
      </c>
      <c r="E184" s="84" t="s">
        <v>218</v>
      </c>
      <c r="F184" s="85" t="s">
        <v>219</v>
      </c>
      <c r="G184" s="87" t="s">
        <v>220</v>
      </c>
      <c r="H184" s="64"/>
    </row>
    <row r="185" spans="1:8" ht="30" customHeight="1">
      <c r="A185" s="99">
        <v>172</v>
      </c>
      <c r="B185" s="79">
        <v>172</v>
      </c>
      <c r="C185" s="80" t="s">
        <v>217</v>
      </c>
      <c r="D185" s="81" t="s">
        <v>194</v>
      </c>
      <c r="E185" s="84" t="s">
        <v>752</v>
      </c>
      <c r="F185" s="85" t="s">
        <v>219</v>
      </c>
      <c r="G185" s="87" t="s">
        <v>753</v>
      </c>
      <c r="H185" s="64"/>
    </row>
    <row r="186" spans="1:8" ht="30" customHeight="1">
      <c r="A186" s="99">
        <v>173</v>
      </c>
      <c r="B186" s="79">
        <v>173</v>
      </c>
      <c r="C186" s="80" t="s">
        <v>217</v>
      </c>
      <c r="D186" s="81" t="s">
        <v>194</v>
      </c>
      <c r="E186" s="84" t="s">
        <v>615</v>
      </c>
      <c r="F186" s="85" t="s">
        <v>616</v>
      </c>
      <c r="G186" s="87" t="s">
        <v>617</v>
      </c>
      <c r="H186" s="64"/>
    </row>
    <row r="187" spans="1:8" ht="30" customHeight="1">
      <c r="A187" s="99">
        <v>174</v>
      </c>
      <c r="B187" s="79">
        <v>174</v>
      </c>
      <c r="C187" s="80" t="s">
        <v>217</v>
      </c>
      <c r="D187" s="81" t="s">
        <v>194</v>
      </c>
      <c r="E187" s="84" t="s">
        <v>646</v>
      </c>
      <c r="F187" s="85" t="s">
        <v>647</v>
      </c>
      <c r="G187" s="87" t="s">
        <v>648</v>
      </c>
      <c r="H187" s="64"/>
    </row>
    <row r="188" spans="1:8" ht="30" customHeight="1">
      <c r="A188" s="99">
        <v>175</v>
      </c>
      <c r="B188" s="79">
        <v>175</v>
      </c>
      <c r="C188" s="80" t="s">
        <v>217</v>
      </c>
      <c r="D188" s="81" t="s">
        <v>194</v>
      </c>
      <c r="E188" s="84" t="s">
        <v>572</v>
      </c>
      <c r="F188" s="85" t="s">
        <v>572</v>
      </c>
      <c r="G188" s="87" t="s">
        <v>573</v>
      </c>
      <c r="H188" s="64"/>
    </row>
    <row r="189" spans="1:8" ht="30" customHeight="1">
      <c r="A189" s="99">
        <v>176</v>
      </c>
      <c r="B189" s="79">
        <v>176</v>
      </c>
      <c r="C189" s="80" t="s">
        <v>217</v>
      </c>
      <c r="D189" s="81" t="s">
        <v>800</v>
      </c>
      <c r="E189" s="84" t="s">
        <v>219</v>
      </c>
      <c r="F189" s="85" t="s">
        <v>219</v>
      </c>
      <c r="G189" s="87" t="s">
        <v>836</v>
      </c>
      <c r="H189" s="64"/>
    </row>
    <row r="190" spans="1:8" ht="30" customHeight="1">
      <c r="A190" s="99">
        <v>177</v>
      </c>
      <c r="B190" s="79">
        <v>177</v>
      </c>
      <c r="C190" s="80" t="s">
        <v>182</v>
      </c>
      <c r="D190" s="81" t="s">
        <v>183</v>
      </c>
      <c r="E190" s="84" t="s">
        <v>184</v>
      </c>
      <c r="F190" s="85" t="s">
        <v>185</v>
      </c>
      <c r="G190" s="87" t="s">
        <v>186</v>
      </c>
      <c r="H190" s="64"/>
    </row>
    <row r="191" spans="1:8" ht="30" customHeight="1">
      <c r="A191" s="99">
        <v>178</v>
      </c>
      <c r="B191" s="79">
        <v>178</v>
      </c>
      <c r="C191" s="80" t="s">
        <v>182</v>
      </c>
      <c r="D191" s="81" t="s">
        <v>194</v>
      </c>
      <c r="E191" s="84" t="s">
        <v>665</v>
      </c>
      <c r="F191" s="85" t="s">
        <v>665</v>
      </c>
      <c r="G191" s="87" t="s">
        <v>666</v>
      </c>
      <c r="H191" s="64"/>
    </row>
    <row r="192" spans="1:8" ht="30" customHeight="1">
      <c r="A192" s="99">
        <v>179</v>
      </c>
      <c r="B192" s="79">
        <v>179</v>
      </c>
      <c r="C192" s="80" t="s">
        <v>182</v>
      </c>
      <c r="D192" s="81" t="s">
        <v>194</v>
      </c>
      <c r="E192" s="84" t="s">
        <v>437</v>
      </c>
      <c r="F192" s="85" t="s">
        <v>438</v>
      </c>
      <c r="G192" s="87" t="s">
        <v>439</v>
      </c>
      <c r="H192" s="64"/>
    </row>
    <row r="193" spans="1:8" ht="30" customHeight="1">
      <c r="A193" s="99">
        <v>180</v>
      </c>
      <c r="B193" s="79">
        <v>180</v>
      </c>
      <c r="C193" s="80" t="s">
        <v>182</v>
      </c>
      <c r="D193" s="81" t="s">
        <v>194</v>
      </c>
      <c r="E193" s="84" t="s">
        <v>540</v>
      </c>
      <c r="F193" s="85" t="s">
        <v>541</v>
      </c>
      <c r="G193" s="87" t="s">
        <v>542</v>
      </c>
      <c r="H193" s="64"/>
    </row>
    <row r="194" spans="1:8" ht="30" customHeight="1">
      <c r="A194" s="99">
        <v>181</v>
      </c>
      <c r="B194" s="79">
        <v>181</v>
      </c>
      <c r="C194" s="80" t="s">
        <v>182</v>
      </c>
      <c r="D194" s="81" t="s">
        <v>800</v>
      </c>
      <c r="E194" s="84" t="s">
        <v>825</v>
      </c>
      <c r="F194" s="85" t="s">
        <v>185</v>
      </c>
      <c r="G194" s="87" t="s">
        <v>826</v>
      </c>
      <c r="H194" s="64"/>
    </row>
    <row r="195" spans="1:8" ht="30" customHeight="1">
      <c r="A195" s="99">
        <v>182</v>
      </c>
      <c r="B195" s="79">
        <v>182</v>
      </c>
      <c r="C195" s="80" t="s">
        <v>237</v>
      </c>
      <c r="D195" s="81" t="s">
        <v>129</v>
      </c>
      <c r="E195" s="84" t="s">
        <v>238</v>
      </c>
      <c r="F195" s="85" t="s">
        <v>239</v>
      </c>
      <c r="G195" s="87" t="s">
        <v>240</v>
      </c>
      <c r="H195" s="64"/>
    </row>
    <row r="196" spans="1:8" ht="30" customHeight="1">
      <c r="A196" s="99">
        <v>183</v>
      </c>
      <c r="B196" s="79">
        <v>183</v>
      </c>
      <c r="C196" s="80" t="s">
        <v>237</v>
      </c>
      <c r="D196" s="81" t="s">
        <v>194</v>
      </c>
      <c r="E196" s="84" t="s">
        <v>711</v>
      </c>
      <c r="F196" s="85" t="s">
        <v>239</v>
      </c>
      <c r="G196" s="87" t="s">
        <v>712</v>
      </c>
      <c r="H196" s="64"/>
    </row>
    <row r="197" spans="1:8" ht="30" customHeight="1">
      <c r="A197" s="99">
        <v>184</v>
      </c>
      <c r="B197" s="79">
        <v>184</v>
      </c>
      <c r="C197" s="80" t="s">
        <v>237</v>
      </c>
      <c r="D197" s="81" t="s">
        <v>194</v>
      </c>
      <c r="E197" s="84" t="s">
        <v>670</v>
      </c>
      <c r="F197" s="85" t="s">
        <v>239</v>
      </c>
      <c r="G197" s="87" t="s">
        <v>671</v>
      </c>
      <c r="H197" s="64"/>
    </row>
    <row r="198" spans="1:8" ht="30" customHeight="1">
      <c r="A198" s="99">
        <v>185</v>
      </c>
      <c r="B198" s="79">
        <v>185</v>
      </c>
      <c r="C198" s="80" t="s">
        <v>237</v>
      </c>
      <c r="D198" s="81" t="s">
        <v>194</v>
      </c>
      <c r="E198" s="84" t="s">
        <v>354</v>
      </c>
      <c r="F198" s="85" t="s">
        <v>355</v>
      </c>
      <c r="G198" s="87" t="s">
        <v>356</v>
      </c>
      <c r="H198" s="64"/>
    </row>
    <row r="199" spans="1:8" ht="30" customHeight="1">
      <c r="A199" s="99">
        <v>186</v>
      </c>
      <c r="B199" s="79">
        <v>186</v>
      </c>
      <c r="C199" s="80" t="s">
        <v>237</v>
      </c>
      <c r="D199" s="81" t="s">
        <v>194</v>
      </c>
      <c r="E199" s="84" t="s">
        <v>602</v>
      </c>
      <c r="F199" s="85" t="s">
        <v>602</v>
      </c>
      <c r="G199" s="87" t="s">
        <v>603</v>
      </c>
      <c r="H199" s="64"/>
    </row>
    <row r="200" spans="1:8" ht="30" customHeight="1">
      <c r="A200" s="99">
        <v>187</v>
      </c>
      <c r="B200" s="79">
        <v>187</v>
      </c>
      <c r="C200" s="80" t="s">
        <v>237</v>
      </c>
      <c r="D200" s="81" t="s">
        <v>194</v>
      </c>
      <c r="E200" s="84" t="s">
        <v>527</v>
      </c>
      <c r="F200" s="85" t="s">
        <v>528</v>
      </c>
      <c r="G200" s="87" t="s">
        <v>529</v>
      </c>
      <c r="H200" s="64"/>
    </row>
    <row r="201" spans="1:8" ht="30" customHeight="1">
      <c r="A201" s="99">
        <v>188</v>
      </c>
      <c r="B201" s="79">
        <v>188</v>
      </c>
      <c r="C201" s="80" t="s">
        <v>237</v>
      </c>
      <c r="D201" s="81" t="s">
        <v>194</v>
      </c>
      <c r="E201" s="84" t="s">
        <v>519</v>
      </c>
      <c r="F201" s="85" t="s">
        <v>519</v>
      </c>
      <c r="G201" s="87" t="s">
        <v>520</v>
      </c>
      <c r="H201" s="64"/>
    </row>
    <row r="202" spans="1:8" ht="30" customHeight="1">
      <c r="A202" s="99">
        <v>189</v>
      </c>
      <c r="B202" s="79">
        <v>189</v>
      </c>
      <c r="C202" s="80" t="s">
        <v>237</v>
      </c>
      <c r="D202" s="81" t="s">
        <v>194</v>
      </c>
      <c r="E202" s="84" t="s">
        <v>491</v>
      </c>
      <c r="F202" s="85" t="s">
        <v>492</v>
      </c>
      <c r="G202" s="87" t="s">
        <v>493</v>
      </c>
      <c r="H202" s="64"/>
    </row>
    <row r="203" spans="1:8" ht="30" customHeight="1">
      <c r="A203" s="99">
        <v>190</v>
      </c>
      <c r="B203" s="79">
        <v>190</v>
      </c>
      <c r="C203" s="80" t="s">
        <v>237</v>
      </c>
      <c r="D203" s="81" t="s">
        <v>194</v>
      </c>
      <c r="E203" s="84" t="s">
        <v>337</v>
      </c>
      <c r="F203" s="85" t="s">
        <v>338</v>
      </c>
      <c r="G203" s="87" t="s">
        <v>339</v>
      </c>
      <c r="H203" s="64"/>
    </row>
    <row r="204" spans="1:8" ht="30" customHeight="1">
      <c r="A204" s="99">
        <v>191</v>
      </c>
      <c r="B204" s="79">
        <v>191</v>
      </c>
      <c r="C204" s="80" t="s">
        <v>237</v>
      </c>
      <c r="D204" s="81" t="s">
        <v>692</v>
      </c>
      <c r="E204" s="84" t="s">
        <v>237</v>
      </c>
      <c r="F204" s="85" t="s">
        <v>239</v>
      </c>
      <c r="G204" s="87" t="s">
        <v>803</v>
      </c>
      <c r="H204" s="64"/>
    </row>
    <row r="205" spans="1:8" ht="30" customHeight="1">
      <c r="A205" s="99">
        <v>192</v>
      </c>
      <c r="B205" s="79">
        <v>192</v>
      </c>
      <c r="C205" s="80" t="s">
        <v>292</v>
      </c>
      <c r="D205" s="81" t="s">
        <v>129</v>
      </c>
      <c r="E205" s="84" t="s">
        <v>293</v>
      </c>
      <c r="F205" s="85" t="s">
        <v>294</v>
      </c>
      <c r="G205" s="87" t="s">
        <v>295</v>
      </c>
      <c r="H205" s="64"/>
    </row>
    <row r="206" spans="1:8" ht="30" customHeight="1">
      <c r="A206" s="99">
        <v>193</v>
      </c>
      <c r="B206" s="79">
        <v>193</v>
      </c>
      <c r="C206" s="80" t="s">
        <v>292</v>
      </c>
      <c r="D206" s="81" t="s">
        <v>194</v>
      </c>
      <c r="E206" s="84" t="s">
        <v>448</v>
      </c>
      <c r="F206" s="85" t="s">
        <v>294</v>
      </c>
      <c r="G206" s="87" t="s">
        <v>449</v>
      </c>
      <c r="H206" s="64"/>
    </row>
    <row r="207" spans="1:8" ht="30" customHeight="1">
      <c r="A207" s="99">
        <v>194</v>
      </c>
      <c r="B207" s="79">
        <v>194</v>
      </c>
      <c r="C207" s="80" t="s">
        <v>292</v>
      </c>
      <c r="D207" s="81" t="s">
        <v>194</v>
      </c>
      <c r="E207" s="84" t="s">
        <v>765</v>
      </c>
      <c r="F207" s="85" t="s">
        <v>294</v>
      </c>
      <c r="G207" s="87" t="s">
        <v>766</v>
      </c>
      <c r="H207" s="64"/>
    </row>
    <row r="208" spans="1:8" ht="30" customHeight="1">
      <c r="A208" s="99">
        <v>195</v>
      </c>
      <c r="B208" s="79">
        <v>195</v>
      </c>
      <c r="C208" s="80" t="s">
        <v>292</v>
      </c>
      <c r="D208" s="81" t="s">
        <v>194</v>
      </c>
      <c r="E208" s="84" t="s">
        <v>565</v>
      </c>
      <c r="F208" s="85" t="s">
        <v>566</v>
      </c>
      <c r="G208" s="87" t="s">
        <v>567</v>
      </c>
      <c r="H208" s="64"/>
    </row>
    <row r="209" spans="1:8" ht="30" customHeight="1">
      <c r="A209" s="99">
        <v>196</v>
      </c>
      <c r="B209" s="79">
        <v>196</v>
      </c>
      <c r="C209" s="80" t="s">
        <v>292</v>
      </c>
      <c r="D209" s="81" t="s">
        <v>194</v>
      </c>
      <c r="E209" s="84" t="s">
        <v>452</v>
      </c>
      <c r="F209" s="85" t="s">
        <v>453</v>
      </c>
      <c r="G209" s="87" t="s">
        <v>454</v>
      </c>
      <c r="H209" s="64"/>
    </row>
    <row r="210" spans="1:8" ht="30" customHeight="1">
      <c r="A210" s="99">
        <v>197</v>
      </c>
      <c r="B210" s="79">
        <v>197</v>
      </c>
      <c r="C210" s="80" t="s">
        <v>292</v>
      </c>
      <c r="D210" s="81" t="s">
        <v>194</v>
      </c>
      <c r="E210" s="84" t="s">
        <v>411</v>
      </c>
      <c r="F210" s="85" t="s">
        <v>412</v>
      </c>
      <c r="G210" s="87" t="s">
        <v>413</v>
      </c>
      <c r="H210" s="64"/>
    </row>
    <row r="211" spans="1:8" ht="30" customHeight="1">
      <c r="A211" s="99">
        <v>198</v>
      </c>
      <c r="B211" s="79">
        <v>198</v>
      </c>
      <c r="C211" s="80" t="s">
        <v>292</v>
      </c>
      <c r="D211" s="81" t="s">
        <v>692</v>
      </c>
      <c r="E211" s="84" t="s">
        <v>292</v>
      </c>
      <c r="F211" s="85" t="s">
        <v>294</v>
      </c>
      <c r="G211" s="87" t="s">
        <v>796</v>
      </c>
      <c r="H211" s="64"/>
    </row>
    <row r="212" spans="1:8" ht="30" customHeight="1">
      <c r="A212" s="99">
        <v>199</v>
      </c>
      <c r="B212" s="79">
        <v>200</v>
      </c>
      <c r="C212" s="80" t="s">
        <v>672</v>
      </c>
      <c r="D212" s="81" t="s">
        <v>672</v>
      </c>
      <c r="E212" s="84" t="s">
        <v>846</v>
      </c>
      <c r="F212" s="85" t="s">
        <v>122</v>
      </c>
      <c r="G212" s="87" t="s">
        <v>847</v>
      </c>
      <c r="H212" s="64"/>
    </row>
    <row r="213" spans="1:8" ht="30" customHeight="1">
      <c r="A213" s="99">
        <v>200</v>
      </c>
      <c r="B213" s="79">
        <v>201</v>
      </c>
      <c r="C213" s="80" t="s">
        <v>672</v>
      </c>
      <c r="D213" s="81" t="s">
        <v>672</v>
      </c>
      <c r="E213" s="84" t="s">
        <v>848</v>
      </c>
      <c r="F213" s="85" t="s">
        <v>122</v>
      </c>
      <c r="G213" s="87" t="s">
        <v>847</v>
      </c>
      <c r="H213" s="64"/>
    </row>
    <row r="214" spans="1:8" ht="30" customHeight="1">
      <c r="A214" s="99">
        <v>201</v>
      </c>
      <c r="B214" s="79">
        <v>202</v>
      </c>
      <c r="C214" s="80" t="s">
        <v>672</v>
      </c>
      <c r="D214" s="81" t="s">
        <v>834</v>
      </c>
      <c r="E214" s="84" t="s">
        <v>122</v>
      </c>
      <c r="F214" s="85" t="s">
        <v>122</v>
      </c>
      <c r="G214" s="87" t="s">
        <v>835</v>
      </c>
      <c r="H214" s="64"/>
    </row>
    <row r="215" spans="1:8" ht="30" customHeight="1">
      <c r="A215" s="99">
        <v>202</v>
      </c>
      <c r="B215" s="79">
        <v>203</v>
      </c>
      <c r="C215" s="80" t="s">
        <v>672</v>
      </c>
      <c r="D215" s="81"/>
      <c r="E215" s="84" t="s">
        <v>673</v>
      </c>
      <c r="F215" s="85" t="s">
        <v>674</v>
      </c>
      <c r="G215" s="87"/>
      <c r="H215" s="64"/>
    </row>
    <row r="216" spans="1:8" ht="30" customHeight="1">
      <c r="A216" s="99">
        <v>203</v>
      </c>
      <c r="B216" s="79">
        <v>204</v>
      </c>
      <c r="C216" s="80" t="s">
        <v>221</v>
      </c>
      <c r="D216" s="81" t="s">
        <v>183</v>
      </c>
      <c r="E216" s="84" t="s">
        <v>264</v>
      </c>
      <c r="F216" s="85" t="s">
        <v>264</v>
      </c>
      <c r="G216" s="87" t="s">
        <v>265</v>
      </c>
      <c r="H216" s="64"/>
    </row>
    <row r="217" spans="1:8" ht="30" customHeight="1">
      <c r="A217" s="99">
        <v>204</v>
      </c>
      <c r="B217" s="79">
        <v>205</v>
      </c>
      <c r="C217" s="80" t="s">
        <v>221</v>
      </c>
      <c r="D217" s="81" t="s">
        <v>129</v>
      </c>
      <c r="E217" s="84" t="s">
        <v>342</v>
      </c>
      <c r="F217" s="85" t="s">
        <v>264</v>
      </c>
      <c r="G217" s="87" t="s">
        <v>343</v>
      </c>
      <c r="H217" s="64"/>
    </row>
    <row r="218" spans="1:8" ht="30" customHeight="1">
      <c r="A218" s="99">
        <v>205</v>
      </c>
      <c r="B218" s="79">
        <v>206</v>
      </c>
      <c r="C218" s="80" t="s">
        <v>221</v>
      </c>
      <c r="D218" s="81" t="s">
        <v>125</v>
      </c>
      <c r="E218" s="84" t="s">
        <v>222</v>
      </c>
      <c r="F218" s="85" t="s">
        <v>222</v>
      </c>
      <c r="G218" s="87" t="s">
        <v>223</v>
      </c>
      <c r="H218" s="64"/>
    </row>
    <row r="219" spans="1:8" ht="30" customHeight="1">
      <c r="A219" s="99">
        <v>206</v>
      </c>
      <c r="B219" s="79">
        <v>207</v>
      </c>
      <c r="C219" s="80" t="s">
        <v>221</v>
      </c>
      <c r="D219" s="81" t="s">
        <v>194</v>
      </c>
      <c r="E219" s="84" t="s">
        <v>757</v>
      </c>
      <c r="F219" s="85" t="s">
        <v>264</v>
      </c>
      <c r="G219" s="87" t="s">
        <v>758</v>
      </c>
      <c r="H219" s="64"/>
    </row>
    <row r="220" spans="1:8" ht="30" customHeight="1">
      <c r="A220" s="99">
        <v>207</v>
      </c>
      <c r="B220" s="79">
        <v>208</v>
      </c>
      <c r="C220" s="80" t="s">
        <v>221</v>
      </c>
      <c r="D220" s="81" t="s">
        <v>194</v>
      </c>
      <c r="E220" s="84" t="s">
        <v>773</v>
      </c>
      <c r="F220" s="85" t="s">
        <v>264</v>
      </c>
      <c r="G220" s="87" t="s">
        <v>774</v>
      </c>
      <c r="H220" s="64"/>
    </row>
    <row r="221" spans="1:8" ht="30" customHeight="1">
      <c r="A221" s="99">
        <v>208</v>
      </c>
      <c r="B221" s="79">
        <v>209</v>
      </c>
      <c r="C221" s="80" t="s">
        <v>221</v>
      </c>
      <c r="D221" s="81" t="s">
        <v>194</v>
      </c>
      <c r="E221" s="84" t="s">
        <v>717</v>
      </c>
      <c r="F221" s="85" t="s">
        <v>718</v>
      </c>
      <c r="G221" s="87" t="s">
        <v>719</v>
      </c>
      <c r="H221" s="64"/>
    </row>
    <row r="222" spans="1:8" ht="30" customHeight="1">
      <c r="A222" s="99">
        <v>209</v>
      </c>
      <c r="B222" s="79">
        <v>210</v>
      </c>
      <c r="C222" s="80" t="s">
        <v>221</v>
      </c>
      <c r="D222" s="81" t="s">
        <v>194</v>
      </c>
      <c r="E222" s="84" t="s">
        <v>667</v>
      </c>
      <c r="F222" s="85" t="s">
        <v>668</v>
      </c>
      <c r="G222" s="87" t="s">
        <v>669</v>
      </c>
      <c r="H222" s="64"/>
    </row>
    <row r="223" spans="1:8" ht="30" customHeight="1">
      <c r="A223" s="99">
        <v>210</v>
      </c>
      <c r="B223" s="79">
        <v>211</v>
      </c>
      <c r="C223" s="80" t="s">
        <v>221</v>
      </c>
      <c r="D223" s="81" t="s">
        <v>194</v>
      </c>
      <c r="E223" s="84" t="s">
        <v>637</v>
      </c>
      <c r="F223" s="85" t="s">
        <v>638</v>
      </c>
      <c r="G223" s="87" t="s">
        <v>639</v>
      </c>
      <c r="H223" s="64"/>
    </row>
    <row r="224" spans="1:8" ht="30" customHeight="1">
      <c r="A224" s="99">
        <v>211</v>
      </c>
      <c r="B224" s="79">
        <v>212</v>
      </c>
      <c r="C224" s="80" t="s">
        <v>221</v>
      </c>
      <c r="D224" s="81" t="s">
        <v>194</v>
      </c>
      <c r="E224" s="84" t="s">
        <v>533</v>
      </c>
      <c r="F224" s="85" t="s">
        <v>534</v>
      </c>
      <c r="G224" s="87" t="s">
        <v>535</v>
      </c>
      <c r="H224" s="64"/>
    </row>
    <row r="225" spans="1:8" ht="30" customHeight="1">
      <c r="A225" s="99">
        <v>212</v>
      </c>
      <c r="B225" s="79">
        <v>213</v>
      </c>
      <c r="C225" s="80" t="s">
        <v>221</v>
      </c>
      <c r="D225" s="81" t="s">
        <v>194</v>
      </c>
      <c r="E225" s="84" t="s">
        <v>363</v>
      </c>
      <c r="F225" s="85" t="s">
        <v>364</v>
      </c>
      <c r="G225" s="87" t="s">
        <v>365</v>
      </c>
      <c r="H225" s="64"/>
    </row>
    <row r="226" spans="1:8" ht="30" customHeight="1">
      <c r="A226" s="99">
        <v>213</v>
      </c>
      <c r="B226" s="79">
        <v>214</v>
      </c>
      <c r="C226" s="80" t="s">
        <v>221</v>
      </c>
      <c r="D226" s="81" t="s">
        <v>194</v>
      </c>
      <c r="E226" s="84" t="s">
        <v>351</v>
      </c>
      <c r="F226" s="85" t="s">
        <v>352</v>
      </c>
      <c r="G226" s="87" t="s">
        <v>353</v>
      </c>
      <c r="H226" s="64"/>
    </row>
    <row r="227" spans="1:8" ht="30" customHeight="1">
      <c r="A227" s="99">
        <v>214</v>
      </c>
      <c r="B227" s="79">
        <v>215</v>
      </c>
      <c r="C227" s="80" t="s">
        <v>221</v>
      </c>
      <c r="D227" s="81" t="s">
        <v>692</v>
      </c>
      <c r="E227" s="84" t="s">
        <v>221</v>
      </c>
      <c r="F227" s="85" t="s">
        <v>264</v>
      </c>
      <c r="G227" s="87" t="s">
        <v>829</v>
      </c>
      <c r="H227" s="64"/>
    </row>
    <row r="228" spans="1:8" ht="30" customHeight="1">
      <c r="A228" s="99">
        <v>215</v>
      </c>
      <c r="B228" s="79">
        <v>216</v>
      </c>
      <c r="C228" s="80" t="s">
        <v>221</v>
      </c>
      <c r="D228" s="81" t="s">
        <v>125</v>
      </c>
      <c r="E228" s="84" t="s">
        <v>268</v>
      </c>
      <c r="F228" s="85" t="s">
        <v>269</v>
      </c>
      <c r="G228" s="87" t="s">
        <v>270</v>
      </c>
      <c r="H228" s="64"/>
    </row>
    <row r="229" spans="1:8" ht="30" customHeight="1">
      <c r="A229" s="99">
        <v>216</v>
      </c>
      <c r="B229" s="79">
        <v>217</v>
      </c>
      <c r="C229" s="80" t="s">
        <v>320</v>
      </c>
      <c r="D229" s="81" t="s">
        <v>183</v>
      </c>
      <c r="E229" s="84" t="s">
        <v>321</v>
      </c>
      <c r="F229" s="85" t="s">
        <v>321</v>
      </c>
      <c r="G229" s="87" t="s">
        <v>322</v>
      </c>
      <c r="H229" s="64"/>
    </row>
    <row r="230" spans="1:8" ht="30" customHeight="1">
      <c r="A230" s="99">
        <v>217</v>
      </c>
      <c r="B230" s="79">
        <v>218</v>
      </c>
      <c r="C230" s="80" t="s">
        <v>320</v>
      </c>
      <c r="D230" s="81" t="s">
        <v>129</v>
      </c>
      <c r="E230" s="84" t="s">
        <v>425</v>
      </c>
      <c r="F230" s="85" t="s">
        <v>321</v>
      </c>
      <c r="G230" s="87" t="s">
        <v>426</v>
      </c>
      <c r="H230" s="64"/>
    </row>
    <row r="231" spans="1:8" ht="30" customHeight="1">
      <c r="A231" s="99">
        <v>218</v>
      </c>
      <c r="B231" s="79">
        <v>219</v>
      </c>
      <c r="C231" s="80" t="s">
        <v>320</v>
      </c>
      <c r="D231" s="81" t="s">
        <v>194</v>
      </c>
      <c r="E231" s="84" t="s">
        <v>704</v>
      </c>
      <c r="F231" s="85" t="s">
        <v>321</v>
      </c>
      <c r="G231" s="87" t="s">
        <v>705</v>
      </c>
      <c r="H231" s="64"/>
    </row>
    <row r="232" spans="1:8" ht="30" customHeight="1">
      <c r="A232" s="99">
        <v>219</v>
      </c>
      <c r="B232" s="79">
        <v>220</v>
      </c>
      <c r="C232" s="80" t="s">
        <v>320</v>
      </c>
      <c r="D232" s="81" t="s">
        <v>194</v>
      </c>
      <c r="E232" s="84" t="s">
        <v>627</v>
      </c>
      <c r="F232" s="85" t="s">
        <v>321</v>
      </c>
      <c r="G232" s="87" t="s">
        <v>628</v>
      </c>
      <c r="H232" s="64"/>
    </row>
    <row r="233" spans="1:8" ht="30" customHeight="1">
      <c r="A233" s="99">
        <v>220</v>
      </c>
      <c r="B233" s="79">
        <v>221</v>
      </c>
      <c r="C233" s="80" t="s">
        <v>320</v>
      </c>
      <c r="D233" s="81" t="s">
        <v>194</v>
      </c>
      <c r="E233" s="84" t="s">
        <v>555</v>
      </c>
      <c r="F233" s="85" t="s">
        <v>555</v>
      </c>
      <c r="G233" s="87" t="s">
        <v>556</v>
      </c>
      <c r="H233" s="64"/>
    </row>
    <row r="234" spans="1:8" ht="30" customHeight="1">
      <c r="A234" s="99">
        <v>221</v>
      </c>
      <c r="B234" s="79">
        <v>222</v>
      </c>
      <c r="C234" s="80" t="s">
        <v>320</v>
      </c>
      <c r="D234" s="81" t="s">
        <v>194</v>
      </c>
      <c r="E234" s="84" t="s">
        <v>580</v>
      </c>
      <c r="F234" s="85" t="s">
        <v>581</v>
      </c>
      <c r="G234" s="87" t="s">
        <v>582</v>
      </c>
      <c r="H234" s="64"/>
    </row>
    <row r="235" spans="1:8" ht="30" customHeight="1">
      <c r="A235" s="99">
        <v>222</v>
      </c>
      <c r="B235" s="79">
        <v>223</v>
      </c>
      <c r="C235" s="80" t="s">
        <v>320</v>
      </c>
      <c r="D235" s="81" t="s">
        <v>194</v>
      </c>
      <c r="E235" s="84" t="s">
        <v>366</v>
      </c>
      <c r="F235" s="85" t="s">
        <v>367</v>
      </c>
      <c r="G235" s="87" t="s">
        <v>368</v>
      </c>
      <c r="H235" s="64"/>
    </row>
    <row r="236" spans="1:8" ht="30" customHeight="1">
      <c r="A236" s="99">
        <v>223</v>
      </c>
      <c r="B236" s="79">
        <v>224</v>
      </c>
      <c r="C236" s="80" t="s">
        <v>320</v>
      </c>
      <c r="D236" s="81" t="s">
        <v>800</v>
      </c>
      <c r="E236" s="84" t="s">
        <v>813</v>
      </c>
      <c r="F236" s="85" t="s">
        <v>321</v>
      </c>
      <c r="G236" s="87" t="s">
        <v>814</v>
      </c>
      <c r="H236" s="64"/>
    </row>
    <row r="237" spans="1:8" ht="30" customHeight="1">
      <c r="A237" s="99">
        <v>224</v>
      </c>
      <c r="B237" s="79">
        <v>225</v>
      </c>
      <c r="C237" s="80" t="s">
        <v>124</v>
      </c>
      <c r="D237" s="81" t="s">
        <v>125</v>
      </c>
      <c r="E237" s="84" t="s">
        <v>111</v>
      </c>
      <c r="F237" s="85" t="s">
        <v>126</v>
      </c>
      <c r="G237" s="87" t="s">
        <v>127</v>
      </c>
      <c r="H237" s="64"/>
    </row>
    <row r="238" spans="1:8" ht="30" customHeight="1">
      <c r="A238" s="99">
        <v>225</v>
      </c>
      <c r="B238" s="79">
        <v>226</v>
      </c>
      <c r="C238" s="80" t="s">
        <v>124</v>
      </c>
      <c r="D238" s="81" t="s">
        <v>125</v>
      </c>
      <c r="E238" s="84" t="s">
        <v>254</v>
      </c>
      <c r="F238" s="85" t="s">
        <v>255</v>
      </c>
      <c r="G238" s="87" t="s">
        <v>256</v>
      </c>
      <c r="H238" s="64"/>
    </row>
    <row r="239" spans="1:8" ht="30" customHeight="1">
      <c r="A239" s="99">
        <v>226</v>
      </c>
      <c r="B239" s="79">
        <v>227</v>
      </c>
      <c r="C239" s="80" t="s">
        <v>124</v>
      </c>
      <c r="D239" s="81" t="s">
        <v>125</v>
      </c>
      <c r="E239" s="84" t="s">
        <v>244</v>
      </c>
      <c r="F239" s="85" t="s">
        <v>245</v>
      </c>
      <c r="G239" s="87" t="s">
        <v>246</v>
      </c>
      <c r="H239" s="64"/>
    </row>
    <row r="240" spans="1:8" ht="30" customHeight="1">
      <c r="A240" s="99">
        <v>227</v>
      </c>
      <c r="B240" s="79">
        <v>228</v>
      </c>
      <c r="C240" s="80" t="s">
        <v>124</v>
      </c>
      <c r="D240" s="81" t="s">
        <v>194</v>
      </c>
      <c r="E240" s="84" t="s">
        <v>494</v>
      </c>
      <c r="F240" s="85" t="s">
        <v>255</v>
      </c>
      <c r="G240" s="87" t="s">
        <v>495</v>
      </c>
      <c r="H240" s="64"/>
    </row>
    <row r="241" spans="1:8" ht="30" customHeight="1">
      <c r="A241" s="99">
        <v>228</v>
      </c>
      <c r="B241" s="79">
        <v>229</v>
      </c>
      <c r="C241" s="80" t="s">
        <v>124</v>
      </c>
      <c r="D241" s="81" t="s">
        <v>194</v>
      </c>
      <c r="E241" s="84" t="s">
        <v>318</v>
      </c>
      <c r="F241" s="85" t="s">
        <v>245</v>
      </c>
      <c r="G241" s="87" t="s">
        <v>319</v>
      </c>
      <c r="H241" s="64"/>
    </row>
    <row r="242" spans="1:8" ht="30" customHeight="1">
      <c r="A242" s="99">
        <v>229</v>
      </c>
      <c r="B242" s="79">
        <v>230</v>
      </c>
      <c r="C242" s="80" t="s">
        <v>124</v>
      </c>
      <c r="D242" s="81" t="s">
        <v>194</v>
      </c>
      <c r="E242" s="84" t="s">
        <v>398</v>
      </c>
      <c r="F242" s="85" t="s">
        <v>399</v>
      </c>
      <c r="G242" s="87" t="s">
        <v>400</v>
      </c>
      <c r="H242" s="64"/>
    </row>
    <row r="243" spans="1:8" ht="30" customHeight="1">
      <c r="A243" s="99">
        <v>230</v>
      </c>
      <c r="B243" s="79">
        <v>231</v>
      </c>
      <c r="C243" s="80" t="s">
        <v>124</v>
      </c>
      <c r="D243" s="81" t="s">
        <v>800</v>
      </c>
      <c r="E243" s="84" t="s">
        <v>804</v>
      </c>
      <c r="F243" s="85" t="s">
        <v>126</v>
      </c>
      <c r="G243" s="87" t="s">
        <v>805</v>
      </c>
      <c r="H243" s="64"/>
    </row>
    <row r="244" spans="1:8" ht="30" customHeight="1">
      <c r="A244" s="99">
        <v>231</v>
      </c>
      <c r="B244" s="79">
        <v>232</v>
      </c>
      <c r="C244" s="80" t="s">
        <v>224</v>
      </c>
      <c r="D244" s="81" t="s">
        <v>143</v>
      </c>
      <c r="E244" s="84" t="s">
        <v>225</v>
      </c>
      <c r="F244" s="85" t="s">
        <v>225</v>
      </c>
      <c r="G244" s="87" t="s">
        <v>226</v>
      </c>
      <c r="H244" s="64"/>
    </row>
    <row r="245" spans="1:8" ht="30" customHeight="1">
      <c r="A245" s="99">
        <v>232</v>
      </c>
      <c r="B245" s="79">
        <v>233</v>
      </c>
      <c r="C245" s="80" t="s">
        <v>224</v>
      </c>
      <c r="D245" s="81" t="s">
        <v>129</v>
      </c>
      <c r="E245" s="84" t="s">
        <v>401</v>
      </c>
      <c r="F245" s="85" t="s">
        <v>225</v>
      </c>
      <c r="G245" s="87" t="s">
        <v>402</v>
      </c>
      <c r="H245" s="64"/>
    </row>
    <row r="246" spans="1:8" ht="30" customHeight="1">
      <c r="A246" s="99">
        <v>233</v>
      </c>
      <c r="B246" s="79">
        <v>234</v>
      </c>
      <c r="C246" s="80" t="s">
        <v>224</v>
      </c>
      <c r="D246" s="81" t="s">
        <v>194</v>
      </c>
      <c r="E246" s="84" t="s">
        <v>592</v>
      </c>
      <c r="F246" s="85" t="s">
        <v>593</v>
      </c>
      <c r="G246" s="87" t="s">
        <v>594</v>
      </c>
      <c r="H246" s="64"/>
    </row>
    <row r="247" spans="1:8" ht="30" customHeight="1">
      <c r="A247" s="99">
        <v>234</v>
      </c>
      <c r="B247" s="79">
        <v>235</v>
      </c>
      <c r="C247" s="80" t="s">
        <v>224</v>
      </c>
      <c r="D247" s="81" t="s">
        <v>800</v>
      </c>
      <c r="E247" s="84" t="s">
        <v>821</v>
      </c>
      <c r="F247" s="85" t="s">
        <v>225</v>
      </c>
      <c r="G247" s="87" t="s">
        <v>822</v>
      </c>
      <c r="H247" s="64"/>
    </row>
    <row r="248" spans="1:8" ht="30" customHeight="1">
      <c r="A248" s="99">
        <v>235</v>
      </c>
      <c r="B248" s="79">
        <v>236</v>
      </c>
      <c r="C248" s="80" t="s">
        <v>301</v>
      </c>
      <c r="D248" s="81" t="s">
        <v>143</v>
      </c>
      <c r="E248" s="84" t="s">
        <v>302</v>
      </c>
      <c r="F248" s="85" t="s">
        <v>303</v>
      </c>
      <c r="G248" s="87" t="s">
        <v>304</v>
      </c>
      <c r="H248" s="64"/>
    </row>
    <row r="249" spans="1:8" ht="30" customHeight="1">
      <c r="A249" s="99">
        <v>236</v>
      </c>
      <c r="B249" s="79">
        <v>237</v>
      </c>
      <c r="C249" s="80" t="s">
        <v>301</v>
      </c>
      <c r="D249" s="81" t="s">
        <v>129</v>
      </c>
      <c r="E249" s="84" t="s">
        <v>568</v>
      </c>
      <c r="F249" s="85" t="s">
        <v>303</v>
      </c>
      <c r="G249" s="87" t="s">
        <v>569</v>
      </c>
      <c r="H249" s="64"/>
    </row>
    <row r="250" spans="1:8" ht="30" customHeight="1">
      <c r="A250" s="99">
        <v>237</v>
      </c>
      <c r="B250" s="79">
        <v>238</v>
      </c>
      <c r="C250" s="80" t="s">
        <v>301</v>
      </c>
      <c r="D250" s="81" t="s">
        <v>194</v>
      </c>
      <c r="E250" s="84" t="s">
        <v>560</v>
      </c>
      <c r="F250" s="85" t="s">
        <v>561</v>
      </c>
      <c r="G250" s="87" t="s">
        <v>562</v>
      </c>
      <c r="H250" s="64"/>
    </row>
    <row r="251" spans="1:8" ht="30" customHeight="1">
      <c r="A251" s="99">
        <v>238</v>
      </c>
      <c r="B251" s="79">
        <v>239</v>
      </c>
      <c r="C251" s="80" t="s">
        <v>301</v>
      </c>
      <c r="D251" s="81" t="s">
        <v>194</v>
      </c>
      <c r="E251" s="84" t="s">
        <v>635</v>
      </c>
      <c r="F251" s="85" t="s">
        <v>635</v>
      </c>
      <c r="G251" s="87" t="s">
        <v>636</v>
      </c>
      <c r="H251" s="64"/>
    </row>
    <row r="252" spans="1:8" ht="30" customHeight="1">
      <c r="A252" s="99">
        <v>239</v>
      </c>
      <c r="B252" s="79">
        <v>240</v>
      </c>
      <c r="C252" s="80" t="s">
        <v>301</v>
      </c>
      <c r="D252" s="81" t="s">
        <v>194</v>
      </c>
      <c r="E252" s="84" t="s">
        <v>508</v>
      </c>
      <c r="F252" s="85" t="s">
        <v>508</v>
      </c>
      <c r="G252" s="87" t="s">
        <v>509</v>
      </c>
      <c r="H252" s="64"/>
    </row>
    <row r="253" spans="1:8" ht="30" customHeight="1">
      <c r="A253" s="99">
        <v>240</v>
      </c>
      <c r="B253" s="79">
        <v>241</v>
      </c>
      <c r="C253" s="80" t="s">
        <v>301</v>
      </c>
      <c r="D253" s="81" t="s">
        <v>194</v>
      </c>
      <c r="E253" s="84" t="s">
        <v>408</v>
      </c>
      <c r="F253" s="85" t="s">
        <v>409</v>
      </c>
      <c r="G253" s="87" t="s">
        <v>410</v>
      </c>
      <c r="H253" s="64"/>
    </row>
    <row r="254" spans="1:8" ht="30" customHeight="1">
      <c r="A254" s="99">
        <v>241</v>
      </c>
      <c r="B254" s="79">
        <v>242</v>
      </c>
      <c r="C254" s="80" t="s">
        <v>301</v>
      </c>
      <c r="D254" s="81" t="s">
        <v>800</v>
      </c>
      <c r="E254" s="84" t="s">
        <v>302</v>
      </c>
      <c r="F254" s="85" t="s">
        <v>303</v>
      </c>
      <c r="G254" s="87" t="s">
        <v>823</v>
      </c>
      <c r="H254" s="64"/>
    </row>
    <row r="255" spans="1:8" ht="30" customHeight="1">
      <c r="A255" s="99">
        <v>242</v>
      </c>
      <c r="B255" s="79">
        <v>243</v>
      </c>
      <c r="C255" s="80" t="s">
        <v>288</v>
      </c>
      <c r="D255" s="81" t="s">
        <v>125</v>
      </c>
      <c r="E255" s="84" t="s">
        <v>289</v>
      </c>
      <c r="F255" s="85" t="s">
        <v>290</v>
      </c>
      <c r="G255" s="87" t="s">
        <v>291</v>
      </c>
      <c r="H255" s="64"/>
    </row>
    <row r="256" spans="1:8" ht="30" customHeight="1">
      <c r="A256" s="99">
        <v>243</v>
      </c>
      <c r="B256" s="79">
        <v>244</v>
      </c>
      <c r="C256" s="80" t="s">
        <v>288</v>
      </c>
      <c r="D256" s="81" t="s">
        <v>806</v>
      </c>
      <c r="E256" s="84" t="s">
        <v>807</v>
      </c>
      <c r="F256" s="85" t="s">
        <v>808</v>
      </c>
      <c r="G256" s="87" t="s">
        <v>809</v>
      </c>
      <c r="H256" s="64"/>
    </row>
    <row r="257" spans="1:8" ht="30" customHeight="1">
      <c r="A257" s="99">
        <v>244</v>
      </c>
      <c r="B257" s="79">
        <v>245</v>
      </c>
      <c r="C257" s="80" t="s">
        <v>261</v>
      </c>
      <c r="D257" s="81" t="s">
        <v>143</v>
      </c>
      <c r="E257" s="84" t="s">
        <v>262</v>
      </c>
      <c r="F257" s="85" t="s">
        <v>262</v>
      </c>
      <c r="G257" s="87" t="s">
        <v>263</v>
      </c>
      <c r="H257" s="64"/>
    </row>
    <row r="258" spans="1:8" ht="30" customHeight="1">
      <c r="A258" s="99">
        <v>245</v>
      </c>
      <c r="B258" s="79">
        <v>246</v>
      </c>
      <c r="C258" s="80" t="s">
        <v>261</v>
      </c>
      <c r="D258" s="81" t="s">
        <v>129</v>
      </c>
      <c r="E258" s="84" t="s">
        <v>618</v>
      </c>
      <c r="F258" s="85" t="s">
        <v>262</v>
      </c>
      <c r="G258" s="87" t="s">
        <v>619</v>
      </c>
      <c r="H258" s="64"/>
    </row>
    <row r="259" spans="1:8" ht="30" customHeight="1">
      <c r="A259" s="99">
        <v>246</v>
      </c>
      <c r="B259" s="79">
        <v>248</v>
      </c>
      <c r="C259" s="80" t="s">
        <v>261</v>
      </c>
      <c r="D259" s="81" t="s">
        <v>194</v>
      </c>
      <c r="E259" s="84" t="s">
        <v>403</v>
      </c>
      <c r="F259" s="85" t="s">
        <v>262</v>
      </c>
      <c r="G259" s="87" t="s">
        <v>404</v>
      </c>
      <c r="H259" s="64"/>
    </row>
    <row r="260" spans="1:8" ht="30" customHeight="1">
      <c r="A260" s="99">
        <v>247</v>
      </c>
      <c r="B260" s="79">
        <v>249</v>
      </c>
      <c r="C260" s="80" t="s">
        <v>261</v>
      </c>
      <c r="D260" s="81" t="s">
        <v>194</v>
      </c>
      <c r="E260" s="84" t="s">
        <v>598</v>
      </c>
      <c r="F260" s="85" t="s">
        <v>262</v>
      </c>
      <c r="G260" s="87" t="s">
        <v>599</v>
      </c>
      <c r="H260" s="64"/>
    </row>
    <row r="261" spans="1:8" ht="30" customHeight="1">
      <c r="A261" s="99">
        <v>248</v>
      </c>
      <c r="B261" s="79">
        <v>250</v>
      </c>
      <c r="C261" s="80" t="s">
        <v>261</v>
      </c>
      <c r="D261" s="81" t="s">
        <v>194</v>
      </c>
      <c r="E261" s="84" t="s">
        <v>736</v>
      </c>
      <c r="F261" s="85" t="s">
        <v>262</v>
      </c>
      <c r="G261" s="87" t="s">
        <v>737</v>
      </c>
      <c r="H261" s="64"/>
    </row>
    <row r="262" spans="1:8" ht="30" customHeight="1">
      <c r="A262" s="99">
        <v>249</v>
      </c>
      <c r="B262" s="79">
        <v>251</v>
      </c>
      <c r="C262" s="80" t="s">
        <v>261</v>
      </c>
      <c r="D262" s="81" t="s">
        <v>194</v>
      </c>
      <c r="E262" s="84" t="s">
        <v>405</v>
      </c>
      <c r="F262" s="85" t="s">
        <v>406</v>
      </c>
      <c r="G262" s="87" t="s">
        <v>407</v>
      </c>
      <c r="H262" s="64"/>
    </row>
    <row r="263" spans="1:8" ht="30" customHeight="1">
      <c r="A263" s="99">
        <v>250</v>
      </c>
      <c r="B263" s="79">
        <v>252</v>
      </c>
      <c r="C263" s="80" t="s">
        <v>261</v>
      </c>
      <c r="D263" s="81" t="s">
        <v>194</v>
      </c>
      <c r="E263" s="84" t="s">
        <v>600</v>
      </c>
      <c r="F263" s="85" t="s">
        <v>600</v>
      </c>
      <c r="G263" s="88" t="s">
        <v>601</v>
      </c>
      <c r="H263" s="64"/>
    </row>
    <row r="264" spans="1:8" ht="30" customHeight="1">
      <c r="A264" s="99">
        <v>251</v>
      </c>
      <c r="B264" s="79">
        <v>253</v>
      </c>
      <c r="C264" s="80" t="s">
        <v>261</v>
      </c>
      <c r="D264" s="81" t="s">
        <v>194</v>
      </c>
      <c r="E264" s="84" t="s">
        <v>505</v>
      </c>
      <c r="F264" s="85" t="s">
        <v>506</v>
      </c>
      <c r="G264" s="87" t="s">
        <v>507</v>
      </c>
      <c r="H264" s="64"/>
    </row>
    <row r="265" spans="1:8" ht="30" customHeight="1">
      <c r="A265" s="99">
        <v>252</v>
      </c>
      <c r="B265" s="79">
        <v>254</v>
      </c>
      <c r="C265" s="80" t="s">
        <v>261</v>
      </c>
      <c r="D265" s="81" t="s">
        <v>194</v>
      </c>
      <c r="E265" s="84" t="s">
        <v>386</v>
      </c>
      <c r="F265" s="85" t="s">
        <v>386</v>
      </c>
      <c r="G265" s="87" t="s">
        <v>387</v>
      </c>
      <c r="H265" s="64"/>
    </row>
    <row r="266" spans="1:8" ht="30" customHeight="1">
      <c r="A266" s="99">
        <v>253</v>
      </c>
      <c r="B266" s="79">
        <v>255</v>
      </c>
      <c r="C266" s="80" t="s">
        <v>261</v>
      </c>
      <c r="D266" s="81" t="s">
        <v>194</v>
      </c>
      <c r="E266" s="84" t="s">
        <v>422</v>
      </c>
      <c r="F266" s="85" t="s">
        <v>423</v>
      </c>
      <c r="G266" s="87" t="s">
        <v>424</v>
      </c>
      <c r="H266" s="64"/>
    </row>
    <row r="267" spans="1:8" ht="30" customHeight="1">
      <c r="A267" s="99">
        <v>254</v>
      </c>
      <c r="B267" s="79">
        <v>256</v>
      </c>
      <c r="C267" s="80" t="s">
        <v>261</v>
      </c>
      <c r="D267" s="81" t="s">
        <v>194</v>
      </c>
      <c r="E267" s="84" t="s">
        <v>595</v>
      </c>
      <c r="F267" s="85" t="s">
        <v>596</v>
      </c>
      <c r="G267" s="87" t="s">
        <v>597</v>
      </c>
      <c r="H267" s="64"/>
    </row>
    <row r="268" spans="1:8" ht="30" customHeight="1">
      <c r="A268" s="99">
        <v>255</v>
      </c>
      <c r="B268" s="79">
        <v>257</v>
      </c>
      <c r="C268" s="80" t="s">
        <v>261</v>
      </c>
      <c r="D268" s="81" t="s">
        <v>194</v>
      </c>
      <c r="E268" s="84" t="s">
        <v>783</v>
      </c>
      <c r="F268" s="85" t="s">
        <v>262</v>
      </c>
      <c r="G268" s="87" t="s">
        <v>784</v>
      </c>
      <c r="H268" s="64"/>
    </row>
    <row r="269" spans="1:8" ht="30" customHeight="1">
      <c r="A269" s="99">
        <v>256</v>
      </c>
      <c r="B269" s="79">
        <v>258</v>
      </c>
      <c r="C269" s="80" t="s">
        <v>261</v>
      </c>
      <c r="D269" s="81" t="s">
        <v>692</v>
      </c>
      <c r="E269" s="84" t="s">
        <v>261</v>
      </c>
      <c r="F269" s="85" t="s">
        <v>262</v>
      </c>
      <c r="G269" s="87" t="s">
        <v>817</v>
      </c>
      <c r="H269" s="64"/>
    </row>
    <row r="270" spans="1:8" ht="30" customHeight="1">
      <c r="A270" s="99">
        <v>257</v>
      </c>
      <c r="B270" s="79">
        <v>259</v>
      </c>
      <c r="C270" s="80" t="s">
        <v>187</v>
      </c>
      <c r="D270" s="81" t="s">
        <v>143</v>
      </c>
      <c r="E270" s="84" t="s">
        <v>188</v>
      </c>
      <c r="F270" s="85" t="s">
        <v>189</v>
      </c>
      <c r="G270" s="87" t="s">
        <v>190</v>
      </c>
      <c r="H270" s="64"/>
    </row>
    <row r="271" spans="1:8" ht="30" customHeight="1">
      <c r="A271" s="99">
        <v>258</v>
      </c>
      <c r="B271" s="79">
        <v>260</v>
      </c>
      <c r="C271" s="80" t="s">
        <v>187</v>
      </c>
      <c r="D271" s="81" t="s">
        <v>129</v>
      </c>
      <c r="E271" s="84" t="s">
        <v>227</v>
      </c>
      <c r="F271" s="85" t="s">
        <v>189</v>
      </c>
      <c r="G271" s="88" t="s">
        <v>228</v>
      </c>
      <c r="H271" s="64"/>
    </row>
    <row r="272" spans="1:8" ht="30" customHeight="1">
      <c r="A272" s="99">
        <v>259</v>
      </c>
      <c r="B272" s="79">
        <v>261</v>
      </c>
      <c r="C272" s="80" t="s">
        <v>187</v>
      </c>
      <c r="D272" s="81" t="s">
        <v>194</v>
      </c>
      <c r="E272" s="84" t="s">
        <v>583</v>
      </c>
      <c r="F272" s="85" t="s">
        <v>189</v>
      </c>
      <c r="G272" s="87" t="s">
        <v>703</v>
      </c>
      <c r="H272" s="64"/>
    </row>
    <row r="273" spans="1:8" ht="30" customHeight="1">
      <c r="A273" s="99">
        <v>260</v>
      </c>
      <c r="B273" s="79">
        <v>262</v>
      </c>
      <c r="C273" s="80" t="s">
        <v>187</v>
      </c>
      <c r="D273" s="81" t="s">
        <v>194</v>
      </c>
      <c r="E273" s="84" t="s">
        <v>188</v>
      </c>
      <c r="F273" s="85" t="s">
        <v>189</v>
      </c>
      <c r="G273" s="87" t="s">
        <v>791</v>
      </c>
      <c r="H273" s="64"/>
    </row>
    <row r="274" spans="1:8" ht="30" customHeight="1">
      <c r="A274" s="99">
        <v>261</v>
      </c>
      <c r="B274" s="79">
        <v>263</v>
      </c>
      <c r="C274" s="80" t="s">
        <v>187</v>
      </c>
      <c r="D274" s="81" t="s">
        <v>194</v>
      </c>
      <c r="E274" s="84" t="s">
        <v>549</v>
      </c>
      <c r="F274" s="85" t="s">
        <v>550</v>
      </c>
      <c r="G274" s="87" t="s">
        <v>551</v>
      </c>
      <c r="H274" s="64"/>
    </row>
    <row r="275" spans="1:8" ht="30" customHeight="1">
      <c r="A275" s="99">
        <v>262</v>
      </c>
      <c r="B275" s="79">
        <v>264</v>
      </c>
      <c r="C275" s="80" t="s">
        <v>187</v>
      </c>
      <c r="D275" s="81" t="s">
        <v>800</v>
      </c>
      <c r="E275" s="84" t="s">
        <v>827</v>
      </c>
      <c r="F275" s="85" t="s">
        <v>189</v>
      </c>
      <c r="G275" s="87" t="s">
        <v>828</v>
      </c>
      <c r="H275" s="64"/>
    </row>
    <row r="276" spans="1:8" ht="30" customHeight="1">
      <c r="A276" s="99">
        <v>263</v>
      </c>
      <c r="B276" s="79">
        <v>265</v>
      </c>
      <c r="C276" s="80" t="s">
        <v>257</v>
      </c>
      <c r="D276" s="81" t="s">
        <v>143</v>
      </c>
      <c r="E276" s="84" t="s">
        <v>258</v>
      </c>
      <c r="F276" s="85" t="s">
        <v>259</v>
      </c>
      <c r="G276" s="87" t="s">
        <v>260</v>
      </c>
      <c r="H276" s="64"/>
    </row>
    <row r="277" spans="1:8" ht="30" customHeight="1">
      <c r="A277" s="99">
        <v>264</v>
      </c>
      <c r="B277" s="79">
        <v>266</v>
      </c>
      <c r="C277" s="80" t="s">
        <v>257</v>
      </c>
      <c r="D277" s="81" t="s">
        <v>129</v>
      </c>
      <c r="E277" s="84" t="s">
        <v>340</v>
      </c>
      <c r="F277" s="85" t="s">
        <v>259</v>
      </c>
      <c r="G277" s="87" t="s">
        <v>341</v>
      </c>
      <c r="H277" s="64"/>
    </row>
    <row r="278" spans="1:8" ht="30" customHeight="1">
      <c r="A278" s="99">
        <v>265</v>
      </c>
      <c r="B278" s="79">
        <v>267</v>
      </c>
      <c r="C278" s="80" t="s">
        <v>257</v>
      </c>
      <c r="D278" s="81" t="s">
        <v>194</v>
      </c>
      <c r="E278" s="84" t="s">
        <v>417</v>
      </c>
      <c r="F278" s="85" t="s">
        <v>417</v>
      </c>
      <c r="G278" s="87" t="s">
        <v>418</v>
      </c>
      <c r="H278" s="64"/>
    </row>
    <row r="279" spans="1:8" ht="30" customHeight="1">
      <c r="A279" s="99">
        <v>266</v>
      </c>
      <c r="B279" s="79">
        <v>268</v>
      </c>
      <c r="C279" s="80" t="s">
        <v>257</v>
      </c>
      <c r="D279" s="81" t="s">
        <v>194</v>
      </c>
      <c r="E279" s="84" t="s">
        <v>755</v>
      </c>
      <c r="F279" s="85" t="s">
        <v>259</v>
      </c>
      <c r="G279" s="88" t="s">
        <v>756</v>
      </c>
      <c r="H279" s="64"/>
    </row>
    <row r="280" spans="1:8" ht="30" customHeight="1">
      <c r="A280" s="99">
        <v>267</v>
      </c>
      <c r="B280" s="79">
        <v>269</v>
      </c>
      <c r="C280" s="80" t="s">
        <v>257</v>
      </c>
      <c r="D280" s="81" t="s">
        <v>194</v>
      </c>
      <c r="E280" s="84" t="s">
        <v>697</v>
      </c>
      <c r="F280" s="85" t="s">
        <v>259</v>
      </c>
      <c r="G280" s="87" t="s">
        <v>698</v>
      </c>
      <c r="H280" s="64"/>
    </row>
    <row r="281" spans="1:8" ht="30" customHeight="1">
      <c r="A281" s="99">
        <v>268</v>
      </c>
      <c r="B281" s="79">
        <v>270</v>
      </c>
      <c r="C281" s="80" t="s">
        <v>257</v>
      </c>
      <c r="D281" s="81" t="s">
        <v>194</v>
      </c>
      <c r="E281" s="84" t="s">
        <v>483</v>
      </c>
      <c r="F281" s="85" t="s">
        <v>484</v>
      </c>
      <c r="G281" s="87" t="s">
        <v>485</v>
      </c>
      <c r="H281" s="64"/>
    </row>
    <row r="282" spans="1:8" ht="30" customHeight="1">
      <c r="A282" s="99">
        <v>269</v>
      </c>
      <c r="B282" s="79">
        <v>271</v>
      </c>
      <c r="C282" s="80" t="s">
        <v>257</v>
      </c>
      <c r="D282" s="81" t="s">
        <v>194</v>
      </c>
      <c r="E282" s="84" t="s">
        <v>467</v>
      </c>
      <c r="F282" s="85" t="s">
        <v>468</v>
      </c>
      <c r="G282" s="87" t="s">
        <v>469</v>
      </c>
      <c r="H282" s="64"/>
    </row>
    <row r="283" spans="1:8" ht="30" customHeight="1">
      <c r="A283" s="99">
        <v>270</v>
      </c>
      <c r="B283" s="79">
        <v>272</v>
      </c>
      <c r="C283" s="80" t="s">
        <v>257</v>
      </c>
      <c r="D283" s="81" t="s">
        <v>194</v>
      </c>
      <c r="E283" s="84" t="s">
        <v>521</v>
      </c>
      <c r="F283" s="85" t="s">
        <v>521</v>
      </c>
      <c r="G283" s="87" t="s">
        <v>522</v>
      </c>
      <c r="H283" s="64"/>
    </row>
    <row r="284" spans="1:8" ht="30" customHeight="1">
      <c r="A284" s="99">
        <v>271</v>
      </c>
      <c r="B284" s="79">
        <v>273</v>
      </c>
      <c r="C284" s="80" t="s">
        <v>257</v>
      </c>
      <c r="D284" s="81" t="s">
        <v>194</v>
      </c>
      <c r="E284" s="84" t="s">
        <v>589</v>
      </c>
      <c r="F284" s="85" t="s">
        <v>590</v>
      </c>
      <c r="G284" s="87" t="s">
        <v>591</v>
      </c>
      <c r="H284" s="64"/>
    </row>
    <row r="285" spans="1:8" ht="30" customHeight="1">
      <c r="A285" s="99">
        <v>272</v>
      </c>
      <c r="B285" s="79">
        <v>274</v>
      </c>
      <c r="C285" s="80" t="s">
        <v>257</v>
      </c>
      <c r="D285" s="81" t="s">
        <v>194</v>
      </c>
      <c r="E285" s="84" t="s">
        <v>607</v>
      </c>
      <c r="F285" s="85" t="s">
        <v>607</v>
      </c>
      <c r="G285" s="87" t="s">
        <v>608</v>
      </c>
      <c r="H285" s="64"/>
    </row>
    <row r="286" spans="1:8" ht="30" customHeight="1">
      <c r="A286" s="99">
        <v>273</v>
      </c>
      <c r="B286" s="79">
        <v>275</v>
      </c>
      <c r="C286" s="80" t="s">
        <v>257</v>
      </c>
      <c r="D286" s="81" t="s">
        <v>194</v>
      </c>
      <c r="E286" s="84" t="s">
        <v>523</v>
      </c>
      <c r="F286" s="85" t="s">
        <v>523</v>
      </c>
      <c r="G286" s="87" t="s">
        <v>524</v>
      </c>
      <c r="H286" s="64"/>
    </row>
    <row r="287" spans="1:8" ht="30" customHeight="1">
      <c r="A287" s="99">
        <v>274</v>
      </c>
      <c r="B287" s="82">
        <v>276</v>
      </c>
      <c r="C287" s="80" t="s">
        <v>257</v>
      </c>
      <c r="D287" s="81" t="s">
        <v>800</v>
      </c>
      <c r="E287" s="84" t="s">
        <v>830</v>
      </c>
      <c r="F287" s="85" t="s">
        <v>259</v>
      </c>
      <c r="G287" s="87" t="s">
        <v>831</v>
      </c>
      <c r="H287" s="64"/>
    </row>
    <row r="288" spans="1:8" ht="30" customHeight="1">
      <c r="A288" s="99">
        <v>275</v>
      </c>
      <c r="B288" s="83">
        <v>277</v>
      </c>
      <c r="C288" s="80" t="s">
        <v>110</v>
      </c>
      <c r="D288" s="81" t="s">
        <v>143</v>
      </c>
      <c r="E288" s="84" t="s">
        <v>271</v>
      </c>
      <c r="F288" s="85" t="s">
        <v>192</v>
      </c>
      <c r="G288" s="87" t="s">
        <v>272</v>
      </c>
      <c r="H288" s="64"/>
    </row>
    <row r="289" spans="1:8" ht="30" customHeight="1">
      <c r="A289" s="99">
        <v>276</v>
      </c>
      <c r="B289" s="83">
        <v>278</v>
      </c>
      <c r="C289" s="80" t="s">
        <v>110</v>
      </c>
      <c r="D289" s="81" t="s">
        <v>143</v>
      </c>
      <c r="E289" s="84" t="s">
        <v>191</v>
      </c>
      <c r="F289" s="85" t="s">
        <v>192</v>
      </c>
      <c r="G289" s="87" t="s">
        <v>193</v>
      </c>
      <c r="H289" s="64"/>
    </row>
    <row r="290" spans="1:8" ht="30" customHeight="1">
      <c r="A290" s="99">
        <v>277</v>
      </c>
      <c r="B290" s="83">
        <v>279</v>
      </c>
      <c r="C290" s="80" t="s">
        <v>110</v>
      </c>
      <c r="D290" s="81" t="s">
        <v>143</v>
      </c>
      <c r="E290" s="84" t="s">
        <v>144</v>
      </c>
      <c r="F290" s="85" t="s">
        <v>145</v>
      </c>
      <c r="G290" s="87" t="s">
        <v>146</v>
      </c>
      <c r="H290" s="64"/>
    </row>
    <row r="291" spans="1:8" ht="30" customHeight="1">
      <c r="A291" s="99">
        <v>278</v>
      </c>
      <c r="B291" s="79">
        <v>280</v>
      </c>
      <c r="C291" s="80" t="s">
        <v>110</v>
      </c>
      <c r="D291" s="81" t="s">
        <v>129</v>
      </c>
      <c r="E291" s="84" t="s">
        <v>326</v>
      </c>
      <c r="F291" s="85" t="s">
        <v>192</v>
      </c>
      <c r="G291" s="87" t="s">
        <v>327</v>
      </c>
      <c r="H291" s="64"/>
    </row>
    <row r="292" spans="1:8" ht="30" customHeight="1">
      <c r="A292" s="99">
        <v>279</v>
      </c>
      <c r="B292" s="79">
        <v>281</v>
      </c>
      <c r="C292" s="80" t="s">
        <v>110</v>
      </c>
      <c r="D292" s="81" t="s">
        <v>129</v>
      </c>
      <c r="E292" s="84" t="s">
        <v>275</v>
      </c>
      <c r="F292" s="85" t="s">
        <v>145</v>
      </c>
      <c r="G292" s="87" t="s">
        <v>276</v>
      </c>
      <c r="H292" s="64"/>
    </row>
    <row r="293" spans="1:8" ht="30" customHeight="1">
      <c r="A293" s="99">
        <v>280</v>
      </c>
      <c r="B293" s="79">
        <v>282</v>
      </c>
      <c r="C293" s="80" t="s">
        <v>110</v>
      </c>
      <c r="D293" s="81" t="s">
        <v>129</v>
      </c>
      <c r="E293" s="84" t="s">
        <v>229</v>
      </c>
      <c r="F293" s="85" t="s">
        <v>230</v>
      </c>
      <c r="G293" s="87" t="s">
        <v>231</v>
      </c>
      <c r="H293" s="64"/>
    </row>
    <row r="294" spans="1:8" ht="30" customHeight="1">
      <c r="A294" s="99">
        <v>281</v>
      </c>
      <c r="B294" s="79">
        <v>283</v>
      </c>
      <c r="C294" s="80" t="s">
        <v>110</v>
      </c>
      <c r="D294" s="81" t="s">
        <v>111</v>
      </c>
      <c r="E294" s="84" t="s">
        <v>112</v>
      </c>
      <c r="F294" s="85" t="s">
        <v>113</v>
      </c>
      <c r="G294" s="87" t="s">
        <v>114</v>
      </c>
      <c r="H294" s="64"/>
    </row>
    <row r="295" spans="1:8" ht="30" customHeight="1">
      <c r="A295" s="99">
        <v>282</v>
      </c>
      <c r="B295" s="79">
        <v>285</v>
      </c>
      <c r="C295" s="80" t="s">
        <v>110</v>
      </c>
      <c r="D295" s="81" t="s">
        <v>194</v>
      </c>
      <c r="E295" s="84" t="s">
        <v>767</v>
      </c>
      <c r="F295" s="85" t="s">
        <v>192</v>
      </c>
      <c r="G295" s="87" t="s">
        <v>768</v>
      </c>
      <c r="H295" s="64"/>
    </row>
    <row r="296" spans="1:8" ht="30" customHeight="1">
      <c r="A296" s="99">
        <v>283</v>
      </c>
      <c r="B296" s="79">
        <v>286</v>
      </c>
      <c r="C296" s="80" t="s">
        <v>110</v>
      </c>
      <c r="D296" s="81" t="s">
        <v>194</v>
      </c>
      <c r="E296" s="84" t="s">
        <v>443</v>
      </c>
      <c r="F296" s="85" t="s">
        <v>192</v>
      </c>
      <c r="G296" s="87" t="s">
        <v>444</v>
      </c>
      <c r="H296" s="64"/>
    </row>
    <row r="297" spans="1:8" ht="30" customHeight="1">
      <c r="A297" s="99">
        <v>284</v>
      </c>
      <c r="B297" s="79">
        <v>287</v>
      </c>
      <c r="C297" s="80" t="s">
        <v>110</v>
      </c>
      <c r="D297" s="81" t="s">
        <v>194</v>
      </c>
      <c r="E297" s="84" t="s">
        <v>781</v>
      </c>
      <c r="F297" s="85" t="s">
        <v>192</v>
      </c>
      <c r="G297" s="87" t="s">
        <v>782</v>
      </c>
      <c r="H297" s="64"/>
    </row>
    <row r="298" spans="1:8" ht="30" customHeight="1">
      <c r="A298" s="99">
        <v>285</v>
      </c>
      <c r="B298" s="79">
        <v>288</v>
      </c>
      <c r="C298" s="80" t="s">
        <v>110</v>
      </c>
      <c r="D298" s="81" t="s">
        <v>194</v>
      </c>
      <c r="E298" s="84" t="s">
        <v>722</v>
      </c>
      <c r="F298" s="85" t="s">
        <v>192</v>
      </c>
      <c r="G298" s="87" t="s">
        <v>723</v>
      </c>
      <c r="H298" s="64"/>
    </row>
    <row r="299" spans="1:8" ht="30" customHeight="1">
      <c r="A299" s="99">
        <v>286</v>
      </c>
      <c r="B299" s="79">
        <v>289</v>
      </c>
      <c r="C299" s="80" t="s">
        <v>110</v>
      </c>
      <c r="D299" s="81" t="s">
        <v>194</v>
      </c>
      <c r="E299" s="84" t="s">
        <v>775</v>
      </c>
      <c r="F299" s="85" t="s">
        <v>192</v>
      </c>
      <c r="G299" s="87" t="s">
        <v>776</v>
      </c>
      <c r="H299" s="64"/>
    </row>
    <row r="300" spans="1:8" ht="30" customHeight="1">
      <c r="A300" s="99">
        <v>287</v>
      </c>
      <c r="B300" s="79">
        <v>290</v>
      </c>
      <c r="C300" s="80" t="s">
        <v>110</v>
      </c>
      <c r="D300" s="81" t="s">
        <v>194</v>
      </c>
      <c r="E300" s="84" t="s">
        <v>430</v>
      </c>
      <c r="F300" s="85" t="s">
        <v>430</v>
      </c>
      <c r="G300" s="87" t="s">
        <v>431</v>
      </c>
      <c r="H300" s="64"/>
    </row>
    <row r="301" spans="1:8" ht="30" customHeight="1">
      <c r="A301" s="99">
        <v>288</v>
      </c>
      <c r="B301" s="79">
        <v>291</v>
      </c>
      <c r="C301" s="80" t="s">
        <v>110</v>
      </c>
      <c r="D301" s="81" t="s">
        <v>194</v>
      </c>
      <c r="E301" s="84" t="s">
        <v>578</v>
      </c>
      <c r="F301" s="85" t="s">
        <v>578</v>
      </c>
      <c r="G301" s="87" t="s">
        <v>579</v>
      </c>
      <c r="H301" s="64"/>
    </row>
    <row r="302" spans="1:8" ht="30" customHeight="1">
      <c r="A302" s="99">
        <v>289</v>
      </c>
      <c r="B302" s="79">
        <v>292</v>
      </c>
      <c r="C302" s="80" t="s">
        <v>110</v>
      </c>
      <c r="D302" s="81" t="s">
        <v>194</v>
      </c>
      <c r="E302" s="84" t="s">
        <v>144</v>
      </c>
      <c r="F302" s="85" t="s">
        <v>145</v>
      </c>
      <c r="G302" s="87" t="s">
        <v>713</v>
      </c>
      <c r="H302" s="64"/>
    </row>
    <row r="303" spans="1:8" ht="30" customHeight="1">
      <c r="A303" s="99">
        <v>290</v>
      </c>
      <c r="B303" s="79">
        <v>293</v>
      </c>
      <c r="C303" s="80" t="s">
        <v>110</v>
      </c>
      <c r="D303" s="81" t="s">
        <v>194</v>
      </c>
      <c r="E303" s="84" t="s">
        <v>230</v>
      </c>
      <c r="F303" s="85" t="s">
        <v>230</v>
      </c>
      <c r="G303" s="87" t="s">
        <v>629</v>
      </c>
      <c r="H303" s="64"/>
    </row>
    <row r="304" spans="1:8" ht="30" customHeight="1">
      <c r="A304" s="99">
        <v>291</v>
      </c>
      <c r="B304" s="79">
        <v>294</v>
      </c>
      <c r="C304" s="80" t="s">
        <v>110</v>
      </c>
      <c r="D304" s="81" t="s">
        <v>194</v>
      </c>
      <c r="E304" s="84" t="s">
        <v>677</v>
      </c>
      <c r="F304" s="85" t="s">
        <v>678</v>
      </c>
      <c r="G304" s="87" t="s">
        <v>679</v>
      </c>
      <c r="H304" s="64"/>
    </row>
    <row r="305" spans="1:8" ht="30" customHeight="1">
      <c r="A305" s="99">
        <v>292</v>
      </c>
      <c r="B305" s="79">
        <v>295</v>
      </c>
      <c r="C305" s="80" t="s">
        <v>110</v>
      </c>
      <c r="D305" s="81" t="s">
        <v>194</v>
      </c>
      <c r="E305" s="84" t="s">
        <v>113</v>
      </c>
      <c r="F305" s="85" t="s">
        <v>113</v>
      </c>
      <c r="G305" s="87" t="s">
        <v>470</v>
      </c>
      <c r="H305" s="64"/>
    </row>
    <row r="306" spans="1:8" ht="30" customHeight="1">
      <c r="A306" s="99">
        <v>293</v>
      </c>
      <c r="B306" s="79">
        <v>296</v>
      </c>
      <c r="C306" s="80" t="s">
        <v>110</v>
      </c>
      <c r="D306" s="81" t="s">
        <v>194</v>
      </c>
      <c r="E306" s="84" t="s">
        <v>620</v>
      </c>
      <c r="F306" s="85" t="s">
        <v>621</v>
      </c>
      <c r="G306" s="87" t="s">
        <v>622</v>
      </c>
      <c r="H306" s="64"/>
    </row>
    <row r="307" spans="1:8" ht="30" customHeight="1">
      <c r="A307" s="99">
        <v>294</v>
      </c>
      <c r="B307" s="79">
        <v>297</v>
      </c>
      <c r="C307" s="80" t="s">
        <v>110</v>
      </c>
      <c r="D307" s="81" t="s">
        <v>194</v>
      </c>
      <c r="E307" s="84" t="s">
        <v>747</v>
      </c>
      <c r="F307" s="85" t="s">
        <v>747</v>
      </c>
      <c r="G307" s="87" t="s">
        <v>748</v>
      </c>
      <c r="H307" s="64"/>
    </row>
    <row r="308" spans="1:8" ht="30" customHeight="1">
      <c r="A308" s="99">
        <v>295</v>
      </c>
      <c r="B308" s="79">
        <v>298</v>
      </c>
      <c r="C308" s="80" t="s">
        <v>110</v>
      </c>
      <c r="D308" s="81" t="s">
        <v>194</v>
      </c>
      <c r="E308" s="84" t="s">
        <v>686</v>
      </c>
      <c r="F308" s="85" t="s">
        <v>687</v>
      </c>
      <c r="G308" s="87" t="s">
        <v>688</v>
      </c>
      <c r="H308" s="64"/>
    </row>
    <row r="309" spans="1:8" ht="30" customHeight="1">
      <c r="A309" s="99">
        <v>296</v>
      </c>
      <c r="B309" s="79">
        <v>299</v>
      </c>
      <c r="C309" s="80" t="s">
        <v>110</v>
      </c>
      <c r="D309" s="81" t="s">
        <v>692</v>
      </c>
      <c r="E309" s="84" t="s">
        <v>110</v>
      </c>
      <c r="F309" s="85" t="s">
        <v>192</v>
      </c>
      <c r="G309" s="87" t="s">
        <v>841</v>
      </c>
      <c r="H309" s="64"/>
    </row>
    <row r="310" spans="1:8" ht="30" customHeight="1">
      <c r="A310" s="99">
        <v>297</v>
      </c>
      <c r="B310" s="79">
        <v>300</v>
      </c>
      <c r="C310" s="80" t="s">
        <v>110</v>
      </c>
      <c r="D310" s="81" t="s">
        <v>129</v>
      </c>
      <c r="E310" s="84" t="s">
        <v>623</v>
      </c>
      <c r="F310" s="85" t="s">
        <v>192</v>
      </c>
      <c r="G310" s="87"/>
      <c r="H310" s="64"/>
    </row>
    <row r="311" spans="1:8" ht="30" customHeight="1">
      <c r="A311" s="99">
        <v>298</v>
      </c>
      <c r="B311" s="79">
        <v>301</v>
      </c>
      <c r="C311" s="80" t="s">
        <v>760</v>
      </c>
      <c r="D311" s="81" t="s">
        <v>692</v>
      </c>
      <c r="E311" s="84" t="s">
        <v>760</v>
      </c>
      <c r="F311" s="85" t="s">
        <v>761</v>
      </c>
      <c r="G311" s="87" t="s">
        <v>762</v>
      </c>
      <c r="H311" s="64"/>
    </row>
    <row r="312" spans="1:8" ht="30" customHeight="1">
      <c r="A312" s="99">
        <v>299</v>
      </c>
      <c r="B312" s="79">
        <v>302</v>
      </c>
      <c r="C312" s="80" t="s">
        <v>738</v>
      </c>
      <c r="D312" s="81" t="s">
        <v>692</v>
      </c>
      <c r="E312" s="84" t="s">
        <v>738</v>
      </c>
      <c r="F312" s="85" t="s">
        <v>739</v>
      </c>
      <c r="G312" s="87" t="s">
        <v>740</v>
      </c>
      <c r="H312" s="64"/>
    </row>
    <row r="313" spans="1:8" ht="30" customHeight="1">
      <c r="B313" s="89"/>
      <c r="C313" s="90"/>
      <c r="D313" s="91"/>
      <c r="E313" s="92"/>
      <c r="F313" s="93"/>
      <c r="G313" s="87" t="s">
        <v>867</v>
      </c>
      <c r="H313" s="72">
        <f>SUM(H14:H312)</f>
        <v>0</v>
      </c>
    </row>
  </sheetData>
  <sheetProtection algorithmName="SHA-512" hashValue="lp5zsNYoSb+jH1QsWLTf82ekUD473X+eYnSw+C2uTDu1w0wGTNQKcNDakFZ2w/3xXAYJ9AWg2PfTp695SnBMLg==" saltValue="dhJSMjHr47JSsVU56ORe+g==" spinCount="100000" sheet="1" objects="1" scenarios="1"/>
  <sortState ref="B19:H317">
    <sortCondition ref="C19:C317"/>
    <sortCondition ref="B19:B317"/>
    <sortCondition ref="E19:E317"/>
    <sortCondition ref="D19:D317"/>
  </sortState>
  <mergeCells count="9">
    <mergeCell ref="B11:H11"/>
    <mergeCell ref="B6:C6"/>
    <mergeCell ref="D6:H6"/>
    <mergeCell ref="B2:H2"/>
    <mergeCell ref="B4:H4"/>
    <mergeCell ref="B9:H9"/>
    <mergeCell ref="B10:H10"/>
    <mergeCell ref="B7:C7"/>
    <mergeCell ref="D7:H7"/>
  </mergeCells>
  <conditionalFormatting sqref="G295:G312 G14:G293">
    <cfRule type="cellIs" dxfId="293" priority="100" stopIfTrue="1" operator="equal">
      <formula>"Red"</formula>
    </cfRule>
    <cfRule type="cellIs" dxfId="292" priority="101" stopIfTrue="1" operator="equal">
      <formula>"Amber"</formula>
    </cfRule>
    <cfRule type="cellIs" dxfId="291" priority="102" stopIfTrue="1" operator="equal">
      <formula>"Green"</formula>
    </cfRule>
  </conditionalFormatting>
  <conditionalFormatting sqref="G15">
    <cfRule type="cellIs" dxfId="290" priority="97" stopIfTrue="1" operator="equal">
      <formula>"Red"</formula>
    </cfRule>
    <cfRule type="cellIs" dxfId="289" priority="98" stopIfTrue="1" operator="equal">
      <formula>"Amber"</formula>
    </cfRule>
    <cfRule type="cellIs" dxfId="288" priority="99" stopIfTrue="1" operator="equal">
      <formula>"Green"</formula>
    </cfRule>
  </conditionalFormatting>
  <conditionalFormatting sqref="G54">
    <cfRule type="cellIs" dxfId="287" priority="94" stopIfTrue="1" operator="equal">
      <formula>"Red"</formula>
    </cfRule>
    <cfRule type="cellIs" dxfId="286" priority="95" stopIfTrue="1" operator="equal">
      <formula>"Amber"</formula>
    </cfRule>
    <cfRule type="cellIs" dxfId="285" priority="96" stopIfTrue="1" operator="equal">
      <formula>"Green"</formula>
    </cfRule>
  </conditionalFormatting>
  <conditionalFormatting sqref="G59">
    <cfRule type="cellIs" dxfId="284" priority="91" stopIfTrue="1" operator="equal">
      <formula>"Red"</formula>
    </cfRule>
    <cfRule type="cellIs" dxfId="283" priority="92" stopIfTrue="1" operator="equal">
      <formula>"Amber"</formula>
    </cfRule>
    <cfRule type="cellIs" dxfId="282" priority="93" stopIfTrue="1" operator="equal">
      <formula>"Green"</formula>
    </cfRule>
  </conditionalFormatting>
  <conditionalFormatting sqref="G86">
    <cfRule type="cellIs" dxfId="281" priority="88" stopIfTrue="1" operator="equal">
      <formula>"Red"</formula>
    </cfRule>
    <cfRule type="cellIs" dxfId="280" priority="89" stopIfTrue="1" operator="equal">
      <formula>"Amber"</formula>
    </cfRule>
    <cfRule type="cellIs" dxfId="279" priority="90" stopIfTrue="1" operator="equal">
      <formula>"Green"</formula>
    </cfRule>
  </conditionalFormatting>
  <conditionalFormatting sqref="G88">
    <cfRule type="cellIs" dxfId="278" priority="85" stopIfTrue="1" operator="equal">
      <formula>"Red"</formula>
    </cfRule>
    <cfRule type="cellIs" dxfId="277" priority="86" stopIfTrue="1" operator="equal">
      <formula>"Amber"</formula>
    </cfRule>
    <cfRule type="cellIs" dxfId="276" priority="87" stopIfTrue="1" operator="equal">
      <formula>"Green"</formula>
    </cfRule>
  </conditionalFormatting>
  <conditionalFormatting sqref="G94">
    <cfRule type="cellIs" dxfId="275" priority="82" stopIfTrue="1" operator="equal">
      <formula>"Red"</formula>
    </cfRule>
    <cfRule type="cellIs" dxfId="274" priority="83" stopIfTrue="1" operator="equal">
      <formula>"Amber"</formula>
    </cfRule>
    <cfRule type="cellIs" dxfId="273" priority="84" stopIfTrue="1" operator="equal">
      <formula>"Green"</formula>
    </cfRule>
  </conditionalFormatting>
  <conditionalFormatting sqref="G98">
    <cfRule type="cellIs" dxfId="272" priority="79" stopIfTrue="1" operator="equal">
      <formula>"Red"</formula>
    </cfRule>
    <cfRule type="cellIs" dxfId="271" priority="80" stopIfTrue="1" operator="equal">
      <formula>"Amber"</formula>
    </cfRule>
    <cfRule type="cellIs" dxfId="270" priority="81" stopIfTrue="1" operator="equal">
      <formula>"Green"</formula>
    </cfRule>
  </conditionalFormatting>
  <conditionalFormatting sqref="G99">
    <cfRule type="cellIs" dxfId="269" priority="76" stopIfTrue="1" operator="equal">
      <formula>"Red"</formula>
    </cfRule>
    <cfRule type="cellIs" dxfId="268" priority="77" stopIfTrue="1" operator="equal">
      <formula>"Amber"</formula>
    </cfRule>
    <cfRule type="cellIs" dxfId="267" priority="78" stopIfTrue="1" operator="equal">
      <formula>"Green"</formula>
    </cfRule>
  </conditionalFormatting>
  <conditionalFormatting sqref="G103">
    <cfRule type="cellIs" dxfId="266" priority="73" stopIfTrue="1" operator="equal">
      <formula>"Red"</formula>
    </cfRule>
    <cfRule type="cellIs" dxfId="265" priority="74" stopIfTrue="1" operator="equal">
      <formula>"Amber"</formula>
    </cfRule>
    <cfRule type="cellIs" dxfId="264" priority="75" stopIfTrue="1" operator="equal">
      <formula>"Green"</formula>
    </cfRule>
  </conditionalFormatting>
  <conditionalFormatting sqref="G105">
    <cfRule type="cellIs" dxfId="263" priority="70" stopIfTrue="1" operator="equal">
      <formula>"Red"</formula>
    </cfRule>
    <cfRule type="cellIs" dxfId="262" priority="71" stopIfTrue="1" operator="equal">
      <formula>"Amber"</formula>
    </cfRule>
    <cfRule type="cellIs" dxfId="261" priority="72" stopIfTrue="1" operator="equal">
      <formula>"Green"</formula>
    </cfRule>
  </conditionalFormatting>
  <conditionalFormatting sqref="G107">
    <cfRule type="cellIs" dxfId="260" priority="67" stopIfTrue="1" operator="equal">
      <formula>"Red"</formula>
    </cfRule>
    <cfRule type="cellIs" dxfId="259" priority="68" stopIfTrue="1" operator="equal">
      <formula>"Amber"</formula>
    </cfRule>
    <cfRule type="cellIs" dxfId="258" priority="69" stopIfTrue="1" operator="equal">
      <formula>"Green"</formula>
    </cfRule>
  </conditionalFormatting>
  <conditionalFormatting sqref="G111">
    <cfRule type="cellIs" dxfId="257" priority="64" stopIfTrue="1" operator="equal">
      <formula>"Red"</formula>
    </cfRule>
    <cfRule type="cellIs" dxfId="256" priority="65" stopIfTrue="1" operator="equal">
      <formula>"Amber"</formula>
    </cfRule>
    <cfRule type="cellIs" dxfId="255" priority="66" stopIfTrue="1" operator="equal">
      <formula>"Green"</formula>
    </cfRule>
  </conditionalFormatting>
  <conditionalFormatting sqref="G119">
    <cfRule type="cellIs" dxfId="254" priority="61" stopIfTrue="1" operator="equal">
      <formula>"Red"</formula>
    </cfRule>
    <cfRule type="cellIs" dxfId="253" priority="62" stopIfTrue="1" operator="equal">
      <formula>"Amber"</formula>
    </cfRule>
    <cfRule type="cellIs" dxfId="252" priority="63" stopIfTrue="1" operator="equal">
      <formula>"Green"</formula>
    </cfRule>
  </conditionalFormatting>
  <conditionalFormatting sqref="G156">
    <cfRule type="cellIs" dxfId="251" priority="58" stopIfTrue="1" operator="equal">
      <formula>"Red"</formula>
    </cfRule>
    <cfRule type="cellIs" dxfId="250" priority="59" stopIfTrue="1" operator="equal">
      <formula>"Amber"</formula>
    </cfRule>
    <cfRule type="cellIs" dxfId="249" priority="60" stopIfTrue="1" operator="equal">
      <formula>"Green"</formula>
    </cfRule>
  </conditionalFormatting>
  <conditionalFormatting sqref="G161">
    <cfRule type="cellIs" dxfId="248" priority="55" stopIfTrue="1" operator="equal">
      <formula>"Red"</formula>
    </cfRule>
    <cfRule type="cellIs" dxfId="247" priority="56" stopIfTrue="1" operator="equal">
      <formula>"Amber"</formula>
    </cfRule>
    <cfRule type="cellIs" dxfId="246" priority="57" stopIfTrue="1" operator="equal">
      <formula>"Green"</formula>
    </cfRule>
  </conditionalFormatting>
  <conditionalFormatting sqref="G160">
    <cfRule type="cellIs" dxfId="245" priority="52" stopIfTrue="1" operator="equal">
      <formula>"Red"</formula>
    </cfRule>
    <cfRule type="cellIs" dxfId="244" priority="53" stopIfTrue="1" operator="equal">
      <formula>"Amber"</formula>
    </cfRule>
    <cfRule type="cellIs" dxfId="243" priority="54" stopIfTrue="1" operator="equal">
      <formula>"Green"</formula>
    </cfRule>
  </conditionalFormatting>
  <conditionalFormatting sqref="G196">
    <cfRule type="cellIs" dxfId="242" priority="49" stopIfTrue="1" operator="equal">
      <formula>"Red"</formula>
    </cfRule>
    <cfRule type="cellIs" dxfId="241" priority="50" stopIfTrue="1" operator="equal">
      <formula>"Amber"</formula>
    </cfRule>
    <cfRule type="cellIs" dxfId="240" priority="51" stopIfTrue="1" operator="equal">
      <formula>"Green"</formula>
    </cfRule>
  </conditionalFormatting>
  <conditionalFormatting sqref="G199">
    <cfRule type="cellIs" dxfId="239" priority="46" stopIfTrue="1" operator="equal">
      <formula>"Red"</formula>
    </cfRule>
    <cfRule type="cellIs" dxfId="238" priority="47" stopIfTrue="1" operator="equal">
      <formula>"Amber"</formula>
    </cfRule>
    <cfRule type="cellIs" dxfId="237" priority="48" stopIfTrue="1" operator="equal">
      <formula>"Green"</formula>
    </cfRule>
  </conditionalFormatting>
  <conditionalFormatting sqref="G208">
    <cfRule type="cellIs" dxfId="236" priority="43" stopIfTrue="1" operator="equal">
      <formula>"Red"</formula>
    </cfRule>
    <cfRule type="cellIs" dxfId="235" priority="44" stopIfTrue="1" operator="equal">
      <formula>"Amber"</formula>
    </cfRule>
    <cfRule type="cellIs" dxfId="234" priority="45" stopIfTrue="1" operator="equal">
      <formula>"Green"</formula>
    </cfRule>
  </conditionalFormatting>
  <conditionalFormatting sqref="G209">
    <cfRule type="cellIs" dxfId="233" priority="40" stopIfTrue="1" operator="equal">
      <formula>"Red"</formula>
    </cfRule>
    <cfRule type="cellIs" dxfId="232" priority="41" stopIfTrue="1" operator="equal">
      <formula>"Amber"</formula>
    </cfRule>
    <cfRule type="cellIs" dxfId="231" priority="42" stopIfTrue="1" operator="equal">
      <formula>"Green"</formula>
    </cfRule>
  </conditionalFormatting>
  <conditionalFormatting sqref="G211">
    <cfRule type="cellIs" dxfId="230" priority="37" stopIfTrue="1" operator="equal">
      <formula>"Red"</formula>
    </cfRule>
    <cfRule type="cellIs" dxfId="229" priority="38" stopIfTrue="1" operator="equal">
      <formula>"Amber"</formula>
    </cfRule>
    <cfRule type="cellIs" dxfId="228" priority="39" stopIfTrue="1" operator="equal">
      <formula>"Green"</formula>
    </cfRule>
  </conditionalFormatting>
  <conditionalFormatting sqref="G212">
    <cfRule type="cellIs" dxfId="227" priority="34" stopIfTrue="1" operator="equal">
      <formula>"Red"</formula>
    </cfRule>
    <cfRule type="cellIs" dxfId="226" priority="35" stopIfTrue="1" operator="equal">
      <formula>"Amber"</formula>
    </cfRule>
    <cfRule type="cellIs" dxfId="225" priority="36" stopIfTrue="1" operator="equal">
      <formula>"Green"</formula>
    </cfRule>
  </conditionalFormatting>
  <conditionalFormatting sqref="G218">
    <cfRule type="cellIs" dxfId="224" priority="31" stopIfTrue="1" operator="equal">
      <formula>"Red"</formula>
    </cfRule>
    <cfRule type="cellIs" dxfId="223" priority="32" stopIfTrue="1" operator="equal">
      <formula>"Amber"</formula>
    </cfRule>
    <cfRule type="cellIs" dxfId="222" priority="33" stopIfTrue="1" operator="equal">
      <formula>"Green"</formula>
    </cfRule>
  </conditionalFormatting>
  <conditionalFormatting sqref="G220">
    <cfRule type="cellIs" dxfId="221" priority="28" stopIfTrue="1" operator="equal">
      <formula>"Red"</formula>
    </cfRule>
    <cfRule type="cellIs" dxfId="220" priority="29" stopIfTrue="1" operator="equal">
      <formula>"Amber"</formula>
    </cfRule>
    <cfRule type="cellIs" dxfId="219" priority="30" stopIfTrue="1" operator="equal">
      <formula>"Green"</formula>
    </cfRule>
  </conditionalFormatting>
  <conditionalFormatting sqref="G222">
    <cfRule type="cellIs" dxfId="218" priority="25" stopIfTrue="1" operator="equal">
      <formula>"Red"</formula>
    </cfRule>
    <cfRule type="cellIs" dxfId="217" priority="26" stopIfTrue="1" operator="equal">
      <formula>"Amber"</formula>
    </cfRule>
    <cfRule type="cellIs" dxfId="216" priority="27" stopIfTrue="1" operator="equal">
      <formula>"Green"</formula>
    </cfRule>
  </conditionalFormatting>
  <conditionalFormatting sqref="G244">
    <cfRule type="cellIs" dxfId="215" priority="22" stopIfTrue="1" operator="equal">
      <formula>"Red"</formula>
    </cfRule>
    <cfRule type="cellIs" dxfId="214" priority="23" stopIfTrue="1" operator="equal">
      <formula>"Amber"</formula>
    </cfRule>
    <cfRule type="cellIs" dxfId="213" priority="24" stopIfTrue="1" operator="equal">
      <formula>"Green"</formula>
    </cfRule>
  </conditionalFormatting>
  <conditionalFormatting sqref="G245">
    <cfRule type="cellIs" dxfId="212" priority="19" stopIfTrue="1" operator="equal">
      <formula>"Red"</formula>
    </cfRule>
    <cfRule type="cellIs" dxfId="211" priority="20" stopIfTrue="1" operator="equal">
      <formula>"Amber"</formula>
    </cfRule>
    <cfRule type="cellIs" dxfId="210" priority="21" stopIfTrue="1" operator="equal">
      <formula>"Green"</formula>
    </cfRule>
  </conditionalFormatting>
  <conditionalFormatting sqref="G253">
    <cfRule type="cellIs" dxfId="209" priority="16" stopIfTrue="1" operator="equal">
      <formula>"Red"</formula>
    </cfRule>
    <cfRule type="cellIs" dxfId="208" priority="17" stopIfTrue="1" operator="equal">
      <formula>"Amber"</formula>
    </cfRule>
    <cfRule type="cellIs" dxfId="207" priority="18" stopIfTrue="1" operator="equal">
      <formula>"Green"</formula>
    </cfRule>
  </conditionalFormatting>
  <conditionalFormatting sqref="G289">
    <cfRule type="cellIs" dxfId="206" priority="13" stopIfTrue="1" operator="equal">
      <formula>"Red"</formula>
    </cfRule>
    <cfRule type="cellIs" dxfId="205" priority="14" stopIfTrue="1" operator="equal">
      <formula>"Amber"</formula>
    </cfRule>
    <cfRule type="cellIs" dxfId="204" priority="15" stopIfTrue="1" operator="equal">
      <formula>"Green"</formula>
    </cfRule>
  </conditionalFormatting>
  <conditionalFormatting sqref="G310 G300 G308 G303 G312 G293 G295">
    <cfRule type="cellIs" dxfId="203" priority="10" stopIfTrue="1" operator="equal">
      <formula>"Red"</formula>
    </cfRule>
    <cfRule type="cellIs" dxfId="202" priority="11" stopIfTrue="1" operator="equal">
      <formula>"Amber"</formula>
    </cfRule>
    <cfRule type="cellIs" dxfId="201" priority="12" stopIfTrue="1" operator="equal">
      <formula>"Green"</formula>
    </cfRule>
  </conditionalFormatting>
  <conditionalFormatting sqref="G294">
    <cfRule type="cellIs" dxfId="200" priority="7" stopIfTrue="1" operator="equal">
      <formula>"Red"</formula>
    </cfRule>
    <cfRule type="cellIs" dxfId="199" priority="8" stopIfTrue="1" operator="equal">
      <formula>"Amber"</formula>
    </cfRule>
    <cfRule type="cellIs" dxfId="198" priority="9" stopIfTrue="1" operator="equal">
      <formula>"Green"</formula>
    </cfRule>
  </conditionalFormatting>
  <conditionalFormatting sqref="G313">
    <cfRule type="cellIs" dxfId="197" priority="4" stopIfTrue="1" operator="equal">
      <formula>"Red"</formula>
    </cfRule>
    <cfRule type="cellIs" dxfId="196" priority="5" stopIfTrue="1" operator="equal">
      <formula>"Amber"</formula>
    </cfRule>
    <cfRule type="cellIs" dxfId="195" priority="6" stopIfTrue="1" operator="equal">
      <formula>"Green"</formula>
    </cfRule>
  </conditionalFormatting>
  <conditionalFormatting sqref="G313">
    <cfRule type="cellIs" dxfId="194" priority="1" stopIfTrue="1" operator="equal">
      <formula>"Red"</formula>
    </cfRule>
    <cfRule type="cellIs" dxfId="193" priority="2" stopIfTrue="1" operator="equal">
      <formula>"Amber"</formula>
    </cfRule>
    <cfRule type="cellIs" dxfId="192" priority="3" stopIfTrue="1" operator="equal">
      <formula>"Green"</formula>
    </cfRule>
  </conditionalFormatting>
  <pageMargins left="0.23622047244094491" right="0.23622047244094491" top="0.74803149606299213" bottom="0.74803149606299213" header="0.31496062992125984" footer="0.31496062992125984"/>
  <pageSetup scale="55" fitToHeight="19"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CJ325"/>
  <sheetViews>
    <sheetView showGridLines="0" view="pageBreakPreview" zoomScale="85" zoomScaleNormal="60" zoomScaleSheetLayoutView="85" workbookViewId="0">
      <pane ySplit="13" topLeftCell="A14" activePane="bottomLeft" state="frozen"/>
      <selection pane="bottomLeft" activeCell="K14" sqref="K14"/>
    </sheetView>
  </sheetViews>
  <sheetFormatPr baseColWidth="10" defaultColWidth="11.42578125" defaultRowHeight="12.75"/>
  <cols>
    <col min="1" max="1" width="4.140625" style="113" bestFit="1" customWidth="1"/>
    <col min="2" max="2" width="11.42578125" style="114" customWidth="1"/>
    <col min="3" max="3" width="19.5703125" style="114" customWidth="1"/>
    <col min="4" max="4" width="15.85546875" style="114" customWidth="1"/>
    <col min="5" max="5" width="29.28515625" style="114" customWidth="1"/>
    <col min="6" max="6" width="23.85546875" style="114" customWidth="1"/>
    <col min="7" max="7" width="44.85546875" style="114" customWidth="1"/>
    <col min="8" max="8" width="12.5703125" style="114" customWidth="1"/>
    <col min="9" max="9" width="35.85546875" style="114" customWidth="1"/>
    <col min="10" max="11" width="15.28515625" style="115" customWidth="1"/>
    <col min="12" max="12" width="13.42578125" style="117" customWidth="1"/>
    <col min="13" max="13" width="16.140625" style="117" customWidth="1"/>
    <col min="14" max="16384" width="11.42578125" style="117"/>
  </cols>
  <sheetData>
    <row r="1" spans="1:87" ht="7.5" customHeight="1">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116"/>
      <c r="BG1" s="116"/>
      <c r="BH1" s="116"/>
      <c r="BI1" s="116"/>
      <c r="BJ1" s="116"/>
      <c r="BK1" s="116"/>
      <c r="BL1" s="116"/>
      <c r="BM1" s="116"/>
      <c r="BN1" s="116"/>
      <c r="BO1" s="116"/>
      <c r="BP1" s="116"/>
      <c r="BQ1" s="116"/>
      <c r="BR1" s="116"/>
      <c r="BS1" s="116"/>
      <c r="BT1" s="116"/>
      <c r="BU1" s="116"/>
      <c r="BV1" s="116"/>
      <c r="BW1" s="116"/>
      <c r="BX1" s="116"/>
      <c r="BY1" s="116"/>
      <c r="BZ1" s="116"/>
      <c r="CA1" s="116"/>
      <c r="CB1" s="116"/>
      <c r="CC1" s="116"/>
      <c r="CD1" s="116"/>
      <c r="CE1" s="116"/>
      <c r="CF1" s="116"/>
      <c r="CG1" s="116"/>
      <c r="CH1" s="116"/>
      <c r="CI1" s="116"/>
    </row>
    <row r="2" spans="1:87" s="96" customFormat="1" ht="66.75" customHeight="1">
      <c r="A2" s="99"/>
      <c r="B2" s="250"/>
      <c r="C2" s="250"/>
      <c r="D2" s="250"/>
      <c r="E2" s="250"/>
      <c r="F2" s="250"/>
      <c r="G2" s="250"/>
      <c r="H2" s="250"/>
      <c r="I2" s="250"/>
      <c r="J2" s="250"/>
      <c r="K2" s="250"/>
      <c r="L2" s="250"/>
      <c r="M2" s="250"/>
    </row>
    <row r="3" spans="1:87" s="96" customFormat="1" ht="5.25" customHeight="1">
      <c r="A3" s="99"/>
    </row>
    <row r="4" spans="1:87" s="96" customFormat="1" ht="15">
      <c r="A4" s="99"/>
      <c r="B4" s="246" t="s">
        <v>861</v>
      </c>
      <c r="C4" s="246"/>
      <c r="D4" s="246"/>
      <c r="E4" s="246"/>
      <c r="F4" s="246"/>
      <c r="G4" s="246"/>
      <c r="H4" s="246"/>
      <c r="I4" s="246"/>
      <c r="J4" s="246"/>
      <c r="K4" s="246"/>
      <c r="L4" s="246"/>
      <c r="M4" s="246"/>
    </row>
    <row r="5" spans="1:87" s="96" customFormat="1" ht="5.25" customHeight="1">
      <c r="A5" s="99"/>
    </row>
    <row r="6" spans="1:87" s="96" customFormat="1" ht="14.25">
      <c r="A6" s="99"/>
      <c r="B6" s="247" t="s">
        <v>849</v>
      </c>
      <c r="C6" s="248"/>
      <c r="D6" s="249" t="str">
        <f>+IF('Redes SDC 1'!$C$6=0,"",('Redes SDC 1'!C6))</f>
        <v/>
      </c>
      <c r="E6" s="249"/>
      <c r="F6" s="249"/>
      <c r="G6" s="249"/>
      <c r="H6" s="249"/>
      <c r="I6" s="249"/>
      <c r="J6" s="249"/>
      <c r="K6" s="249"/>
      <c r="L6" s="249"/>
      <c r="M6" s="249"/>
    </row>
    <row r="7" spans="1:87" s="96" customFormat="1" ht="14.25">
      <c r="A7" s="99"/>
      <c r="B7" s="247" t="s">
        <v>864</v>
      </c>
      <c r="C7" s="248"/>
      <c r="D7" s="249" t="str">
        <f>+IF('Redes SDC 1'!$C$6=0,"",('Redes SDC 1'!C7))</f>
        <v/>
      </c>
      <c r="E7" s="249"/>
      <c r="F7" s="249"/>
      <c r="G7" s="249"/>
      <c r="H7" s="249"/>
      <c r="I7" s="249"/>
      <c r="J7" s="249"/>
      <c r="K7" s="249"/>
      <c r="L7" s="249"/>
      <c r="M7" s="249"/>
    </row>
    <row r="8" spans="1:87" s="96" customFormat="1" ht="3.75" customHeight="1">
      <c r="A8" s="99"/>
    </row>
    <row r="9" spans="1:87" s="96" customFormat="1" ht="15" customHeight="1">
      <c r="A9" s="99"/>
      <c r="B9" s="246" t="s">
        <v>862</v>
      </c>
      <c r="C9" s="246"/>
      <c r="D9" s="246"/>
      <c r="E9" s="246"/>
      <c r="F9" s="246"/>
      <c r="G9" s="246"/>
      <c r="H9" s="246"/>
      <c r="I9" s="246"/>
      <c r="J9" s="246"/>
      <c r="K9" s="246"/>
      <c r="L9" s="246"/>
      <c r="M9" s="246"/>
    </row>
    <row r="10" spans="1:87" s="96" customFormat="1" ht="133.5" customHeight="1">
      <c r="A10" s="99"/>
      <c r="B10" s="217" t="s">
        <v>975</v>
      </c>
      <c r="C10" s="217"/>
      <c r="D10" s="217"/>
      <c r="E10" s="217"/>
      <c r="F10" s="217"/>
      <c r="G10" s="217"/>
      <c r="H10" s="217"/>
      <c r="I10" s="217"/>
      <c r="J10" s="217"/>
      <c r="K10" s="217"/>
      <c r="L10" s="217"/>
      <c r="M10" s="217"/>
    </row>
    <row r="11" spans="1:87" s="96" customFormat="1" ht="15" customHeight="1">
      <c r="A11" s="99"/>
      <c r="B11" s="246" t="s">
        <v>883</v>
      </c>
      <c r="C11" s="246"/>
      <c r="D11" s="246"/>
      <c r="E11" s="246"/>
      <c r="F11" s="246"/>
      <c r="G11" s="246"/>
      <c r="H11" s="246"/>
      <c r="I11" s="246"/>
      <c r="J11" s="246"/>
      <c r="K11" s="246"/>
      <c r="L11" s="246"/>
      <c r="M11" s="246"/>
    </row>
    <row r="12" spans="1:87" ht="3.75" customHeight="1">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row>
    <row r="13" spans="1:87" ht="43.5" customHeight="1">
      <c r="B13" s="184" t="s">
        <v>976</v>
      </c>
      <c r="C13" s="184" t="s">
        <v>106</v>
      </c>
      <c r="D13" s="184" t="s">
        <v>107</v>
      </c>
      <c r="E13" s="184" t="s">
        <v>108</v>
      </c>
      <c r="F13" s="184" t="s">
        <v>26</v>
      </c>
      <c r="G13" s="184" t="s">
        <v>109</v>
      </c>
      <c r="H13" s="184" t="s">
        <v>880</v>
      </c>
      <c r="I13" s="184" t="s">
        <v>899</v>
      </c>
      <c r="J13" s="184" t="s">
        <v>879</v>
      </c>
      <c r="K13" s="184" t="s">
        <v>977</v>
      </c>
      <c r="L13" s="184" t="s">
        <v>978</v>
      </c>
      <c r="M13" s="184" t="s">
        <v>979</v>
      </c>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row>
    <row r="14" spans="1:87" s="116" customFormat="1" ht="22.5" customHeight="1">
      <c r="A14" s="118">
        <v>70</v>
      </c>
      <c r="B14" s="119">
        <v>1</v>
      </c>
      <c r="C14" s="120" t="s">
        <v>128</v>
      </c>
      <c r="D14" s="120" t="s">
        <v>143</v>
      </c>
      <c r="E14" s="121" t="s">
        <v>323</v>
      </c>
      <c r="F14" s="122" t="s">
        <v>323</v>
      </c>
      <c r="G14" s="100" t="s">
        <v>324</v>
      </c>
      <c r="H14" s="101" t="s">
        <v>872</v>
      </c>
      <c r="I14" s="123" t="s">
        <v>871</v>
      </c>
      <c r="J14" s="124">
        <v>512</v>
      </c>
      <c r="K14" s="211"/>
      <c r="L14" s="112"/>
      <c r="M14" s="64"/>
    </row>
    <row r="15" spans="1:87" s="116" customFormat="1" ht="22.5" customHeight="1">
      <c r="A15" s="118">
        <v>268</v>
      </c>
      <c r="B15" s="119">
        <v>2</v>
      </c>
      <c r="C15" s="120" t="s">
        <v>128</v>
      </c>
      <c r="D15" s="120" t="s">
        <v>692</v>
      </c>
      <c r="E15" s="121" t="s">
        <v>128</v>
      </c>
      <c r="F15" s="122" t="s">
        <v>323</v>
      </c>
      <c r="G15" s="100" t="s">
        <v>799</v>
      </c>
      <c r="H15" s="101" t="s">
        <v>872</v>
      </c>
      <c r="I15" s="123" t="s">
        <v>871</v>
      </c>
      <c r="J15" s="124">
        <f>4*1024</f>
        <v>4096</v>
      </c>
      <c r="K15" s="211"/>
      <c r="L15" s="112"/>
      <c r="M15" s="64"/>
    </row>
    <row r="16" spans="1:87" s="125" customFormat="1" ht="22.5" customHeight="1">
      <c r="A16" s="118">
        <v>5</v>
      </c>
      <c r="B16" s="119">
        <v>3</v>
      </c>
      <c r="C16" s="120" t="s">
        <v>128</v>
      </c>
      <c r="D16" s="120" t="s">
        <v>129</v>
      </c>
      <c r="E16" s="121" t="s">
        <v>130</v>
      </c>
      <c r="F16" s="122" t="s">
        <v>128</v>
      </c>
      <c r="G16" s="100" t="s">
        <v>131</v>
      </c>
      <c r="H16" s="101" t="s">
        <v>872</v>
      </c>
      <c r="I16" s="123" t="s">
        <v>878</v>
      </c>
      <c r="J16" s="124">
        <v>2048</v>
      </c>
      <c r="K16" s="211"/>
      <c r="L16" s="112"/>
      <c r="M16" s="64"/>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row>
    <row r="17" spans="1:13" s="116" customFormat="1" ht="22.5" customHeight="1">
      <c r="A17" s="118">
        <v>10</v>
      </c>
      <c r="B17" s="119">
        <v>4</v>
      </c>
      <c r="C17" s="120" t="s">
        <v>128</v>
      </c>
      <c r="D17" s="120" t="s">
        <v>125</v>
      </c>
      <c r="E17" s="121" t="s">
        <v>147</v>
      </c>
      <c r="F17" s="122" t="s">
        <v>147</v>
      </c>
      <c r="G17" s="100" t="s">
        <v>148</v>
      </c>
      <c r="H17" s="101" t="s">
        <v>872</v>
      </c>
      <c r="I17" s="123" t="s">
        <v>878</v>
      </c>
      <c r="J17" s="124">
        <v>3072</v>
      </c>
      <c r="K17" s="211"/>
      <c r="L17" s="112"/>
      <c r="M17" s="64"/>
    </row>
    <row r="18" spans="1:13" s="116" customFormat="1" ht="22.5" customHeight="1">
      <c r="A18" s="118">
        <v>66</v>
      </c>
      <c r="B18" s="119">
        <v>5</v>
      </c>
      <c r="C18" s="120" t="s">
        <v>115</v>
      </c>
      <c r="D18" s="120" t="s">
        <v>143</v>
      </c>
      <c r="E18" s="121" t="s">
        <v>313</v>
      </c>
      <c r="F18" s="122" t="s">
        <v>313</v>
      </c>
      <c r="G18" s="100" t="s">
        <v>314</v>
      </c>
      <c r="H18" s="101" t="s">
        <v>870</v>
      </c>
      <c r="I18" s="123" t="s">
        <v>875</v>
      </c>
      <c r="J18" s="124">
        <v>9216</v>
      </c>
      <c r="K18" s="211"/>
      <c r="L18" s="112"/>
      <c r="M18" s="64"/>
    </row>
    <row r="19" spans="1:13" s="116" customFormat="1" ht="22.5" customHeight="1">
      <c r="A19" s="118">
        <v>204</v>
      </c>
      <c r="B19" s="119">
        <v>6</v>
      </c>
      <c r="C19" s="120" t="s">
        <v>115</v>
      </c>
      <c r="D19" s="120" t="s">
        <v>129</v>
      </c>
      <c r="E19" s="121" t="s">
        <v>663</v>
      </c>
      <c r="F19" s="122" t="s">
        <v>313</v>
      </c>
      <c r="G19" s="100" t="s">
        <v>664</v>
      </c>
      <c r="H19" s="101" t="s">
        <v>870</v>
      </c>
      <c r="I19" s="123" t="s">
        <v>871</v>
      </c>
      <c r="J19" s="124">
        <f>2*1024</f>
        <v>2048</v>
      </c>
      <c r="K19" s="211"/>
      <c r="L19" s="112"/>
      <c r="M19" s="64"/>
    </row>
    <row r="20" spans="1:13" s="116" customFormat="1" ht="22.5" customHeight="1">
      <c r="A20" s="118">
        <v>11</v>
      </c>
      <c r="B20" s="119">
        <v>7</v>
      </c>
      <c r="C20" s="120" t="s">
        <v>115</v>
      </c>
      <c r="D20" s="120" t="s">
        <v>129</v>
      </c>
      <c r="E20" s="121" t="s">
        <v>149</v>
      </c>
      <c r="F20" s="122" t="s">
        <v>150</v>
      </c>
      <c r="G20" s="100" t="s">
        <v>151</v>
      </c>
      <c r="H20" s="101" t="s">
        <v>870</v>
      </c>
      <c r="I20" s="123" t="s">
        <v>878</v>
      </c>
      <c r="J20" s="124">
        <v>3072</v>
      </c>
      <c r="K20" s="211"/>
      <c r="L20" s="112"/>
      <c r="M20" s="64"/>
    </row>
    <row r="21" spans="1:13" s="116" customFormat="1" ht="22.5" customHeight="1">
      <c r="A21" s="118">
        <v>52</v>
      </c>
      <c r="B21" s="119">
        <v>8</v>
      </c>
      <c r="C21" s="120" t="s">
        <v>115</v>
      </c>
      <c r="D21" s="120" t="s">
        <v>241</v>
      </c>
      <c r="E21" s="121" t="s">
        <v>273</v>
      </c>
      <c r="F21" s="122" t="s">
        <v>118</v>
      </c>
      <c r="G21" s="100" t="s">
        <v>274</v>
      </c>
      <c r="H21" s="101" t="s">
        <v>870</v>
      </c>
      <c r="I21" s="123" t="s">
        <v>875</v>
      </c>
      <c r="J21" s="124">
        <v>6144</v>
      </c>
      <c r="K21" s="211"/>
      <c r="L21" s="112"/>
      <c r="M21" s="64"/>
    </row>
    <row r="22" spans="1:13" s="116" customFormat="1" ht="22.5" customHeight="1">
      <c r="A22" s="118">
        <v>267</v>
      </c>
      <c r="B22" s="119">
        <v>9</v>
      </c>
      <c r="C22" s="120" t="s">
        <v>115</v>
      </c>
      <c r="D22" s="120" t="s">
        <v>194</v>
      </c>
      <c r="E22" s="121" t="s">
        <v>797</v>
      </c>
      <c r="F22" s="122" t="s">
        <v>118</v>
      </c>
      <c r="G22" s="100" t="s">
        <v>798</v>
      </c>
      <c r="H22" s="101" t="s">
        <v>870</v>
      </c>
      <c r="I22" s="123" t="s">
        <v>871</v>
      </c>
      <c r="J22" s="124">
        <v>4608</v>
      </c>
      <c r="K22" s="211"/>
      <c r="L22" s="112"/>
      <c r="M22" s="64"/>
    </row>
    <row r="23" spans="1:13" s="116" customFormat="1" ht="22.5" customHeight="1">
      <c r="A23" s="118">
        <v>265</v>
      </c>
      <c r="B23" s="119">
        <v>10</v>
      </c>
      <c r="C23" s="120" t="s">
        <v>115</v>
      </c>
      <c r="D23" s="120" t="s">
        <v>194</v>
      </c>
      <c r="E23" s="121" t="s">
        <v>794</v>
      </c>
      <c r="F23" s="122" t="s">
        <v>118</v>
      </c>
      <c r="G23" s="100" t="s">
        <v>795</v>
      </c>
      <c r="H23" s="101" t="s">
        <v>870</v>
      </c>
      <c r="I23" s="123" t="s">
        <v>871</v>
      </c>
      <c r="J23" s="124">
        <v>4096</v>
      </c>
      <c r="K23" s="211"/>
      <c r="L23" s="112"/>
      <c r="M23" s="64"/>
    </row>
    <row r="24" spans="1:13" s="116" customFormat="1" ht="22.5" customHeight="1">
      <c r="A24" s="118">
        <v>260</v>
      </c>
      <c r="B24" s="119">
        <v>11</v>
      </c>
      <c r="C24" s="120" t="s">
        <v>115</v>
      </c>
      <c r="D24" s="120" t="s">
        <v>194</v>
      </c>
      <c r="E24" s="121" t="s">
        <v>785</v>
      </c>
      <c r="F24" s="122" t="s">
        <v>118</v>
      </c>
      <c r="G24" s="100" t="s">
        <v>786</v>
      </c>
      <c r="H24" s="101" t="s">
        <v>870</v>
      </c>
      <c r="I24" s="123" t="s">
        <v>871</v>
      </c>
      <c r="J24" s="124">
        <v>4096</v>
      </c>
      <c r="K24" s="211"/>
      <c r="L24" s="112"/>
      <c r="M24" s="64"/>
    </row>
    <row r="25" spans="1:13" s="116" customFormat="1" ht="22.5" customHeight="1">
      <c r="A25" s="118">
        <v>242</v>
      </c>
      <c r="B25" s="119">
        <v>12</v>
      </c>
      <c r="C25" s="120" t="s">
        <v>115</v>
      </c>
      <c r="D25" s="120" t="s">
        <v>194</v>
      </c>
      <c r="E25" s="121" t="s">
        <v>749</v>
      </c>
      <c r="F25" s="122" t="s">
        <v>750</v>
      </c>
      <c r="G25" s="100" t="s">
        <v>751</v>
      </c>
      <c r="H25" s="101" t="s">
        <v>870</v>
      </c>
      <c r="I25" s="123" t="s">
        <v>871</v>
      </c>
      <c r="J25" s="124">
        <f>3*1024</f>
        <v>3072</v>
      </c>
      <c r="K25" s="211"/>
      <c r="L25" s="112"/>
      <c r="M25" s="64"/>
    </row>
    <row r="26" spans="1:13" s="116" customFormat="1" ht="22.5" customHeight="1">
      <c r="A26" s="118">
        <v>239</v>
      </c>
      <c r="B26" s="119">
        <v>13</v>
      </c>
      <c r="C26" s="120" t="s">
        <v>115</v>
      </c>
      <c r="D26" s="120" t="s">
        <v>194</v>
      </c>
      <c r="E26" s="121" t="s">
        <v>741</v>
      </c>
      <c r="F26" s="122" t="s">
        <v>742</v>
      </c>
      <c r="G26" s="100" t="s">
        <v>743</v>
      </c>
      <c r="H26" s="101" t="s">
        <v>870</v>
      </c>
      <c r="I26" s="123" t="s">
        <v>871</v>
      </c>
      <c r="J26" s="124">
        <v>2560</v>
      </c>
      <c r="K26" s="211"/>
      <c r="L26" s="112"/>
      <c r="M26" s="64"/>
    </row>
    <row r="27" spans="1:13" s="116" customFormat="1" ht="22.5" customHeight="1">
      <c r="A27" s="118">
        <v>115</v>
      </c>
      <c r="B27" s="119">
        <v>14</v>
      </c>
      <c r="C27" s="120" t="s">
        <v>115</v>
      </c>
      <c r="D27" s="120" t="s">
        <v>194</v>
      </c>
      <c r="E27" s="121" t="s">
        <v>440</v>
      </c>
      <c r="F27" s="122" t="s">
        <v>441</v>
      </c>
      <c r="G27" s="100" t="s">
        <v>442</v>
      </c>
      <c r="H27" s="101" t="s">
        <v>870</v>
      </c>
      <c r="I27" s="123" t="s">
        <v>871</v>
      </c>
      <c r="J27" s="124">
        <v>1024</v>
      </c>
      <c r="K27" s="211"/>
      <c r="L27" s="112"/>
      <c r="M27" s="64"/>
    </row>
    <row r="28" spans="1:13" s="116" customFormat="1" ht="22.5" customHeight="1">
      <c r="A28" s="118">
        <v>110</v>
      </c>
      <c r="B28" s="119">
        <v>15</v>
      </c>
      <c r="C28" s="120" t="s">
        <v>115</v>
      </c>
      <c r="D28" s="120" t="s">
        <v>194</v>
      </c>
      <c r="E28" s="121" t="s">
        <v>427</v>
      </c>
      <c r="F28" s="122" t="s">
        <v>428</v>
      </c>
      <c r="G28" s="100" t="s">
        <v>429</v>
      </c>
      <c r="H28" s="101" t="s">
        <v>870</v>
      </c>
      <c r="I28" s="123" t="s">
        <v>871</v>
      </c>
      <c r="J28" s="124">
        <v>1024</v>
      </c>
      <c r="K28" s="211"/>
      <c r="L28" s="112"/>
      <c r="M28" s="64"/>
    </row>
    <row r="29" spans="1:13" s="116" customFormat="1" ht="22.5" customHeight="1">
      <c r="A29" s="118">
        <v>97</v>
      </c>
      <c r="B29" s="119">
        <v>16</v>
      </c>
      <c r="C29" s="120" t="s">
        <v>115</v>
      </c>
      <c r="D29" s="120" t="s">
        <v>194</v>
      </c>
      <c r="E29" s="121" t="s">
        <v>394</v>
      </c>
      <c r="F29" s="122" t="s">
        <v>395</v>
      </c>
      <c r="G29" s="100" t="s">
        <v>396</v>
      </c>
      <c r="H29" s="101" t="s">
        <v>870</v>
      </c>
      <c r="I29" s="123" t="s">
        <v>871</v>
      </c>
      <c r="J29" s="124">
        <v>1024</v>
      </c>
      <c r="K29" s="211"/>
      <c r="L29" s="112"/>
      <c r="M29" s="64"/>
    </row>
    <row r="30" spans="1:13" s="116" customFormat="1" ht="22.5" customHeight="1">
      <c r="A30" s="118">
        <v>113</v>
      </c>
      <c r="B30" s="119">
        <v>17</v>
      </c>
      <c r="C30" s="120" t="s">
        <v>115</v>
      </c>
      <c r="D30" s="120" t="s">
        <v>194</v>
      </c>
      <c r="E30" s="121" t="s">
        <v>434</v>
      </c>
      <c r="F30" s="122" t="s">
        <v>435</v>
      </c>
      <c r="G30" s="100" t="s">
        <v>436</v>
      </c>
      <c r="H30" s="101" t="s">
        <v>870</v>
      </c>
      <c r="I30" s="123" t="s">
        <v>871</v>
      </c>
      <c r="J30" s="124">
        <v>1024</v>
      </c>
      <c r="K30" s="211"/>
      <c r="L30" s="112"/>
      <c r="M30" s="64"/>
    </row>
    <row r="31" spans="1:13" s="116" customFormat="1" ht="22.5" customHeight="1">
      <c r="A31" s="118">
        <v>65</v>
      </c>
      <c r="B31" s="119">
        <v>18</v>
      </c>
      <c r="C31" s="120" t="s">
        <v>115</v>
      </c>
      <c r="D31" s="120" t="s">
        <v>194</v>
      </c>
      <c r="E31" s="121" t="s">
        <v>310</v>
      </c>
      <c r="F31" s="122" t="s">
        <v>311</v>
      </c>
      <c r="G31" s="100" t="s">
        <v>312</v>
      </c>
      <c r="H31" s="101" t="s">
        <v>870</v>
      </c>
      <c r="I31" s="123" t="s">
        <v>875</v>
      </c>
      <c r="J31" s="124">
        <v>9216</v>
      </c>
      <c r="K31" s="211"/>
      <c r="L31" s="112"/>
      <c r="M31" s="64"/>
    </row>
    <row r="32" spans="1:13" s="116" customFormat="1" ht="22.5" customHeight="1">
      <c r="A32" s="118">
        <v>211</v>
      </c>
      <c r="B32" s="119">
        <v>19</v>
      </c>
      <c r="C32" s="120" t="s">
        <v>115</v>
      </c>
      <c r="D32" s="120" t="s">
        <v>194</v>
      </c>
      <c r="E32" s="121" t="s">
        <v>680</v>
      </c>
      <c r="F32" s="122" t="s">
        <v>150</v>
      </c>
      <c r="G32" s="100" t="s">
        <v>681</v>
      </c>
      <c r="H32" s="101" t="s">
        <v>870</v>
      </c>
      <c r="I32" s="123" t="s">
        <v>871</v>
      </c>
      <c r="J32" s="124">
        <v>2048</v>
      </c>
      <c r="K32" s="211"/>
      <c r="L32" s="112"/>
      <c r="M32" s="64"/>
    </row>
    <row r="33" spans="1:13" s="116" customFormat="1" ht="22.5" customHeight="1">
      <c r="A33" s="118">
        <v>74</v>
      </c>
      <c r="B33" s="119">
        <v>20</v>
      </c>
      <c r="C33" s="120" t="s">
        <v>115</v>
      </c>
      <c r="D33" s="120" t="s">
        <v>194</v>
      </c>
      <c r="E33" s="121" t="s">
        <v>331</v>
      </c>
      <c r="F33" s="122" t="s">
        <v>332</v>
      </c>
      <c r="G33" s="100" t="s">
        <v>333</v>
      </c>
      <c r="H33" s="101" t="s">
        <v>870</v>
      </c>
      <c r="I33" s="123" t="s">
        <v>871</v>
      </c>
      <c r="J33" s="124">
        <v>512</v>
      </c>
      <c r="K33" s="211"/>
      <c r="L33" s="112"/>
      <c r="M33" s="64"/>
    </row>
    <row r="34" spans="1:13" s="116" customFormat="1" ht="22.5" customHeight="1">
      <c r="A34" s="118">
        <v>123</v>
      </c>
      <c r="B34" s="119">
        <v>21</v>
      </c>
      <c r="C34" s="120" t="s">
        <v>115</v>
      </c>
      <c r="D34" s="120" t="s">
        <v>194</v>
      </c>
      <c r="E34" s="121" t="s">
        <v>461</v>
      </c>
      <c r="F34" s="122" t="s">
        <v>462</v>
      </c>
      <c r="G34" s="100" t="s">
        <v>463</v>
      </c>
      <c r="H34" s="101" t="s">
        <v>870</v>
      </c>
      <c r="I34" s="123" t="s">
        <v>871</v>
      </c>
      <c r="J34" s="124">
        <v>1024</v>
      </c>
      <c r="K34" s="211"/>
      <c r="L34" s="112"/>
      <c r="M34" s="64"/>
    </row>
    <row r="35" spans="1:13" s="116" customFormat="1" ht="22.5" customHeight="1">
      <c r="A35" s="118">
        <v>73</v>
      </c>
      <c r="B35" s="119">
        <v>22</v>
      </c>
      <c r="C35" s="120" t="s">
        <v>115</v>
      </c>
      <c r="D35" s="120" t="s">
        <v>194</v>
      </c>
      <c r="E35" s="121" t="s">
        <v>328</v>
      </c>
      <c r="F35" s="122" t="s">
        <v>329</v>
      </c>
      <c r="G35" s="100" t="s">
        <v>330</v>
      </c>
      <c r="H35" s="101" t="s">
        <v>870</v>
      </c>
      <c r="I35" s="123" t="s">
        <v>871</v>
      </c>
      <c r="J35" s="124">
        <v>512</v>
      </c>
      <c r="K35" s="211"/>
      <c r="L35" s="112"/>
      <c r="M35" s="64"/>
    </row>
    <row r="36" spans="1:13" s="116" customFormat="1" ht="22.5" customHeight="1">
      <c r="A36" s="118">
        <v>190</v>
      </c>
      <c r="B36" s="119">
        <v>23</v>
      </c>
      <c r="C36" s="120" t="s">
        <v>115</v>
      </c>
      <c r="D36" s="120" t="s">
        <v>194</v>
      </c>
      <c r="E36" s="121" t="s">
        <v>632</v>
      </c>
      <c r="F36" s="122" t="s">
        <v>633</v>
      </c>
      <c r="G36" s="100" t="s">
        <v>634</v>
      </c>
      <c r="H36" s="101" t="s">
        <v>870</v>
      </c>
      <c r="I36" s="123" t="s">
        <v>871</v>
      </c>
      <c r="J36" s="124">
        <v>1536</v>
      </c>
      <c r="K36" s="211"/>
      <c r="L36" s="112"/>
      <c r="M36" s="64"/>
    </row>
    <row r="37" spans="1:13" s="116" customFormat="1" ht="22.5" customHeight="1">
      <c r="A37" s="118">
        <v>127</v>
      </c>
      <c r="B37" s="119">
        <v>24</v>
      </c>
      <c r="C37" s="120" t="s">
        <v>115</v>
      </c>
      <c r="D37" s="120" t="s">
        <v>194</v>
      </c>
      <c r="E37" s="121" t="s">
        <v>471</v>
      </c>
      <c r="F37" s="122" t="s">
        <v>472</v>
      </c>
      <c r="G37" s="100" t="s">
        <v>473</v>
      </c>
      <c r="H37" s="101" t="s">
        <v>870</v>
      </c>
      <c r="I37" s="123" t="s">
        <v>871</v>
      </c>
      <c r="J37" s="124">
        <v>1024</v>
      </c>
      <c r="K37" s="211"/>
      <c r="L37" s="112"/>
      <c r="M37" s="64"/>
    </row>
    <row r="38" spans="1:13" s="116" customFormat="1" ht="22.5" customHeight="1">
      <c r="A38" s="118">
        <v>296</v>
      </c>
      <c r="B38" s="119">
        <v>25</v>
      </c>
      <c r="C38" s="120" t="s">
        <v>115</v>
      </c>
      <c r="D38" s="120" t="s">
        <v>692</v>
      </c>
      <c r="E38" s="121" t="s">
        <v>115</v>
      </c>
      <c r="F38" s="122" t="s">
        <v>118</v>
      </c>
      <c r="G38" s="100" t="s">
        <v>844</v>
      </c>
      <c r="H38" s="101" t="s">
        <v>870</v>
      </c>
      <c r="I38" s="123" t="s">
        <v>871</v>
      </c>
      <c r="J38" s="124">
        <f>15*1024</f>
        <v>15360</v>
      </c>
      <c r="K38" s="211"/>
      <c r="L38" s="112"/>
      <c r="M38" s="64"/>
    </row>
    <row r="39" spans="1:13" s="116" customFormat="1" ht="22.5" customHeight="1">
      <c r="A39" s="118">
        <v>41</v>
      </c>
      <c r="B39" s="119">
        <v>26</v>
      </c>
      <c r="C39" s="120" t="s">
        <v>115</v>
      </c>
      <c r="D39" s="120" t="s">
        <v>241</v>
      </c>
      <c r="E39" s="121" t="s">
        <v>242</v>
      </c>
      <c r="F39" s="122" t="s">
        <v>118</v>
      </c>
      <c r="G39" s="100" t="s">
        <v>243</v>
      </c>
      <c r="H39" s="101" t="s">
        <v>870</v>
      </c>
      <c r="I39" s="123" t="s">
        <v>875</v>
      </c>
      <c r="J39" s="124">
        <v>5120</v>
      </c>
      <c r="K39" s="211"/>
      <c r="L39" s="112"/>
      <c r="M39" s="64"/>
    </row>
    <row r="40" spans="1:13" s="116" customFormat="1" ht="22.5" customHeight="1">
      <c r="A40" s="118">
        <v>61</v>
      </c>
      <c r="B40" s="119">
        <v>27</v>
      </c>
      <c r="C40" s="120" t="s">
        <v>115</v>
      </c>
      <c r="D40" s="120" t="s">
        <v>298</v>
      </c>
      <c r="E40" s="121" t="s">
        <v>299</v>
      </c>
      <c r="F40" s="122" t="s">
        <v>118</v>
      </c>
      <c r="G40" s="100" t="s">
        <v>300</v>
      </c>
      <c r="H40" s="101" t="s">
        <v>870</v>
      </c>
      <c r="I40" s="123" t="s">
        <v>875</v>
      </c>
      <c r="J40" s="124">
        <v>8192</v>
      </c>
      <c r="K40" s="211"/>
      <c r="L40" s="112"/>
      <c r="M40" s="64"/>
    </row>
    <row r="41" spans="1:13" s="116" customFormat="1" ht="22.5" customHeight="1">
      <c r="A41" s="118">
        <v>2</v>
      </c>
      <c r="B41" s="119">
        <v>28</v>
      </c>
      <c r="C41" s="120" t="s">
        <v>115</v>
      </c>
      <c r="D41" s="120" t="s">
        <v>116</v>
      </c>
      <c r="E41" s="121" t="s">
        <v>117</v>
      </c>
      <c r="F41" s="122" t="s">
        <v>118</v>
      </c>
      <c r="G41" s="100" t="s">
        <v>119</v>
      </c>
      <c r="H41" s="101" t="s">
        <v>870</v>
      </c>
      <c r="I41" s="123" t="s">
        <v>878</v>
      </c>
      <c r="J41" s="124">
        <v>1024</v>
      </c>
      <c r="K41" s="211"/>
      <c r="L41" s="112"/>
      <c r="M41" s="64"/>
    </row>
    <row r="42" spans="1:13" s="116" customFormat="1" ht="22.5" customHeight="1">
      <c r="A42" s="118">
        <v>200</v>
      </c>
      <c r="B42" s="119">
        <v>29</v>
      </c>
      <c r="C42" s="120" t="s">
        <v>574</v>
      </c>
      <c r="D42" s="120" t="s">
        <v>194</v>
      </c>
      <c r="E42" s="121" t="s">
        <v>655</v>
      </c>
      <c r="F42" s="122" t="s">
        <v>655</v>
      </c>
      <c r="G42" s="100" t="s">
        <v>656</v>
      </c>
      <c r="H42" s="101" t="s">
        <v>870</v>
      </c>
      <c r="I42" s="123" t="s">
        <v>871</v>
      </c>
      <c r="J42" s="124">
        <v>2048</v>
      </c>
      <c r="K42" s="211"/>
      <c r="L42" s="112"/>
      <c r="M42" s="64"/>
    </row>
    <row r="43" spans="1:13" s="116" customFormat="1" ht="22.5" customHeight="1">
      <c r="A43" s="118">
        <v>167</v>
      </c>
      <c r="B43" s="119">
        <v>30</v>
      </c>
      <c r="C43" s="120" t="s">
        <v>574</v>
      </c>
      <c r="D43" s="120" t="s">
        <v>194</v>
      </c>
      <c r="E43" s="121" t="s">
        <v>575</v>
      </c>
      <c r="F43" s="122" t="s">
        <v>576</v>
      </c>
      <c r="G43" s="100" t="s">
        <v>577</v>
      </c>
      <c r="H43" s="101" t="s">
        <v>870</v>
      </c>
      <c r="I43" s="123" t="s">
        <v>871</v>
      </c>
      <c r="J43" s="124">
        <v>1536</v>
      </c>
      <c r="K43" s="211"/>
      <c r="L43" s="112"/>
      <c r="M43" s="64"/>
    </row>
    <row r="44" spans="1:13" s="116" customFormat="1" ht="22.5" customHeight="1">
      <c r="A44" s="118">
        <v>269</v>
      </c>
      <c r="B44" s="119">
        <v>31</v>
      </c>
      <c r="C44" s="120" t="s">
        <v>574</v>
      </c>
      <c r="D44" s="120" t="s">
        <v>800</v>
      </c>
      <c r="E44" s="121" t="s">
        <v>801</v>
      </c>
      <c r="F44" s="122" t="s">
        <v>574</v>
      </c>
      <c r="G44" s="100" t="s">
        <v>802</v>
      </c>
      <c r="H44" s="101" t="s">
        <v>870</v>
      </c>
      <c r="I44" s="123" t="s">
        <v>871</v>
      </c>
      <c r="J44" s="124">
        <v>5120</v>
      </c>
      <c r="K44" s="211"/>
      <c r="L44" s="112"/>
      <c r="M44" s="64"/>
    </row>
    <row r="45" spans="1:13" s="116" customFormat="1" ht="22.5" customHeight="1">
      <c r="A45" s="118">
        <v>55</v>
      </c>
      <c r="B45" s="119">
        <v>32</v>
      </c>
      <c r="C45" s="120" t="s">
        <v>279</v>
      </c>
      <c r="D45" s="120" t="s">
        <v>143</v>
      </c>
      <c r="E45" s="121" t="s">
        <v>280</v>
      </c>
      <c r="F45" s="122" t="s">
        <v>281</v>
      </c>
      <c r="G45" s="100" t="s">
        <v>282</v>
      </c>
      <c r="H45" s="101" t="s">
        <v>870</v>
      </c>
      <c r="I45" s="123" t="s">
        <v>875</v>
      </c>
      <c r="J45" s="124">
        <v>7168</v>
      </c>
      <c r="K45" s="211"/>
      <c r="L45" s="112"/>
      <c r="M45" s="64"/>
    </row>
    <row r="46" spans="1:13" s="116" customFormat="1" ht="22.5" customHeight="1">
      <c r="A46" s="118">
        <v>137</v>
      </c>
      <c r="B46" s="119">
        <v>33</v>
      </c>
      <c r="C46" s="120" t="s">
        <v>279</v>
      </c>
      <c r="D46" s="120" t="s">
        <v>129</v>
      </c>
      <c r="E46" s="121" t="s">
        <v>499</v>
      </c>
      <c r="F46" s="122" t="s">
        <v>281</v>
      </c>
      <c r="G46" s="100" t="s">
        <v>500</v>
      </c>
      <c r="H46" s="101" t="s">
        <v>870</v>
      </c>
      <c r="I46" s="123" t="s">
        <v>871</v>
      </c>
      <c r="J46" s="124">
        <v>1280</v>
      </c>
      <c r="K46" s="211"/>
      <c r="L46" s="112"/>
      <c r="M46" s="64"/>
    </row>
    <row r="47" spans="1:13" s="116" customFormat="1" ht="22.5" customHeight="1">
      <c r="A47" s="118">
        <v>231</v>
      </c>
      <c r="B47" s="119">
        <v>34</v>
      </c>
      <c r="C47" s="120" t="s">
        <v>279</v>
      </c>
      <c r="D47" s="120" t="s">
        <v>194</v>
      </c>
      <c r="E47" s="121" t="s">
        <v>724</v>
      </c>
      <c r="F47" s="122" t="s">
        <v>281</v>
      </c>
      <c r="G47" s="100" t="s">
        <v>725</v>
      </c>
      <c r="H47" s="101" t="s">
        <v>870</v>
      </c>
      <c r="I47" s="123" t="s">
        <v>871</v>
      </c>
      <c r="J47" s="124">
        <v>2560</v>
      </c>
      <c r="K47" s="211"/>
      <c r="L47" s="112"/>
      <c r="M47" s="64"/>
    </row>
    <row r="48" spans="1:13" s="116" customFormat="1" ht="22.5" customHeight="1">
      <c r="A48" s="118">
        <v>235</v>
      </c>
      <c r="B48" s="119">
        <v>35</v>
      </c>
      <c r="C48" s="120" t="s">
        <v>279</v>
      </c>
      <c r="D48" s="120" t="s">
        <v>194</v>
      </c>
      <c r="E48" s="121" t="s">
        <v>732</v>
      </c>
      <c r="F48" s="122" t="s">
        <v>281</v>
      </c>
      <c r="G48" s="100" t="s">
        <v>733</v>
      </c>
      <c r="H48" s="101" t="s">
        <v>870</v>
      </c>
      <c r="I48" s="123" t="s">
        <v>871</v>
      </c>
      <c r="J48" s="124">
        <v>2560</v>
      </c>
      <c r="K48" s="211"/>
      <c r="L48" s="112"/>
      <c r="M48" s="64"/>
    </row>
    <row r="49" spans="1:87" s="116" customFormat="1" ht="22.5" customHeight="1">
      <c r="A49" s="118">
        <v>142</v>
      </c>
      <c r="B49" s="119">
        <v>36</v>
      </c>
      <c r="C49" s="120" t="s">
        <v>279</v>
      </c>
      <c r="D49" s="120" t="s">
        <v>194</v>
      </c>
      <c r="E49" s="121" t="s">
        <v>510</v>
      </c>
      <c r="F49" s="122" t="s">
        <v>511</v>
      </c>
      <c r="G49" s="100" t="s">
        <v>512</v>
      </c>
      <c r="H49" s="101" t="s">
        <v>870</v>
      </c>
      <c r="I49" s="123" t="s">
        <v>871</v>
      </c>
      <c r="J49" s="124">
        <v>1280</v>
      </c>
      <c r="K49" s="211"/>
      <c r="L49" s="112"/>
      <c r="M49" s="64"/>
    </row>
    <row r="50" spans="1:87" s="116" customFormat="1" ht="22.5" customHeight="1">
      <c r="A50" s="118">
        <v>171</v>
      </c>
      <c r="B50" s="119">
        <v>37</v>
      </c>
      <c r="C50" s="120" t="s">
        <v>279</v>
      </c>
      <c r="D50" s="120" t="s">
        <v>194</v>
      </c>
      <c r="E50" s="121" t="s">
        <v>586</v>
      </c>
      <c r="F50" s="122" t="s">
        <v>587</v>
      </c>
      <c r="G50" s="100" t="s">
        <v>588</v>
      </c>
      <c r="H50" s="101" t="s">
        <v>870</v>
      </c>
      <c r="I50" s="123" t="s">
        <v>871</v>
      </c>
      <c r="J50" s="124">
        <v>1536</v>
      </c>
      <c r="K50" s="211"/>
      <c r="L50" s="112"/>
      <c r="M50" s="64"/>
    </row>
    <row r="51" spans="1:87" s="116" customFormat="1" ht="22.5" customHeight="1">
      <c r="A51" s="118">
        <v>143</v>
      </c>
      <c r="B51" s="119">
        <v>38</v>
      </c>
      <c r="C51" s="120" t="s">
        <v>279</v>
      </c>
      <c r="D51" s="120" t="s">
        <v>194</v>
      </c>
      <c r="E51" s="121" t="s">
        <v>513</v>
      </c>
      <c r="F51" s="122" t="s">
        <v>514</v>
      </c>
      <c r="G51" s="100" t="s">
        <v>515</v>
      </c>
      <c r="H51" s="101" t="s">
        <v>870</v>
      </c>
      <c r="I51" s="123" t="s">
        <v>871</v>
      </c>
      <c r="J51" s="124">
        <v>1280</v>
      </c>
      <c r="K51" s="211"/>
      <c r="L51" s="112"/>
      <c r="M51" s="64"/>
    </row>
    <row r="52" spans="1:87" s="116" customFormat="1" ht="22.5" customHeight="1">
      <c r="A52" s="118">
        <v>227</v>
      </c>
      <c r="B52" s="119">
        <v>39</v>
      </c>
      <c r="C52" s="120" t="s">
        <v>279</v>
      </c>
      <c r="D52" s="120" t="s">
        <v>194</v>
      </c>
      <c r="E52" s="121" t="s">
        <v>714</v>
      </c>
      <c r="F52" s="122" t="s">
        <v>715</v>
      </c>
      <c r="G52" s="100" t="s">
        <v>716</v>
      </c>
      <c r="H52" s="101" t="s">
        <v>870</v>
      </c>
      <c r="I52" s="123" t="s">
        <v>871</v>
      </c>
      <c r="J52" s="124">
        <v>2560</v>
      </c>
      <c r="K52" s="211"/>
      <c r="L52" s="112"/>
      <c r="M52" s="64"/>
    </row>
    <row r="53" spans="1:87" s="116" customFormat="1" ht="22.5" customHeight="1">
      <c r="A53" s="118">
        <v>194</v>
      </c>
      <c r="B53" s="119">
        <v>40</v>
      </c>
      <c r="C53" s="120" t="s">
        <v>279</v>
      </c>
      <c r="D53" s="120" t="s">
        <v>194</v>
      </c>
      <c r="E53" s="121" t="s">
        <v>642</v>
      </c>
      <c r="F53" s="122" t="s">
        <v>281</v>
      </c>
      <c r="G53" s="100" t="s">
        <v>643</v>
      </c>
      <c r="H53" s="101" t="s">
        <v>870</v>
      </c>
      <c r="I53" s="123" t="s">
        <v>871</v>
      </c>
      <c r="J53" s="124">
        <f>1.75*1024</f>
        <v>1792</v>
      </c>
      <c r="K53" s="211"/>
      <c r="L53" s="112"/>
      <c r="M53" s="64"/>
    </row>
    <row r="54" spans="1:87" s="116" customFormat="1" ht="22.5" customHeight="1">
      <c r="A54" s="118">
        <v>283</v>
      </c>
      <c r="B54" s="119">
        <v>41</v>
      </c>
      <c r="C54" s="120" t="s">
        <v>279</v>
      </c>
      <c r="D54" s="120" t="s">
        <v>692</v>
      </c>
      <c r="E54" s="121" t="s">
        <v>279</v>
      </c>
      <c r="F54" s="122" t="s">
        <v>281</v>
      </c>
      <c r="G54" s="100" t="s">
        <v>824</v>
      </c>
      <c r="H54" s="101" t="s">
        <v>870</v>
      </c>
      <c r="I54" s="123" t="s">
        <v>871</v>
      </c>
      <c r="J54" s="124">
        <f>8*1024</f>
        <v>8192</v>
      </c>
      <c r="K54" s="211"/>
      <c r="L54" s="112"/>
      <c r="M54" s="64"/>
    </row>
    <row r="55" spans="1:87" s="126" customFormat="1" ht="22.5" customHeight="1">
      <c r="A55" s="118">
        <v>79</v>
      </c>
      <c r="B55" s="119">
        <v>42</v>
      </c>
      <c r="C55" s="120" t="s">
        <v>120</v>
      </c>
      <c r="D55" s="120" t="s">
        <v>155</v>
      </c>
      <c r="E55" s="121" t="s">
        <v>344</v>
      </c>
      <c r="F55" s="122" t="s">
        <v>122</v>
      </c>
      <c r="G55" s="100" t="s">
        <v>345</v>
      </c>
      <c r="H55" s="101" t="s">
        <v>870</v>
      </c>
      <c r="I55" s="123" t="s">
        <v>871</v>
      </c>
      <c r="J55" s="124">
        <f>0.75*1024</f>
        <v>768</v>
      </c>
      <c r="K55" s="211"/>
      <c r="L55" s="112"/>
      <c r="M55" s="64"/>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row>
    <row r="56" spans="1:87" s="116" customFormat="1" ht="22.5" customHeight="1">
      <c r="A56" s="118">
        <v>3</v>
      </c>
      <c r="B56" s="119">
        <v>43</v>
      </c>
      <c r="C56" s="120" t="s">
        <v>120</v>
      </c>
      <c r="D56" s="120" t="s">
        <v>121</v>
      </c>
      <c r="E56" s="121" t="s">
        <v>122</v>
      </c>
      <c r="F56" s="122" t="s">
        <v>122</v>
      </c>
      <c r="G56" s="100" t="s">
        <v>123</v>
      </c>
      <c r="H56" s="101" t="s">
        <v>870</v>
      </c>
      <c r="I56" s="123" t="s">
        <v>878</v>
      </c>
      <c r="J56" s="124">
        <v>2048</v>
      </c>
      <c r="K56" s="211"/>
      <c r="L56" s="112"/>
      <c r="M56" s="64"/>
    </row>
    <row r="57" spans="1:87" s="116" customFormat="1" ht="22.5" customHeight="1">
      <c r="A57" s="118">
        <v>49</v>
      </c>
      <c r="B57" s="119">
        <v>44</v>
      </c>
      <c r="C57" s="120" t="s">
        <v>120</v>
      </c>
      <c r="D57" s="120" t="s">
        <v>266</v>
      </c>
      <c r="E57" s="121" t="s">
        <v>120</v>
      </c>
      <c r="F57" s="122" t="s">
        <v>122</v>
      </c>
      <c r="G57" s="100" t="s">
        <v>267</v>
      </c>
      <c r="H57" s="101" t="s">
        <v>870</v>
      </c>
      <c r="I57" s="123" t="s">
        <v>875</v>
      </c>
      <c r="J57" s="124">
        <f>6*1024</f>
        <v>6144</v>
      </c>
      <c r="K57" s="211"/>
      <c r="L57" s="112"/>
      <c r="M57" s="64"/>
    </row>
    <row r="58" spans="1:87" s="116" customFormat="1" ht="22.5" customHeight="1">
      <c r="A58" s="118">
        <v>14</v>
      </c>
      <c r="B58" s="119">
        <v>45</v>
      </c>
      <c r="C58" s="120" t="s">
        <v>120</v>
      </c>
      <c r="D58" s="120" t="s">
        <v>152</v>
      </c>
      <c r="E58" s="121" t="s">
        <v>158</v>
      </c>
      <c r="F58" s="122" t="s">
        <v>122</v>
      </c>
      <c r="G58" s="100" t="s">
        <v>159</v>
      </c>
      <c r="H58" s="101" t="s">
        <v>870</v>
      </c>
      <c r="I58" s="123" t="s">
        <v>878</v>
      </c>
      <c r="J58" s="124">
        <v>3072</v>
      </c>
      <c r="K58" s="211"/>
      <c r="L58" s="112"/>
      <c r="M58" s="64"/>
    </row>
    <row r="59" spans="1:87" s="116" customFormat="1" ht="22.5" customHeight="1">
      <c r="A59" s="118">
        <v>12</v>
      </c>
      <c r="B59" s="119">
        <v>46</v>
      </c>
      <c r="C59" s="120" t="s">
        <v>120</v>
      </c>
      <c r="D59" s="120" t="s">
        <v>152</v>
      </c>
      <c r="E59" s="121" t="s">
        <v>153</v>
      </c>
      <c r="F59" s="122" t="s">
        <v>122</v>
      </c>
      <c r="G59" s="100" t="s">
        <v>154</v>
      </c>
      <c r="H59" s="101" t="s">
        <v>870</v>
      </c>
      <c r="I59" s="123" t="s">
        <v>878</v>
      </c>
      <c r="J59" s="124">
        <v>3072</v>
      </c>
      <c r="K59" s="211"/>
      <c r="L59" s="112"/>
      <c r="M59" s="64"/>
    </row>
    <row r="60" spans="1:87" s="116" customFormat="1" ht="22.5" customHeight="1">
      <c r="A60" s="118">
        <v>138</v>
      </c>
      <c r="B60" s="119">
        <v>47</v>
      </c>
      <c r="C60" s="120" t="s">
        <v>120</v>
      </c>
      <c r="D60" s="120" t="s">
        <v>155</v>
      </c>
      <c r="E60" s="121" t="s">
        <v>501</v>
      </c>
      <c r="F60" s="122" t="s">
        <v>122</v>
      </c>
      <c r="G60" s="100" t="s">
        <v>502</v>
      </c>
      <c r="H60" s="101" t="s">
        <v>870</v>
      </c>
      <c r="I60" s="123" t="s">
        <v>871</v>
      </c>
      <c r="J60" s="124">
        <v>1280</v>
      </c>
      <c r="K60" s="211"/>
      <c r="L60" s="112"/>
      <c r="M60" s="64"/>
    </row>
    <row r="61" spans="1:87" s="125" customFormat="1" ht="22.5" customHeight="1">
      <c r="A61" s="118">
        <v>13</v>
      </c>
      <c r="B61" s="119">
        <v>48</v>
      </c>
      <c r="C61" s="120" t="s">
        <v>120</v>
      </c>
      <c r="D61" s="120" t="s">
        <v>155</v>
      </c>
      <c r="E61" s="121" t="s">
        <v>156</v>
      </c>
      <c r="F61" s="122" t="s">
        <v>122</v>
      </c>
      <c r="G61" s="100" t="s">
        <v>157</v>
      </c>
      <c r="H61" s="101" t="s">
        <v>870</v>
      </c>
      <c r="I61" s="123" t="s">
        <v>878</v>
      </c>
      <c r="J61" s="124">
        <v>3072</v>
      </c>
      <c r="K61" s="211"/>
      <c r="L61" s="112"/>
      <c r="M61" s="64"/>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16"/>
      <c r="CH61" s="116"/>
      <c r="CI61" s="116"/>
    </row>
    <row r="62" spans="1:87" s="116" customFormat="1" ht="22.5" customHeight="1">
      <c r="A62" s="118">
        <v>249</v>
      </c>
      <c r="B62" s="119">
        <v>49</v>
      </c>
      <c r="C62" s="120" t="s">
        <v>120</v>
      </c>
      <c r="D62" s="120" t="s">
        <v>194</v>
      </c>
      <c r="E62" s="121" t="s">
        <v>763</v>
      </c>
      <c r="F62" s="122" t="s">
        <v>122</v>
      </c>
      <c r="G62" s="100" t="s">
        <v>764</v>
      </c>
      <c r="H62" s="101" t="s">
        <v>870</v>
      </c>
      <c r="I62" s="123" t="s">
        <v>871</v>
      </c>
      <c r="J62" s="124">
        <v>3072</v>
      </c>
      <c r="K62" s="211"/>
      <c r="L62" s="112"/>
      <c r="M62" s="64"/>
    </row>
    <row r="63" spans="1:87" s="116" customFormat="1" ht="22.5" customHeight="1">
      <c r="A63" s="118">
        <v>202</v>
      </c>
      <c r="B63" s="119">
        <v>50</v>
      </c>
      <c r="C63" s="120" t="s">
        <v>120</v>
      </c>
      <c r="D63" s="120" t="s">
        <v>194</v>
      </c>
      <c r="E63" s="121" t="s">
        <v>660</v>
      </c>
      <c r="F63" s="122" t="s">
        <v>122</v>
      </c>
      <c r="G63" s="100" t="s">
        <v>661</v>
      </c>
      <c r="H63" s="101" t="s">
        <v>870</v>
      </c>
      <c r="I63" s="123" t="s">
        <v>871</v>
      </c>
      <c r="J63" s="124">
        <f>2*1024</f>
        <v>2048</v>
      </c>
      <c r="K63" s="211"/>
      <c r="L63" s="112"/>
      <c r="M63" s="64"/>
    </row>
    <row r="64" spans="1:87" s="116" customFormat="1" ht="22.5" customHeight="1">
      <c r="A64" s="118">
        <v>253</v>
      </c>
      <c r="B64" s="119">
        <v>51</v>
      </c>
      <c r="C64" s="120" t="s">
        <v>120</v>
      </c>
      <c r="D64" s="120" t="s">
        <v>194</v>
      </c>
      <c r="E64" s="121" t="s">
        <v>771</v>
      </c>
      <c r="F64" s="122" t="s">
        <v>122</v>
      </c>
      <c r="G64" s="100" t="s">
        <v>772</v>
      </c>
      <c r="H64" s="101" t="s">
        <v>870</v>
      </c>
      <c r="I64" s="123" t="s">
        <v>871</v>
      </c>
      <c r="J64" s="124">
        <v>3072</v>
      </c>
      <c r="K64" s="211"/>
      <c r="L64" s="112"/>
      <c r="M64" s="64"/>
    </row>
    <row r="65" spans="1:70" s="116" customFormat="1" ht="22.5" customHeight="1">
      <c r="A65" s="118">
        <v>236</v>
      </c>
      <c r="B65" s="119">
        <v>52</v>
      </c>
      <c r="C65" s="120" t="s">
        <v>120</v>
      </c>
      <c r="D65" s="120" t="s">
        <v>194</v>
      </c>
      <c r="E65" s="121" t="s">
        <v>734</v>
      </c>
      <c r="F65" s="122" t="s">
        <v>122</v>
      </c>
      <c r="G65" s="100" t="s">
        <v>735</v>
      </c>
      <c r="H65" s="101" t="s">
        <v>870</v>
      </c>
      <c r="I65" s="123" t="s">
        <v>871</v>
      </c>
      <c r="J65" s="124">
        <v>2560</v>
      </c>
      <c r="K65" s="211"/>
      <c r="L65" s="112"/>
      <c r="M65" s="64"/>
    </row>
    <row r="66" spans="1:70" s="116" customFormat="1" ht="22.5" customHeight="1">
      <c r="A66" s="118">
        <v>229</v>
      </c>
      <c r="B66" s="119">
        <v>53</v>
      </c>
      <c r="C66" s="120" t="s">
        <v>120</v>
      </c>
      <c r="D66" s="120" t="s">
        <v>194</v>
      </c>
      <c r="E66" s="121" t="s">
        <v>720</v>
      </c>
      <c r="F66" s="122" t="s">
        <v>122</v>
      </c>
      <c r="G66" s="100" t="s">
        <v>721</v>
      </c>
      <c r="H66" s="101" t="s">
        <v>870</v>
      </c>
      <c r="I66" s="123" t="s">
        <v>871</v>
      </c>
      <c r="J66" s="124">
        <f>2.5*1024</f>
        <v>2560</v>
      </c>
      <c r="K66" s="211"/>
      <c r="L66" s="112"/>
      <c r="M66" s="64"/>
    </row>
    <row r="67" spans="1:70" s="116" customFormat="1" ht="22.5" customHeight="1">
      <c r="A67" s="118">
        <v>233</v>
      </c>
      <c r="B67" s="119">
        <v>54</v>
      </c>
      <c r="C67" s="120" t="s">
        <v>120</v>
      </c>
      <c r="D67" s="120" t="s">
        <v>194</v>
      </c>
      <c r="E67" s="121" t="s">
        <v>728</v>
      </c>
      <c r="F67" s="122" t="s">
        <v>122</v>
      </c>
      <c r="G67" s="100" t="s">
        <v>729</v>
      </c>
      <c r="H67" s="101" t="s">
        <v>870</v>
      </c>
      <c r="I67" s="123" t="s">
        <v>871</v>
      </c>
      <c r="J67" s="124">
        <v>2560</v>
      </c>
      <c r="K67" s="211"/>
      <c r="L67" s="112"/>
      <c r="M67" s="64"/>
    </row>
    <row r="68" spans="1:70" s="116" customFormat="1" ht="22.5" customHeight="1">
      <c r="A68" s="118">
        <v>112</v>
      </c>
      <c r="B68" s="119">
        <v>55</v>
      </c>
      <c r="C68" s="120" t="s">
        <v>120</v>
      </c>
      <c r="D68" s="120" t="s">
        <v>194</v>
      </c>
      <c r="E68" s="121" t="s">
        <v>432</v>
      </c>
      <c r="F68" s="122" t="s">
        <v>122</v>
      </c>
      <c r="G68" s="100" t="s">
        <v>433</v>
      </c>
      <c r="H68" s="101" t="s">
        <v>870</v>
      </c>
      <c r="I68" s="123" t="s">
        <v>871</v>
      </c>
      <c r="J68" s="124">
        <v>1024</v>
      </c>
      <c r="K68" s="211"/>
      <c r="L68" s="112"/>
      <c r="M68" s="64"/>
    </row>
    <row r="69" spans="1:70" s="116" customFormat="1" ht="22.5" customHeight="1">
      <c r="A69" s="118">
        <v>256</v>
      </c>
      <c r="B69" s="119">
        <v>56</v>
      </c>
      <c r="C69" s="120" t="s">
        <v>120</v>
      </c>
      <c r="D69" s="120" t="s">
        <v>194</v>
      </c>
      <c r="E69" s="121" t="s">
        <v>777</v>
      </c>
      <c r="F69" s="122" t="s">
        <v>122</v>
      </c>
      <c r="G69" s="100" t="s">
        <v>778</v>
      </c>
      <c r="H69" s="101" t="s">
        <v>870</v>
      </c>
      <c r="I69" s="123" t="s">
        <v>871</v>
      </c>
      <c r="J69" s="124">
        <v>3584</v>
      </c>
      <c r="K69" s="211"/>
      <c r="L69" s="112"/>
      <c r="M69" s="64"/>
    </row>
    <row r="70" spans="1:70" s="116" customFormat="1" ht="22.5" customHeight="1">
      <c r="A70" s="118">
        <v>234</v>
      </c>
      <c r="B70" s="119">
        <v>57</v>
      </c>
      <c r="C70" s="120" t="s">
        <v>120</v>
      </c>
      <c r="D70" s="120" t="s">
        <v>194</v>
      </c>
      <c r="E70" s="121" t="s">
        <v>730</v>
      </c>
      <c r="F70" s="122" t="s">
        <v>122</v>
      </c>
      <c r="G70" s="100" t="s">
        <v>731</v>
      </c>
      <c r="H70" s="101" t="s">
        <v>870</v>
      </c>
      <c r="I70" s="123" t="s">
        <v>871</v>
      </c>
      <c r="J70" s="124">
        <f>2.5*1024</f>
        <v>2560</v>
      </c>
      <c r="K70" s="211"/>
      <c r="L70" s="112"/>
      <c r="M70" s="64"/>
    </row>
    <row r="71" spans="1:70" s="116" customFormat="1" ht="22.5" customHeight="1">
      <c r="A71" s="118">
        <v>257</v>
      </c>
      <c r="B71" s="119">
        <v>58</v>
      </c>
      <c r="C71" s="120" t="s">
        <v>120</v>
      </c>
      <c r="D71" s="120" t="s">
        <v>194</v>
      </c>
      <c r="E71" s="121" t="s">
        <v>779</v>
      </c>
      <c r="F71" s="122" t="s">
        <v>122</v>
      </c>
      <c r="G71" s="100" t="s">
        <v>780</v>
      </c>
      <c r="H71" s="101" t="s">
        <v>870</v>
      </c>
      <c r="I71" s="123" t="s">
        <v>871</v>
      </c>
      <c r="J71" s="124">
        <f>3.5*1024</f>
        <v>3584</v>
      </c>
      <c r="K71" s="211"/>
      <c r="L71" s="112"/>
      <c r="M71" s="64"/>
    </row>
    <row r="72" spans="1:70" s="116" customFormat="1" ht="22.5" customHeight="1">
      <c r="A72" s="118">
        <v>262</v>
      </c>
      <c r="B72" s="119">
        <v>59</v>
      </c>
      <c r="C72" s="120" t="s">
        <v>120</v>
      </c>
      <c r="D72" s="120" t="s">
        <v>194</v>
      </c>
      <c r="E72" s="121" t="s">
        <v>789</v>
      </c>
      <c r="F72" s="122" t="s">
        <v>122</v>
      </c>
      <c r="G72" s="100" t="s">
        <v>790</v>
      </c>
      <c r="H72" s="101" t="s">
        <v>870</v>
      </c>
      <c r="I72" s="123" t="s">
        <v>871</v>
      </c>
      <c r="J72" s="124">
        <v>4096</v>
      </c>
      <c r="K72" s="211"/>
      <c r="L72" s="112"/>
      <c r="M72" s="64"/>
    </row>
    <row r="73" spans="1:70" s="127" customFormat="1" ht="22.5" customHeight="1">
      <c r="A73" s="118">
        <v>215</v>
      </c>
      <c r="B73" s="119">
        <v>60</v>
      </c>
      <c r="C73" s="120" t="s">
        <v>120</v>
      </c>
      <c r="D73" s="120" t="s">
        <v>194</v>
      </c>
      <c r="E73" s="121" t="s">
        <v>689</v>
      </c>
      <c r="F73" s="122" t="s">
        <v>122</v>
      </c>
      <c r="G73" s="100" t="s">
        <v>690</v>
      </c>
      <c r="H73" s="101" t="s">
        <v>870</v>
      </c>
      <c r="I73" s="123" t="s">
        <v>871</v>
      </c>
      <c r="J73" s="124">
        <f>2*1024</f>
        <v>2048</v>
      </c>
      <c r="K73" s="211"/>
      <c r="L73" s="112"/>
      <c r="M73" s="64"/>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row>
    <row r="74" spans="1:70" s="116" customFormat="1" ht="22.5" customHeight="1">
      <c r="A74" s="118">
        <v>220</v>
      </c>
      <c r="B74" s="119">
        <v>61</v>
      </c>
      <c r="C74" s="120" t="s">
        <v>120</v>
      </c>
      <c r="D74" s="120" t="s">
        <v>194</v>
      </c>
      <c r="E74" s="121" t="s">
        <v>701</v>
      </c>
      <c r="F74" s="122" t="s">
        <v>122</v>
      </c>
      <c r="G74" s="100" t="s">
        <v>702</v>
      </c>
      <c r="H74" s="101" t="s">
        <v>870</v>
      </c>
      <c r="I74" s="123" t="s">
        <v>871</v>
      </c>
      <c r="J74" s="124">
        <f>2*1024</f>
        <v>2048</v>
      </c>
      <c r="K74" s="211"/>
      <c r="L74" s="112"/>
      <c r="M74" s="64"/>
    </row>
    <row r="75" spans="1:70" s="125" customFormat="1" ht="22.5" customHeight="1">
      <c r="A75" s="118">
        <v>293</v>
      </c>
      <c r="B75" s="119">
        <v>62</v>
      </c>
      <c r="C75" s="120" t="s">
        <v>120</v>
      </c>
      <c r="D75" s="120" t="s">
        <v>194</v>
      </c>
      <c r="E75" s="121" t="s">
        <v>839</v>
      </c>
      <c r="F75" s="122" t="s">
        <v>122</v>
      </c>
      <c r="G75" s="100" t="s">
        <v>840</v>
      </c>
      <c r="H75" s="101" t="s">
        <v>870</v>
      </c>
      <c r="I75" s="123" t="s">
        <v>871</v>
      </c>
      <c r="J75" s="124">
        <f>12*1024</f>
        <v>12288</v>
      </c>
      <c r="K75" s="211"/>
      <c r="L75" s="112"/>
      <c r="M75" s="64"/>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row>
    <row r="76" spans="1:70" s="116" customFormat="1" ht="22.5" customHeight="1">
      <c r="A76" s="118">
        <v>219</v>
      </c>
      <c r="B76" s="119">
        <v>63</v>
      </c>
      <c r="C76" s="120" t="s">
        <v>120</v>
      </c>
      <c r="D76" s="120" t="s">
        <v>194</v>
      </c>
      <c r="E76" s="121" t="s">
        <v>699</v>
      </c>
      <c r="F76" s="122" t="s">
        <v>122</v>
      </c>
      <c r="G76" s="100" t="s">
        <v>700</v>
      </c>
      <c r="H76" s="101" t="s">
        <v>870</v>
      </c>
      <c r="I76" s="123" t="s">
        <v>871</v>
      </c>
      <c r="J76" s="124">
        <f>2*1024</f>
        <v>2048</v>
      </c>
      <c r="K76" s="211"/>
      <c r="L76" s="112"/>
      <c r="M76" s="64"/>
    </row>
    <row r="77" spans="1:70" s="125" customFormat="1" ht="22.5" customHeight="1">
      <c r="A77" s="118">
        <v>247</v>
      </c>
      <c r="B77" s="119">
        <v>64</v>
      </c>
      <c r="C77" s="120" t="s">
        <v>120</v>
      </c>
      <c r="D77" s="120" t="s">
        <v>194</v>
      </c>
      <c r="E77" s="121" t="s">
        <v>153</v>
      </c>
      <c r="F77" s="122" t="s">
        <v>122</v>
      </c>
      <c r="G77" s="100" t="s">
        <v>759</v>
      </c>
      <c r="H77" s="101" t="s">
        <v>870</v>
      </c>
      <c r="I77" s="123" t="s">
        <v>871</v>
      </c>
      <c r="J77" s="124">
        <v>3072</v>
      </c>
      <c r="K77" s="211"/>
      <c r="L77" s="112"/>
      <c r="M77" s="64"/>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row>
    <row r="78" spans="1:70" s="116" customFormat="1" ht="22.5" customHeight="1">
      <c r="A78" s="118">
        <v>261</v>
      </c>
      <c r="B78" s="119">
        <v>65</v>
      </c>
      <c r="C78" s="120" t="s">
        <v>120</v>
      </c>
      <c r="D78" s="120" t="s">
        <v>194</v>
      </c>
      <c r="E78" s="121" t="s">
        <v>787</v>
      </c>
      <c r="F78" s="122" t="s">
        <v>122</v>
      </c>
      <c r="G78" s="100" t="s">
        <v>788</v>
      </c>
      <c r="H78" s="101" t="s">
        <v>870</v>
      </c>
      <c r="I78" s="123" t="s">
        <v>871</v>
      </c>
      <c r="J78" s="124">
        <v>4096</v>
      </c>
      <c r="K78" s="211"/>
      <c r="L78" s="112"/>
      <c r="M78" s="64"/>
    </row>
    <row r="79" spans="1:70" s="116" customFormat="1" ht="22.5" customHeight="1">
      <c r="A79" s="118">
        <v>297</v>
      </c>
      <c r="B79" s="119">
        <v>66</v>
      </c>
      <c r="C79" s="120" t="s">
        <v>120</v>
      </c>
      <c r="D79" s="120" t="s">
        <v>692</v>
      </c>
      <c r="E79" s="121" t="s">
        <v>120</v>
      </c>
      <c r="F79" s="122" t="s">
        <v>122</v>
      </c>
      <c r="G79" s="100" t="s">
        <v>845</v>
      </c>
      <c r="H79" s="101" t="s">
        <v>870</v>
      </c>
      <c r="I79" s="123" t="s">
        <v>871</v>
      </c>
      <c r="J79" s="124">
        <v>21502</v>
      </c>
      <c r="K79" s="211"/>
      <c r="L79" s="112"/>
      <c r="M79" s="64"/>
    </row>
    <row r="80" spans="1:70" s="116" customFormat="1" ht="22.5" customHeight="1">
      <c r="A80" s="118">
        <v>64</v>
      </c>
      <c r="B80" s="119">
        <v>67</v>
      </c>
      <c r="C80" s="120" t="s">
        <v>120</v>
      </c>
      <c r="D80" s="120" t="s">
        <v>308</v>
      </c>
      <c r="E80" s="121" t="s">
        <v>122</v>
      </c>
      <c r="F80" s="122" t="s">
        <v>122</v>
      </c>
      <c r="G80" s="100" t="s">
        <v>309</v>
      </c>
      <c r="H80" s="101" t="s">
        <v>870</v>
      </c>
      <c r="I80" s="123" t="s">
        <v>875</v>
      </c>
      <c r="J80" s="124">
        <v>9216</v>
      </c>
      <c r="K80" s="211"/>
      <c r="L80" s="112"/>
      <c r="M80" s="64"/>
    </row>
    <row r="81" spans="1:13" s="116" customFormat="1" ht="22.5" customHeight="1">
      <c r="A81" s="118">
        <v>29</v>
      </c>
      <c r="B81" s="119">
        <v>68</v>
      </c>
      <c r="C81" s="120" t="s">
        <v>205</v>
      </c>
      <c r="D81" s="120" t="s">
        <v>143</v>
      </c>
      <c r="E81" s="121" t="s">
        <v>206</v>
      </c>
      <c r="F81" s="122" t="s">
        <v>206</v>
      </c>
      <c r="G81" s="100" t="s">
        <v>207</v>
      </c>
      <c r="H81" s="101" t="s">
        <v>870</v>
      </c>
      <c r="I81" s="123" t="s">
        <v>875</v>
      </c>
      <c r="J81" s="124">
        <v>4096</v>
      </c>
      <c r="K81" s="211"/>
      <c r="L81" s="112"/>
      <c r="M81" s="64"/>
    </row>
    <row r="82" spans="1:13" s="116" customFormat="1" ht="22.5" customHeight="1">
      <c r="A82" s="118">
        <v>162</v>
      </c>
      <c r="B82" s="119">
        <v>69</v>
      </c>
      <c r="C82" s="120" t="s">
        <v>205</v>
      </c>
      <c r="D82" s="120" t="s">
        <v>194</v>
      </c>
      <c r="E82" s="121" t="s">
        <v>563</v>
      </c>
      <c r="F82" s="122" t="s">
        <v>206</v>
      </c>
      <c r="G82" s="100" t="s">
        <v>564</v>
      </c>
      <c r="H82" s="101" t="s">
        <v>870</v>
      </c>
      <c r="I82" s="123" t="s">
        <v>871</v>
      </c>
      <c r="J82" s="124">
        <f>1.25*1024</f>
        <v>1280</v>
      </c>
      <c r="K82" s="211"/>
      <c r="L82" s="112"/>
      <c r="M82" s="64"/>
    </row>
    <row r="83" spans="1:13" s="116" customFormat="1" ht="22.5" customHeight="1">
      <c r="A83" s="118">
        <v>197</v>
      </c>
      <c r="B83" s="119">
        <v>70</v>
      </c>
      <c r="C83" s="120" t="s">
        <v>205</v>
      </c>
      <c r="D83" s="120" t="s">
        <v>194</v>
      </c>
      <c r="E83" s="121" t="s">
        <v>649</v>
      </c>
      <c r="F83" s="122" t="s">
        <v>206</v>
      </c>
      <c r="G83" s="100" t="s">
        <v>650</v>
      </c>
      <c r="H83" s="101" t="s">
        <v>870</v>
      </c>
      <c r="I83" s="123" t="s">
        <v>871</v>
      </c>
      <c r="J83" s="124">
        <v>2048</v>
      </c>
      <c r="K83" s="211"/>
      <c r="L83" s="112"/>
      <c r="M83" s="64"/>
    </row>
    <row r="84" spans="1:13" s="116" customFormat="1" ht="22.5" customHeight="1">
      <c r="A84" s="118">
        <v>193</v>
      </c>
      <c r="B84" s="119">
        <v>71</v>
      </c>
      <c r="C84" s="120" t="s">
        <v>205</v>
      </c>
      <c r="D84" s="120" t="s">
        <v>194</v>
      </c>
      <c r="E84" s="121" t="s">
        <v>640</v>
      </c>
      <c r="F84" s="122" t="s">
        <v>206</v>
      </c>
      <c r="G84" s="100" t="s">
        <v>641</v>
      </c>
      <c r="H84" s="101" t="s">
        <v>870</v>
      </c>
      <c r="I84" s="123" t="s">
        <v>871</v>
      </c>
      <c r="J84" s="124">
        <f>1.75*1024</f>
        <v>1792</v>
      </c>
      <c r="K84" s="211"/>
      <c r="L84" s="112"/>
      <c r="M84" s="64"/>
    </row>
    <row r="85" spans="1:13" s="116" customFormat="1" ht="22.5" customHeight="1">
      <c r="A85" s="118">
        <v>155</v>
      </c>
      <c r="B85" s="119">
        <v>72</v>
      </c>
      <c r="C85" s="120" t="s">
        <v>205</v>
      </c>
      <c r="D85" s="120" t="s">
        <v>194</v>
      </c>
      <c r="E85" s="121" t="s">
        <v>543</v>
      </c>
      <c r="F85" s="122" t="s">
        <v>544</v>
      </c>
      <c r="G85" s="100" t="s">
        <v>545</v>
      </c>
      <c r="H85" s="101" t="s">
        <v>870</v>
      </c>
      <c r="I85" s="123" t="s">
        <v>871</v>
      </c>
      <c r="J85" s="124">
        <f>1.25*1024</f>
        <v>1280</v>
      </c>
      <c r="K85" s="211"/>
      <c r="L85" s="112"/>
      <c r="M85" s="64"/>
    </row>
    <row r="86" spans="1:13" s="116" customFormat="1" ht="22.5" customHeight="1">
      <c r="A86" s="118">
        <v>136</v>
      </c>
      <c r="B86" s="119">
        <v>73</v>
      </c>
      <c r="C86" s="120" t="s">
        <v>205</v>
      </c>
      <c r="D86" s="120" t="s">
        <v>194</v>
      </c>
      <c r="E86" s="121" t="s">
        <v>496</v>
      </c>
      <c r="F86" s="122" t="s">
        <v>497</v>
      </c>
      <c r="G86" s="100" t="s">
        <v>498</v>
      </c>
      <c r="H86" s="101" t="s">
        <v>870</v>
      </c>
      <c r="I86" s="123" t="s">
        <v>871</v>
      </c>
      <c r="J86" s="124">
        <v>1280</v>
      </c>
      <c r="K86" s="211"/>
      <c r="L86" s="112"/>
      <c r="M86" s="64"/>
    </row>
    <row r="87" spans="1:13" s="116" customFormat="1" ht="22.5" customHeight="1">
      <c r="A87" s="118">
        <v>130</v>
      </c>
      <c r="B87" s="119">
        <v>74</v>
      </c>
      <c r="C87" s="120" t="s">
        <v>205</v>
      </c>
      <c r="D87" s="120" t="s">
        <v>194</v>
      </c>
      <c r="E87" s="121" t="s">
        <v>480</v>
      </c>
      <c r="F87" s="122" t="s">
        <v>481</v>
      </c>
      <c r="G87" s="100" t="s">
        <v>482</v>
      </c>
      <c r="H87" s="101" t="s">
        <v>870</v>
      </c>
      <c r="I87" s="123" t="s">
        <v>871</v>
      </c>
      <c r="J87" s="124">
        <v>1280</v>
      </c>
      <c r="K87" s="211"/>
      <c r="L87" s="112"/>
      <c r="M87" s="64"/>
    </row>
    <row r="88" spans="1:13" s="116" customFormat="1" ht="22.5" customHeight="1">
      <c r="A88" s="118">
        <v>91</v>
      </c>
      <c r="B88" s="119">
        <v>75</v>
      </c>
      <c r="C88" s="120" t="s">
        <v>205</v>
      </c>
      <c r="D88" s="120" t="s">
        <v>194</v>
      </c>
      <c r="E88" s="121" t="s">
        <v>379</v>
      </c>
      <c r="F88" s="122" t="s">
        <v>380</v>
      </c>
      <c r="G88" s="100" t="s">
        <v>381</v>
      </c>
      <c r="H88" s="101" t="s">
        <v>870</v>
      </c>
      <c r="I88" s="123" t="s">
        <v>871</v>
      </c>
      <c r="J88" s="124">
        <v>768</v>
      </c>
      <c r="K88" s="211"/>
      <c r="L88" s="112"/>
      <c r="M88" s="64"/>
    </row>
    <row r="89" spans="1:13" s="116" customFormat="1" ht="22.5" customHeight="1">
      <c r="A89" s="118">
        <v>67</v>
      </c>
      <c r="B89" s="119">
        <v>76</v>
      </c>
      <c r="C89" s="120" t="s">
        <v>205</v>
      </c>
      <c r="D89" s="120" t="s">
        <v>194</v>
      </c>
      <c r="E89" s="121" t="s">
        <v>315</v>
      </c>
      <c r="F89" s="122" t="s">
        <v>316</v>
      </c>
      <c r="G89" s="100" t="s">
        <v>317</v>
      </c>
      <c r="H89" s="101" t="s">
        <v>870</v>
      </c>
      <c r="I89" s="123" t="s">
        <v>871</v>
      </c>
      <c r="J89" s="124">
        <v>512</v>
      </c>
      <c r="K89" s="211"/>
      <c r="L89" s="112"/>
      <c r="M89" s="64"/>
    </row>
    <row r="90" spans="1:13" s="116" customFormat="1" ht="22.5" customHeight="1">
      <c r="A90" s="118">
        <v>276</v>
      </c>
      <c r="B90" s="119">
        <v>77</v>
      </c>
      <c r="C90" s="120" t="s">
        <v>205</v>
      </c>
      <c r="D90" s="120" t="s">
        <v>692</v>
      </c>
      <c r="E90" s="121" t="s">
        <v>205</v>
      </c>
      <c r="F90" s="122" t="s">
        <v>206</v>
      </c>
      <c r="G90" s="100" t="s">
        <v>815</v>
      </c>
      <c r="H90" s="101" t="s">
        <v>870</v>
      </c>
      <c r="I90" s="123" t="s">
        <v>871</v>
      </c>
      <c r="J90" s="124">
        <v>6144</v>
      </c>
      <c r="K90" s="211"/>
      <c r="L90" s="112"/>
      <c r="M90" s="64"/>
    </row>
    <row r="91" spans="1:13" s="116" customFormat="1" ht="22.5" customHeight="1">
      <c r="A91" s="118">
        <v>16</v>
      </c>
      <c r="B91" s="119">
        <v>78</v>
      </c>
      <c r="C91" s="120" t="s">
        <v>160</v>
      </c>
      <c r="D91" s="120" t="s">
        <v>143</v>
      </c>
      <c r="E91" s="121" t="s">
        <v>164</v>
      </c>
      <c r="F91" s="122" t="s">
        <v>164</v>
      </c>
      <c r="G91" s="100" t="s">
        <v>165</v>
      </c>
      <c r="H91" s="101" t="s">
        <v>870</v>
      </c>
      <c r="I91" s="123" t="s">
        <v>878</v>
      </c>
      <c r="J91" s="124">
        <v>3072</v>
      </c>
      <c r="K91" s="211"/>
      <c r="L91" s="112"/>
      <c r="M91" s="64"/>
    </row>
    <row r="92" spans="1:13" s="116" customFormat="1" ht="22.5" customHeight="1">
      <c r="A92" s="118">
        <v>57</v>
      </c>
      <c r="B92" s="119">
        <v>79</v>
      </c>
      <c r="C92" s="120" t="s">
        <v>160</v>
      </c>
      <c r="D92" s="120" t="s">
        <v>129</v>
      </c>
      <c r="E92" s="121" t="s">
        <v>286</v>
      </c>
      <c r="F92" s="122" t="s">
        <v>164</v>
      </c>
      <c r="G92" s="100" t="s">
        <v>287</v>
      </c>
      <c r="H92" s="101" t="s">
        <v>870</v>
      </c>
      <c r="I92" s="123" t="s">
        <v>875</v>
      </c>
      <c r="J92" s="124">
        <v>7168</v>
      </c>
      <c r="K92" s="211"/>
      <c r="L92" s="112"/>
      <c r="M92" s="64"/>
    </row>
    <row r="93" spans="1:13" s="116" customFormat="1" ht="22.5" customHeight="1">
      <c r="A93" s="118">
        <v>15</v>
      </c>
      <c r="B93" s="119">
        <v>80</v>
      </c>
      <c r="C93" s="120" t="s">
        <v>160</v>
      </c>
      <c r="D93" s="120" t="s">
        <v>129</v>
      </c>
      <c r="E93" s="121" t="s">
        <v>161</v>
      </c>
      <c r="F93" s="122" t="s">
        <v>162</v>
      </c>
      <c r="G93" s="100" t="s">
        <v>163</v>
      </c>
      <c r="H93" s="101" t="s">
        <v>870</v>
      </c>
      <c r="I93" s="123" t="s">
        <v>878</v>
      </c>
      <c r="J93" s="124">
        <v>3072</v>
      </c>
      <c r="K93" s="211"/>
      <c r="L93" s="112"/>
      <c r="M93" s="64"/>
    </row>
    <row r="94" spans="1:13" s="116" customFormat="1" ht="22.5" customHeight="1">
      <c r="A94" s="118">
        <v>43</v>
      </c>
      <c r="B94" s="119">
        <v>81</v>
      </c>
      <c r="C94" s="120" t="s">
        <v>160</v>
      </c>
      <c r="D94" s="120" t="s">
        <v>129</v>
      </c>
      <c r="E94" s="121" t="s">
        <v>247</v>
      </c>
      <c r="F94" s="122" t="s">
        <v>248</v>
      </c>
      <c r="G94" s="100" t="s">
        <v>249</v>
      </c>
      <c r="H94" s="101" t="s">
        <v>870</v>
      </c>
      <c r="I94" s="123" t="s">
        <v>875</v>
      </c>
      <c r="J94" s="124">
        <v>5120</v>
      </c>
      <c r="K94" s="211"/>
      <c r="L94" s="112"/>
      <c r="M94" s="64"/>
    </row>
    <row r="95" spans="1:13" s="116" customFormat="1" ht="22.5" customHeight="1">
      <c r="A95" s="118">
        <v>30</v>
      </c>
      <c r="B95" s="119">
        <v>82</v>
      </c>
      <c r="C95" s="120" t="s">
        <v>160</v>
      </c>
      <c r="D95" s="120" t="s">
        <v>129</v>
      </c>
      <c r="E95" s="121" t="s">
        <v>208</v>
      </c>
      <c r="F95" s="122" t="s">
        <v>209</v>
      </c>
      <c r="G95" s="100" t="s">
        <v>210</v>
      </c>
      <c r="H95" s="101" t="s">
        <v>870</v>
      </c>
      <c r="I95" s="123" t="s">
        <v>875</v>
      </c>
      <c r="J95" s="124">
        <v>4096</v>
      </c>
      <c r="K95" s="211"/>
      <c r="L95" s="112"/>
      <c r="M95" s="64"/>
    </row>
    <row r="96" spans="1:13" s="116" customFormat="1" ht="22.5" customHeight="1">
      <c r="A96" s="118">
        <v>90</v>
      </c>
      <c r="B96" s="119">
        <v>83</v>
      </c>
      <c r="C96" s="120" t="s">
        <v>160</v>
      </c>
      <c r="D96" s="120" t="s">
        <v>194</v>
      </c>
      <c r="E96" s="121" t="s">
        <v>377</v>
      </c>
      <c r="F96" s="122" t="s">
        <v>164</v>
      </c>
      <c r="G96" s="100" t="s">
        <v>378</v>
      </c>
      <c r="H96" s="101" t="s">
        <v>870</v>
      </c>
      <c r="I96" s="123" t="s">
        <v>871</v>
      </c>
      <c r="J96" s="124">
        <v>768</v>
      </c>
      <c r="K96" s="211"/>
      <c r="L96" s="112"/>
      <c r="M96" s="64"/>
    </row>
    <row r="97" spans="1:13" s="116" customFormat="1" ht="22.5" customHeight="1">
      <c r="A97" s="118">
        <v>213</v>
      </c>
      <c r="B97" s="119">
        <v>84</v>
      </c>
      <c r="C97" s="120" t="s">
        <v>160</v>
      </c>
      <c r="D97" s="120" t="s">
        <v>194</v>
      </c>
      <c r="E97" s="121" t="s">
        <v>684</v>
      </c>
      <c r="F97" s="122" t="s">
        <v>164</v>
      </c>
      <c r="G97" s="100" t="s">
        <v>685</v>
      </c>
      <c r="H97" s="101" t="s">
        <v>870</v>
      </c>
      <c r="I97" s="123" t="s">
        <v>871</v>
      </c>
      <c r="J97" s="124">
        <v>2048</v>
      </c>
      <c r="K97" s="211"/>
      <c r="L97" s="112"/>
      <c r="M97" s="64"/>
    </row>
    <row r="98" spans="1:13" s="116" customFormat="1" ht="22.5" customHeight="1">
      <c r="A98" s="118">
        <v>212</v>
      </c>
      <c r="B98" s="119">
        <v>85</v>
      </c>
      <c r="C98" s="120" t="s">
        <v>160</v>
      </c>
      <c r="D98" s="120" t="s">
        <v>194</v>
      </c>
      <c r="E98" s="121" t="s">
        <v>682</v>
      </c>
      <c r="F98" s="122" t="s">
        <v>162</v>
      </c>
      <c r="G98" s="100" t="s">
        <v>683</v>
      </c>
      <c r="H98" s="101" t="s">
        <v>870</v>
      </c>
      <c r="I98" s="123" t="s">
        <v>871</v>
      </c>
      <c r="J98" s="124">
        <v>2048</v>
      </c>
      <c r="K98" s="211"/>
      <c r="L98" s="112"/>
      <c r="M98" s="64"/>
    </row>
    <row r="99" spans="1:13" s="116" customFormat="1" ht="22.5" customHeight="1">
      <c r="A99" s="118">
        <v>217</v>
      </c>
      <c r="B99" s="119">
        <v>86</v>
      </c>
      <c r="C99" s="120" t="s">
        <v>160</v>
      </c>
      <c r="D99" s="120" t="s">
        <v>194</v>
      </c>
      <c r="E99" s="121" t="s">
        <v>695</v>
      </c>
      <c r="F99" s="122" t="s">
        <v>248</v>
      </c>
      <c r="G99" s="100" t="s">
        <v>696</v>
      </c>
      <c r="H99" s="101" t="s">
        <v>870</v>
      </c>
      <c r="I99" s="123" t="s">
        <v>871</v>
      </c>
      <c r="J99" s="124">
        <f>2*1024</f>
        <v>2048</v>
      </c>
      <c r="K99" s="211"/>
      <c r="L99" s="112"/>
      <c r="M99" s="64"/>
    </row>
    <row r="100" spans="1:13" s="116" customFormat="1" ht="22.5" customHeight="1">
      <c r="A100" s="118">
        <v>105</v>
      </c>
      <c r="B100" s="119">
        <v>87</v>
      </c>
      <c r="C100" s="120" t="s">
        <v>160</v>
      </c>
      <c r="D100" s="120" t="s">
        <v>194</v>
      </c>
      <c r="E100" s="121" t="s">
        <v>414</v>
      </c>
      <c r="F100" s="122" t="s">
        <v>415</v>
      </c>
      <c r="G100" s="100" t="s">
        <v>416</v>
      </c>
      <c r="H100" s="101" t="s">
        <v>870</v>
      </c>
      <c r="I100" s="123" t="s">
        <v>871</v>
      </c>
      <c r="J100" s="124">
        <v>1024</v>
      </c>
      <c r="K100" s="211"/>
      <c r="L100" s="112"/>
      <c r="M100" s="64"/>
    </row>
    <row r="101" spans="1:13" s="116" customFormat="1" ht="22.5" customHeight="1">
      <c r="A101" s="118">
        <v>71</v>
      </c>
      <c r="B101" s="119">
        <v>88</v>
      </c>
      <c r="C101" s="120" t="s">
        <v>160</v>
      </c>
      <c r="D101" s="120" t="s">
        <v>194</v>
      </c>
      <c r="E101" s="121" t="s">
        <v>209</v>
      </c>
      <c r="F101" s="122" t="s">
        <v>209</v>
      </c>
      <c r="G101" s="100" t="s">
        <v>325</v>
      </c>
      <c r="H101" s="101" t="s">
        <v>870</v>
      </c>
      <c r="I101" s="123" t="s">
        <v>871</v>
      </c>
      <c r="J101" s="124">
        <v>512</v>
      </c>
      <c r="K101" s="211"/>
      <c r="L101" s="112"/>
      <c r="M101" s="64"/>
    </row>
    <row r="102" spans="1:13" s="116" customFormat="1" ht="22.5" customHeight="1">
      <c r="A102" s="118">
        <v>84</v>
      </c>
      <c r="B102" s="119">
        <v>89</v>
      </c>
      <c r="C102" s="120" t="s">
        <v>160</v>
      </c>
      <c r="D102" s="120" t="s">
        <v>194</v>
      </c>
      <c r="E102" s="121" t="s">
        <v>357</v>
      </c>
      <c r="F102" s="122" t="s">
        <v>358</v>
      </c>
      <c r="G102" s="100" t="s">
        <v>359</v>
      </c>
      <c r="H102" s="101" t="s">
        <v>870</v>
      </c>
      <c r="I102" s="123" t="s">
        <v>871</v>
      </c>
      <c r="J102" s="124">
        <v>768</v>
      </c>
      <c r="K102" s="211"/>
      <c r="L102" s="112"/>
      <c r="M102" s="64"/>
    </row>
    <row r="103" spans="1:13" s="116" customFormat="1" ht="22.5" customHeight="1">
      <c r="A103" s="118">
        <v>85</v>
      </c>
      <c r="B103" s="119">
        <v>90</v>
      </c>
      <c r="C103" s="120" t="s">
        <v>160</v>
      </c>
      <c r="D103" s="120" t="s">
        <v>194</v>
      </c>
      <c r="E103" s="121" t="s">
        <v>360</v>
      </c>
      <c r="F103" s="122" t="s">
        <v>361</v>
      </c>
      <c r="G103" s="100" t="s">
        <v>362</v>
      </c>
      <c r="H103" s="101" t="s">
        <v>870</v>
      </c>
      <c r="I103" s="123" t="s">
        <v>871</v>
      </c>
      <c r="J103" s="124">
        <v>768</v>
      </c>
      <c r="K103" s="211"/>
      <c r="L103" s="112"/>
      <c r="M103" s="64"/>
    </row>
    <row r="104" spans="1:13" s="116" customFormat="1" ht="22.5" customHeight="1">
      <c r="A104" s="118">
        <v>60</v>
      </c>
      <c r="B104" s="119">
        <v>91</v>
      </c>
      <c r="C104" s="120" t="s">
        <v>160</v>
      </c>
      <c r="D104" s="120" t="s">
        <v>194</v>
      </c>
      <c r="E104" s="121" t="s">
        <v>296</v>
      </c>
      <c r="F104" s="122" t="s">
        <v>296</v>
      </c>
      <c r="G104" s="100" t="s">
        <v>297</v>
      </c>
      <c r="H104" s="101" t="s">
        <v>872</v>
      </c>
      <c r="I104" s="123" t="s">
        <v>875</v>
      </c>
      <c r="J104" s="124">
        <v>8192</v>
      </c>
      <c r="K104" s="211"/>
      <c r="L104" s="112"/>
      <c r="M104" s="64"/>
    </row>
    <row r="105" spans="1:13" s="116" customFormat="1" ht="22.5" customHeight="1">
      <c r="A105" s="118">
        <v>80</v>
      </c>
      <c r="B105" s="119">
        <v>92</v>
      </c>
      <c r="C105" s="120" t="s">
        <v>160</v>
      </c>
      <c r="D105" s="120" t="s">
        <v>194</v>
      </c>
      <c r="E105" s="121" t="s">
        <v>346</v>
      </c>
      <c r="F105" s="122" t="s">
        <v>347</v>
      </c>
      <c r="G105" s="100" t="s">
        <v>348</v>
      </c>
      <c r="H105" s="101" t="s">
        <v>872</v>
      </c>
      <c r="I105" s="123" t="s">
        <v>871</v>
      </c>
      <c r="J105" s="124">
        <v>768</v>
      </c>
      <c r="K105" s="211"/>
      <c r="L105" s="112"/>
      <c r="M105" s="64"/>
    </row>
    <row r="106" spans="1:13" s="116" customFormat="1" ht="22.5" customHeight="1">
      <c r="A106" s="118">
        <v>75</v>
      </c>
      <c r="B106" s="119">
        <v>93</v>
      </c>
      <c r="C106" s="120" t="s">
        <v>160</v>
      </c>
      <c r="D106" s="120" t="s">
        <v>194</v>
      </c>
      <c r="E106" s="121" t="s">
        <v>334</v>
      </c>
      <c r="F106" s="122" t="s">
        <v>335</v>
      </c>
      <c r="G106" s="100" t="s">
        <v>336</v>
      </c>
      <c r="H106" s="101" t="s">
        <v>870</v>
      </c>
      <c r="I106" s="123" t="s">
        <v>871</v>
      </c>
      <c r="J106" s="124">
        <v>512</v>
      </c>
      <c r="K106" s="211"/>
      <c r="L106" s="112"/>
      <c r="M106" s="64"/>
    </row>
    <row r="107" spans="1:13" s="116" customFormat="1" ht="22.5" customHeight="1">
      <c r="A107" s="118">
        <v>56</v>
      </c>
      <c r="B107" s="119">
        <v>94</v>
      </c>
      <c r="C107" s="120" t="s">
        <v>160</v>
      </c>
      <c r="D107" s="120" t="s">
        <v>194</v>
      </c>
      <c r="E107" s="121" t="s">
        <v>283</v>
      </c>
      <c r="F107" s="122" t="s">
        <v>284</v>
      </c>
      <c r="G107" s="100" t="s">
        <v>285</v>
      </c>
      <c r="H107" s="101" t="s">
        <v>870</v>
      </c>
      <c r="I107" s="123" t="s">
        <v>875</v>
      </c>
      <c r="J107" s="124">
        <v>7168</v>
      </c>
      <c r="K107" s="211"/>
      <c r="L107" s="112"/>
      <c r="M107" s="64"/>
    </row>
    <row r="108" spans="1:13" s="116" customFormat="1" ht="22.5" customHeight="1">
      <c r="A108" s="118">
        <v>274</v>
      </c>
      <c r="B108" s="119">
        <v>95</v>
      </c>
      <c r="C108" s="120" t="s">
        <v>160</v>
      </c>
      <c r="D108" s="120" t="s">
        <v>692</v>
      </c>
      <c r="E108" s="121" t="s">
        <v>160</v>
      </c>
      <c r="F108" s="122" t="s">
        <v>164</v>
      </c>
      <c r="G108" s="100" t="s">
        <v>812</v>
      </c>
      <c r="H108" s="101" t="s">
        <v>870</v>
      </c>
      <c r="I108" s="123" t="s">
        <v>871</v>
      </c>
      <c r="J108" s="124">
        <f>5.5*1024</f>
        <v>5632</v>
      </c>
      <c r="K108" s="211"/>
      <c r="L108" s="112"/>
      <c r="M108" s="64"/>
    </row>
    <row r="109" spans="1:13" s="116" customFormat="1" ht="22.5" customHeight="1">
      <c r="A109" s="118">
        <v>98</v>
      </c>
      <c r="B109" s="119">
        <v>96</v>
      </c>
      <c r="C109" s="120" t="s">
        <v>372</v>
      </c>
      <c r="D109" s="120" t="s">
        <v>129</v>
      </c>
      <c r="E109" s="121" t="s">
        <v>375</v>
      </c>
      <c r="F109" s="122" t="s">
        <v>375</v>
      </c>
      <c r="G109" s="100" t="s">
        <v>397</v>
      </c>
      <c r="H109" s="101" t="s">
        <v>870</v>
      </c>
      <c r="I109" s="123" t="s">
        <v>871</v>
      </c>
      <c r="J109" s="124">
        <v>1024</v>
      </c>
      <c r="K109" s="211"/>
      <c r="L109" s="112"/>
      <c r="M109" s="64"/>
    </row>
    <row r="110" spans="1:13" s="116" customFormat="1" ht="22.5" customHeight="1">
      <c r="A110" s="118">
        <v>124</v>
      </c>
      <c r="B110" s="119">
        <v>97</v>
      </c>
      <c r="C110" s="120" t="s">
        <v>372</v>
      </c>
      <c r="D110" s="120" t="s">
        <v>194</v>
      </c>
      <c r="E110" s="121" t="s">
        <v>464</v>
      </c>
      <c r="F110" s="122" t="s">
        <v>465</v>
      </c>
      <c r="G110" s="100" t="s">
        <v>466</v>
      </c>
      <c r="H110" s="101" t="s">
        <v>870</v>
      </c>
      <c r="I110" s="123" t="s">
        <v>871</v>
      </c>
      <c r="J110" s="124">
        <v>1024</v>
      </c>
      <c r="K110" s="211"/>
      <c r="L110" s="112"/>
      <c r="M110" s="64"/>
    </row>
    <row r="111" spans="1:13" s="116" customFormat="1" ht="22.5" customHeight="1">
      <c r="A111" s="118">
        <v>152</v>
      </c>
      <c r="B111" s="119">
        <v>98</v>
      </c>
      <c r="C111" s="120" t="s">
        <v>372</v>
      </c>
      <c r="D111" s="120" t="s">
        <v>194</v>
      </c>
      <c r="E111" s="121" t="s">
        <v>536</v>
      </c>
      <c r="F111" s="122" t="s">
        <v>375</v>
      </c>
      <c r="G111" s="100" t="s">
        <v>537</v>
      </c>
      <c r="H111" s="101" t="s">
        <v>870</v>
      </c>
      <c r="I111" s="123" t="s">
        <v>871</v>
      </c>
      <c r="J111" s="124">
        <v>1280</v>
      </c>
      <c r="K111" s="211"/>
      <c r="L111" s="112"/>
      <c r="M111" s="64"/>
    </row>
    <row r="112" spans="1:13" s="116" customFormat="1" ht="22.5" customHeight="1">
      <c r="A112" s="118">
        <v>170</v>
      </c>
      <c r="B112" s="119">
        <v>99</v>
      </c>
      <c r="C112" s="120" t="s">
        <v>372</v>
      </c>
      <c r="D112" s="120" t="s">
        <v>194</v>
      </c>
      <c r="E112" s="121" t="s">
        <v>583</v>
      </c>
      <c r="F112" s="122" t="s">
        <v>584</v>
      </c>
      <c r="G112" s="100" t="s">
        <v>585</v>
      </c>
      <c r="H112" s="101" t="s">
        <v>870</v>
      </c>
      <c r="I112" s="123" t="s">
        <v>871</v>
      </c>
      <c r="J112" s="124">
        <v>1536</v>
      </c>
      <c r="K112" s="211"/>
      <c r="L112" s="112"/>
      <c r="M112" s="64"/>
    </row>
    <row r="113" spans="1:59" s="116" customFormat="1" ht="22.5" customHeight="1">
      <c r="A113" s="118">
        <v>201</v>
      </c>
      <c r="B113" s="119">
        <v>100</v>
      </c>
      <c r="C113" s="120" t="s">
        <v>372</v>
      </c>
      <c r="D113" s="120" t="s">
        <v>194</v>
      </c>
      <c r="E113" s="121" t="s">
        <v>657</v>
      </c>
      <c r="F113" s="122" t="s">
        <v>658</v>
      </c>
      <c r="G113" s="100" t="s">
        <v>659</v>
      </c>
      <c r="H113" s="101" t="s">
        <v>870</v>
      </c>
      <c r="I113" s="123" t="s">
        <v>871</v>
      </c>
      <c r="J113" s="124">
        <v>2048</v>
      </c>
      <c r="K113" s="211"/>
      <c r="L113" s="112"/>
      <c r="M113" s="64"/>
    </row>
    <row r="114" spans="1:59" s="116" customFormat="1" ht="22.5" customHeight="1">
      <c r="A114" s="118">
        <v>195</v>
      </c>
      <c r="B114" s="119">
        <v>101</v>
      </c>
      <c r="C114" s="120" t="s">
        <v>372</v>
      </c>
      <c r="D114" s="120" t="s">
        <v>194</v>
      </c>
      <c r="E114" s="121" t="s">
        <v>644</v>
      </c>
      <c r="F114" s="122" t="s">
        <v>389</v>
      </c>
      <c r="G114" s="100" t="s">
        <v>645</v>
      </c>
      <c r="H114" s="101" t="s">
        <v>870</v>
      </c>
      <c r="I114" s="123" t="s">
        <v>871</v>
      </c>
      <c r="J114" s="124">
        <v>2048</v>
      </c>
      <c r="K114" s="211"/>
      <c r="L114" s="112"/>
      <c r="M114" s="64"/>
    </row>
    <row r="115" spans="1:59" s="116" customFormat="1" ht="22.5" customHeight="1">
      <c r="A115" s="118">
        <v>144</v>
      </c>
      <c r="B115" s="119">
        <v>102</v>
      </c>
      <c r="C115" s="120" t="s">
        <v>372</v>
      </c>
      <c r="D115" s="120" t="s">
        <v>194</v>
      </c>
      <c r="E115" s="121" t="s">
        <v>516</v>
      </c>
      <c r="F115" s="122" t="s">
        <v>517</v>
      </c>
      <c r="G115" s="100" t="s">
        <v>518</v>
      </c>
      <c r="H115" s="101" t="s">
        <v>870</v>
      </c>
      <c r="I115" s="123" t="s">
        <v>871</v>
      </c>
      <c r="J115" s="124">
        <v>1280</v>
      </c>
      <c r="K115" s="211"/>
      <c r="L115" s="112"/>
      <c r="M115" s="64"/>
    </row>
    <row r="116" spans="1:59" s="116" customFormat="1" ht="22.5" customHeight="1">
      <c r="A116" s="118">
        <v>292</v>
      </c>
      <c r="B116" s="119">
        <v>103</v>
      </c>
      <c r="C116" s="120" t="s">
        <v>372</v>
      </c>
      <c r="D116" s="120" t="s">
        <v>800</v>
      </c>
      <c r="E116" s="121" t="s">
        <v>837</v>
      </c>
      <c r="F116" s="122" t="s">
        <v>375</v>
      </c>
      <c r="G116" s="100" t="s">
        <v>838</v>
      </c>
      <c r="H116" s="101" t="s">
        <v>870</v>
      </c>
      <c r="I116" s="123" t="s">
        <v>871</v>
      </c>
      <c r="J116" s="124">
        <v>11264</v>
      </c>
      <c r="K116" s="211"/>
      <c r="L116" s="112"/>
      <c r="M116" s="64"/>
    </row>
    <row r="117" spans="1:59" s="116" customFormat="1" ht="22.5" customHeight="1">
      <c r="A117" s="118">
        <v>89</v>
      </c>
      <c r="B117" s="119">
        <v>104</v>
      </c>
      <c r="C117" s="120" t="s">
        <v>372</v>
      </c>
      <c r="D117" s="120" t="s">
        <v>373</v>
      </c>
      <c r="E117" s="121" t="s">
        <v>374</v>
      </c>
      <c r="F117" s="122" t="s">
        <v>375</v>
      </c>
      <c r="G117" s="100" t="s">
        <v>376</v>
      </c>
      <c r="H117" s="101" t="s">
        <v>870</v>
      </c>
      <c r="I117" s="123" t="s">
        <v>871</v>
      </c>
      <c r="J117" s="124">
        <f>768</f>
        <v>768</v>
      </c>
      <c r="K117" s="211"/>
      <c r="L117" s="112"/>
      <c r="M117" s="64"/>
    </row>
    <row r="118" spans="1:59" s="116" customFormat="1" ht="22.5" customHeight="1">
      <c r="A118" s="118">
        <v>18</v>
      </c>
      <c r="B118" s="119">
        <v>105</v>
      </c>
      <c r="C118" s="120" t="s">
        <v>166</v>
      </c>
      <c r="D118" s="120" t="s">
        <v>143</v>
      </c>
      <c r="E118" s="121" t="s">
        <v>168</v>
      </c>
      <c r="F118" s="122" t="s">
        <v>168</v>
      </c>
      <c r="G118" s="100" t="s">
        <v>170</v>
      </c>
      <c r="H118" s="101" t="s">
        <v>870</v>
      </c>
      <c r="I118" s="123" t="s">
        <v>878</v>
      </c>
      <c r="J118" s="124">
        <v>3072</v>
      </c>
      <c r="K118" s="211"/>
      <c r="L118" s="112"/>
      <c r="M118" s="64"/>
    </row>
    <row r="119" spans="1:59" s="116" customFormat="1" ht="22.5" customHeight="1">
      <c r="A119" s="118">
        <v>209</v>
      </c>
      <c r="B119" s="119">
        <v>106</v>
      </c>
      <c r="C119" s="120" t="s">
        <v>166</v>
      </c>
      <c r="D119" s="120" t="s">
        <v>194</v>
      </c>
      <c r="E119" s="121" t="s">
        <v>675</v>
      </c>
      <c r="F119" s="122" t="s">
        <v>168</v>
      </c>
      <c r="G119" s="100" t="s">
        <v>676</v>
      </c>
      <c r="H119" s="101" t="s">
        <v>870</v>
      </c>
      <c r="I119" s="123" t="s">
        <v>871</v>
      </c>
      <c r="J119" s="124">
        <v>2048</v>
      </c>
      <c r="K119" s="211"/>
      <c r="L119" s="112"/>
      <c r="M119" s="64"/>
    </row>
    <row r="120" spans="1:59" s="116" customFormat="1" ht="22.5" customHeight="1">
      <c r="A120" s="118">
        <v>153</v>
      </c>
      <c r="B120" s="119">
        <v>107</v>
      </c>
      <c r="C120" s="120" t="s">
        <v>166</v>
      </c>
      <c r="D120" s="120" t="s">
        <v>194</v>
      </c>
      <c r="E120" s="121" t="s">
        <v>538</v>
      </c>
      <c r="F120" s="122" t="s">
        <v>538</v>
      </c>
      <c r="G120" s="100" t="s">
        <v>539</v>
      </c>
      <c r="H120" s="101" t="s">
        <v>870</v>
      </c>
      <c r="I120" s="123" t="s">
        <v>871</v>
      </c>
      <c r="J120" s="124">
        <f>1.25*1024</f>
        <v>1280</v>
      </c>
      <c r="K120" s="211"/>
      <c r="L120" s="112"/>
      <c r="M120" s="64"/>
    </row>
    <row r="121" spans="1:59" s="116" customFormat="1" ht="22.5" customHeight="1">
      <c r="A121" s="118">
        <v>199</v>
      </c>
      <c r="B121" s="119">
        <v>108</v>
      </c>
      <c r="C121" s="120" t="s">
        <v>166</v>
      </c>
      <c r="D121" s="120" t="s">
        <v>194</v>
      </c>
      <c r="E121" s="121" t="s">
        <v>653</v>
      </c>
      <c r="F121" s="122" t="s">
        <v>196</v>
      </c>
      <c r="G121" s="100" t="s">
        <v>654</v>
      </c>
      <c r="H121" s="101" t="s">
        <v>870</v>
      </c>
      <c r="I121" s="123" t="s">
        <v>871</v>
      </c>
      <c r="J121" s="124">
        <v>2048</v>
      </c>
      <c r="K121" s="211"/>
      <c r="L121" s="112"/>
      <c r="M121" s="64"/>
    </row>
    <row r="122" spans="1:59" s="116" customFormat="1" ht="22.5" customHeight="1">
      <c r="A122" s="118">
        <v>26</v>
      </c>
      <c r="B122" s="119">
        <v>109</v>
      </c>
      <c r="C122" s="120" t="s">
        <v>166</v>
      </c>
      <c r="D122" s="120" t="s">
        <v>194</v>
      </c>
      <c r="E122" s="121" t="s">
        <v>195</v>
      </c>
      <c r="F122" s="122" t="s">
        <v>196</v>
      </c>
      <c r="G122" s="100" t="s">
        <v>197</v>
      </c>
      <c r="H122" s="101" t="s">
        <v>870</v>
      </c>
      <c r="I122" s="123" t="s">
        <v>878</v>
      </c>
      <c r="J122" s="124">
        <v>3072</v>
      </c>
      <c r="K122" s="211"/>
      <c r="L122" s="112"/>
      <c r="M122" s="64"/>
    </row>
    <row r="123" spans="1:59" s="116" customFormat="1" ht="22.5" customHeight="1">
      <c r="A123" s="118">
        <v>273</v>
      </c>
      <c r="B123" s="119">
        <v>110</v>
      </c>
      <c r="C123" s="120" t="s">
        <v>166</v>
      </c>
      <c r="D123" s="120" t="s">
        <v>800</v>
      </c>
      <c r="E123" s="121" t="s">
        <v>810</v>
      </c>
      <c r="F123" s="122" t="s">
        <v>168</v>
      </c>
      <c r="G123" s="100" t="s">
        <v>811</v>
      </c>
      <c r="H123" s="101" t="s">
        <v>870</v>
      </c>
      <c r="I123" s="123" t="s">
        <v>871</v>
      </c>
      <c r="J123" s="124">
        <f>6*1024</f>
        <v>6144</v>
      </c>
      <c r="K123" s="211"/>
      <c r="L123" s="112"/>
      <c r="M123" s="64"/>
    </row>
    <row r="124" spans="1:59" s="116" customFormat="1" ht="22.5" customHeight="1">
      <c r="A124" s="118">
        <v>17</v>
      </c>
      <c r="B124" s="119">
        <v>111</v>
      </c>
      <c r="C124" s="120" t="s">
        <v>166</v>
      </c>
      <c r="D124" s="120" t="s">
        <v>129</v>
      </c>
      <c r="E124" s="121" t="s">
        <v>167</v>
      </c>
      <c r="F124" s="122" t="s">
        <v>168</v>
      </c>
      <c r="G124" s="100" t="s">
        <v>169</v>
      </c>
      <c r="H124" s="101" t="s">
        <v>872</v>
      </c>
      <c r="I124" s="123" t="s">
        <v>878</v>
      </c>
      <c r="J124" s="124">
        <v>3072</v>
      </c>
      <c r="K124" s="211"/>
      <c r="L124" s="112"/>
      <c r="M124" s="64"/>
    </row>
    <row r="125" spans="1:59" s="116" customFormat="1" ht="22.5" customHeight="1">
      <c r="A125" s="118">
        <v>20</v>
      </c>
      <c r="B125" s="119">
        <v>112</v>
      </c>
      <c r="C125" s="120" t="s">
        <v>171</v>
      </c>
      <c r="D125" s="120" t="s">
        <v>143</v>
      </c>
      <c r="E125" s="121" t="s">
        <v>173</v>
      </c>
      <c r="F125" s="122" t="s">
        <v>173</v>
      </c>
      <c r="G125" s="100" t="s">
        <v>175</v>
      </c>
      <c r="H125" s="101" t="s">
        <v>870</v>
      </c>
      <c r="I125" s="123" t="s">
        <v>878</v>
      </c>
      <c r="J125" s="124">
        <v>3072</v>
      </c>
      <c r="K125" s="211"/>
      <c r="L125" s="112"/>
      <c r="M125" s="64"/>
    </row>
    <row r="126" spans="1:59" s="116" customFormat="1" ht="22.5" customHeight="1">
      <c r="A126" s="118">
        <v>19</v>
      </c>
      <c r="B126" s="119">
        <v>113</v>
      </c>
      <c r="C126" s="120" t="s">
        <v>171</v>
      </c>
      <c r="D126" s="120" t="s">
        <v>129</v>
      </c>
      <c r="E126" s="121" t="s">
        <v>172</v>
      </c>
      <c r="F126" s="122" t="s">
        <v>173</v>
      </c>
      <c r="G126" s="100" t="s">
        <v>174</v>
      </c>
      <c r="H126" s="101" t="s">
        <v>870</v>
      </c>
      <c r="I126" s="123" t="s">
        <v>878</v>
      </c>
      <c r="J126" s="124">
        <v>3072</v>
      </c>
      <c r="K126" s="211"/>
      <c r="L126" s="112"/>
      <c r="M126" s="64"/>
    </row>
    <row r="127" spans="1:59" s="116" customFormat="1" ht="22.5" customHeight="1">
      <c r="A127" s="118">
        <v>189</v>
      </c>
      <c r="B127" s="119">
        <v>114</v>
      </c>
      <c r="C127" s="120" t="s">
        <v>171</v>
      </c>
      <c r="D127" s="120" t="s">
        <v>194</v>
      </c>
      <c r="E127" s="121" t="s">
        <v>630</v>
      </c>
      <c r="F127" s="122" t="s">
        <v>630</v>
      </c>
      <c r="G127" s="100" t="s">
        <v>631</v>
      </c>
      <c r="H127" s="101" t="s">
        <v>870</v>
      </c>
      <c r="I127" s="123" t="s">
        <v>871</v>
      </c>
      <c r="J127" s="124">
        <v>1536</v>
      </c>
      <c r="K127" s="211"/>
      <c r="L127" s="112"/>
      <c r="M127" s="64"/>
    </row>
    <row r="128" spans="1:59" s="125" customFormat="1" ht="22.5" customHeight="1">
      <c r="A128" s="118">
        <v>133</v>
      </c>
      <c r="B128" s="119">
        <v>115</v>
      </c>
      <c r="C128" s="120" t="s">
        <v>171</v>
      </c>
      <c r="D128" s="120" t="s">
        <v>194</v>
      </c>
      <c r="E128" s="121" t="s">
        <v>489</v>
      </c>
      <c r="F128" s="122" t="s">
        <v>489</v>
      </c>
      <c r="G128" s="100" t="s">
        <v>490</v>
      </c>
      <c r="H128" s="101" t="s">
        <v>870</v>
      </c>
      <c r="I128" s="123" t="s">
        <v>871</v>
      </c>
      <c r="J128" s="124">
        <v>1280</v>
      </c>
      <c r="K128" s="211"/>
      <c r="L128" s="112"/>
      <c r="M128" s="64"/>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row>
    <row r="129" spans="1:59" s="125" customFormat="1" ht="22.5" customHeight="1">
      <c r="A129" s="118">
        <v>277</v>
      </c>
      <c r="B129" s="119">
        <v>116</v>
      </c>
      <c r="C129" s="120" t="s">
        <v>171</v>
      </c>
      <c r="D129" s="120" t="s">
        <v>800</v>
      </c>
      <c r="E129" s="121" t="s">
        <v>173</v>
      </c>
      <c r="F129" s="122" t="s">
        <v>173</v>
      </c>
      <c r="G129" s="100" t="s">
        <v>816</v>
      </c>
      <c r="H129" s="101" t="s">
        <v>870</v>
      </c>
      <c r="I129" s="123" t="s">
        <v>871</v>
      </c>
      <c r="J129" s="124">
        <f>6.5*1024</f>
        <v>6656</v>
      </c>
      <c r="K129" s="211"/>
      <c r="L129" s="112"/>
      <c r="M129" s="64"/>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row>
    <row r="130" spans="1:59" s="116" customFormat="1" ht="22.5" customHeight="1">
      <c r="A130" s="118">
        <v>96</v>
      </c>
      <c r="B130" s="119">
        <v>117</v>
      </c>
      <c r="C130" s="120" t="s">
        <v>198</v>
      </c>
      <c r="D130" s="120" t="s">
        <v>391</v>
      </c>
      <c r="E130" s="121" t="s">
        <v>392</v>
      </c>
      <c r="F130" s="122" t="s">
        <v>233</v>
      </c>
      <c r="G130" s="100" t="s">
        <v>393</v>
      </c>
      <c r="H130" s="101" t="s">
        <v>870</v>
      </c>
      <c r="I130" s="123" t="s">
        <v>875</v>
      </c>
      <c r="J130" s="124">
        <v>1024</v>
      </c>
      <c r="K130" s="211"/>
      <c r="L130" s="112"/>
      <c r="M130" s="64"/>
    </row>
    <row r="131" spans="1:59" s="116" customFormat="1" ht="22.5" customHeight="1">
      <c r="A131" s="118">
        <v>38</v>
      </c>
      <c r="B131" s="119">
        <v>118</v>
      </c>
      <c r="C131" s="120" t="s">
        <v>198</v>
      </c>
      <c r="D131" s="120" t="s">
        <v>129</v>
      </c>
      <c r="E131" s="121" t="s">
        <v>232</v>
      </c>
      <c r="F131" s="122" t="s">
        <v>233</v>
      </c>
      <c r="G131" s="100" t="s">
        <v>234</v>
      </c>
      <c r="H131" s="101" t="s">
        <v>870</v>
      </c>
      <c r="I131" s="123" t="s">
        <v>878</v>
      </c>
      <c r="J131" s="124">
        <v>4096</v>
      </c>
      <c r="K131" s="211"/>
      <c r="L131" s="112"/>
      <c r="M131" s="64"/>
    </row>
    <row r="132" spans="1:59" s="116" customFormat="1" ht="22.5" customHeight="1">
      <c r="A132" s="118">
        <v>31</v>
      </c>
      <c r="B132" s="119">
        <v>119</v>
      </c>
      <c r="C132" s="120" t="s">
        <v>198</v>
      </c>
      <c r="D132" s="120" t="s">
        <v>129</v>
      </c>
      <c r="E132" s="121" t="s">
        <v>211</v>
      </c>
      <c r="F132" s="122" t="s">
        <v>212</v>
      </c>
      <c r="G132" s="100" t="s">
        <v>213</v>
      </c>
      <c r="H132" s="101" t="s">
        <v>870</v>
      </c>
      <c r="I132" s="123" t="s">
        <v>875</v>
      </c>
      <c r="J132" s="124">
        <v>4096</v>
      </c>
      <c r="K132" s="211"/>
      <c r="L132" s="112"/>
      <c r="M132" s="64"/>
    </row>
    <row r="133" spans="1:59" s="116" customFormat="1" ht="22.5" customHeight="1">
      <c r="A133" s="118">
        <v>129</v>
      </c>
      <c r="B133" s="119">
        <v>120</v>
      </c>
      <c r="C133" s="120" t="s">
        <v>198</v>
      </c>
      <c r="D133" s="120" t="s">
        <v>194</v>
      </c>
      <c r="E133" s="121" t="s">
        <v>477</v>
      </c>
      <c r="F133" s="122" t="s">
        <v>478</v>
      </c>
      <c r="G133" s="100" t="s">
        <v>479</v>
      </c>
      <c r="H133" s="101" t="s">
        <v>870</v>
      </c>
      <c r="I133" s="123" t="s">
        <v>871</v>
      </c>
      <c r="J133" s="124">
        <v>1280</v>
      </c>
      <c r="K133" s="211"/>
      <c r="L133" s="112"/>
      <c r="M133" s="64"/>
    </row>
    <row r="134" spans="1:59" s="116" customFormat="1" ht="22.5" customHeight="1">
      <c r="A134" s="118">
        <v>198</v>
      </c>
      <c r="B134" s="119">
        <v>121</v>
      </c>
      <c r="C134" s="120" t="s">
        <v>198</v>
      </c>
      <c r="D134" s="120" t="s">
        <v>194</v>
      </c>
      <c r="E134" s="121" t="s">
        <v>651</v>
      </c>
      <c r="F134" s="122" t="s">
        <v>200</v>
      </c>
      <c r="G134" s="100" t="s">
        <v>652</v>
      </c>
      <c r="H134" s="101" t="s">
        <v>870</v>
      </c>
      <c r="I134" s="123" t="s">
        <v>871</v>
      </c>
      <c r="J134" s="124">
        <v>2048</v>
      </c>
      <c r="K134" s="211"/>
      <c r="L134" s="112"/>
      <c r="M134" s="64"/>
    </row>
    <row r="135" spans="1:59" s="116" customFormat="1" ht="22.5" customHeight="1">
      <c r="A135" s="118">
        <v>128</v>
      </c>
      <c r="B135" s="119">
        <v>122</v>
      </c>
      <c r="C135" s="120" t="s">
        <v>198</v>
      </c>
      <c r="D135" s="120" t="s">
        <v>194</v>
      </c>
      <c r="E135" s="121" t="s">
        <v>474</v>
      </c>
      <c r="F135" s="122" t="s">
        <v>475</v>
      </c>
      <c r="G135" s="100" t="s">
        <v>476</v>
      </c>
      <c r="H135" s="101" t="s">
        <v>870</v>
      </c>
      <c r="I135" s="123" t="s">
        <v>871</v>
      </c>
      <c r="J135" s="124">
        <v>1280</v>
      </c>
      <c r="K135" s="211"/>
      <c r="L135" s="112"/>
      <c r="M135" s="64"/>
    </row>
    <row r="136" spans="1:59" s="116" customFormat="1" ht="22.5" customHeight="1">
      <c r="A136" s="118">
        <v>121</v>
      </c>
      <c r="B136" s="119">
        <v>123</v>
      </c>
      <c r="C136" s="120" t="s">
        <v>198</v>
      </c>
      <c r="D136" s="120" t="s">
        <v>194</v>
      </c>
      <c r="E136" s="121" t="s">
        <v>455</v>
      </c>
      <c r="F136" s="122" t="s">
        <v>456</v>
      </c>
      <c r="G136" s="100" t="s">
        <v>457</v>
      </c>
      <c r="H136" s="101" t="s">
        <v>870</v>
      </c>
      <c r="I136" s="123" t="s">
        <v>871</v>
      </c>
      <c r="J136" s="124">
        <v>1024</v>
      </c>
      <c r="K136" s="211"/>
      <c r="L136" s="112"/>
      <c r="M136" s="64"/>
    </row>
    <row r="137" spans="1:59" s="116" customFormat="1" ht="22.5" customHeight="1">
      <c r="A137" s="118">
        <v>295</v>
      </c>
      <c r="B137" s="119">
        <v>124</v>
      </c>
      <c r="C137" s="120" t="s">
        <v>198</v>
      </c>
      <c r="D137" s="120" t="s">
        <v>842</v>
      </c>
      <c r="E137" s="121" t="s">
        <v>392</v>
      </c>
      <c r="F137" s="122" t="s">
        <v>478</v>
      </c>
      <c r="G137" s="100" t="s">
        <v>843</v>
      </c>
      <c r="H137" s="101" t="s">
        <v>870</v>
      </c>
      <c r="I137" s="123" t="s">
        <v>871</v>
      </c>
      <c r="J137" s="124">
        <v>14336</v>
      </c>
      <c r="K137" s="211"/>
      <c r="L137" s="112"/>
      <c r="M137" s="64"/>
    </row>
    <row r="138" spans="1:59" s="116" customFormat="1" ht="22.5" customHeight="1">
      <c r="A138" s="118">
        <v>27</v>
      </c>
      <c r="B138" s="119">
        <v>125</v>
      </c>
      <c r="C138" s="120" t="s">
        <v>198</v>
      </c>
      <c r="D138" s="120" t="s">
        <v>129</v>
      </c>
      <c r="E138" s="121" t="s">
        <v>199</v>
      </c>
      <c r="F138" s="122" t="s">
        <v>200</v>
      </c>
      <c r="G138" s="100" t="s">
        <v>201</v>
      </c>
      <c r="H138" s="101" t="s">
        <v>870</v>
      </c>
      <c r="I138" s="123" t="s">
        <v>875</v>
      </c>
      <c r="J138" s="124">
        <f>4*1024</f>
        <v>4096</v>
      </c>
      <c r="K138" s="211"/>
      <c r="L138" s="112"/>
      <c r="M138" s="64"/>
    </row>
    <row r="139" spans="1:59" s="116" customFormat="1" ht="22.5" customHeight="1">
      <c r="A139" s="118">
        <v>180</v>
      </c>
      <c r="B139" s="119">
        <v>126</v>
      </c>
      <c r="C139" s="120" t="s">
        <v>546</v>
      </c>
      <c r="D139" s="120" t="s">
        <v>194</v>
      </c>
      <c r="E139" s="121" t="s">
        <v>609</v>
      </c>
      <c r="F139" s="122" t="s">
        <v>610</v>
      </c>
      <c r="G139" s="100" t="s">
        <v>611</v>
      </c>
      <c r="H139" s="101" t="s">
        <v>870</v>
      </c>
      <c r="I139" s="123" t="s">
        <v>871</v>
      </c>
      <c r="J139" s="124">
        <v>1536</v>
      </c>
      <c r="K139" s="211"/>
      <c r="L139" s="112"/>
      <c r="M139" s="64"/>
    </row>
    <row r="140" spans="1:59" s="116" customFormat="1" ht="22.5" customHeight="1">
      <c r="A140" s="118">
        <v>156</v>
      </c>
      <c r="B140" s="119">
        <v>127</v>
      </c>
      <c r="C140" s="120" t="s">
        <v>546</v>
      </c>
      <c r="D140" s="120" t="s">
        <v>194</v>
      </c>
      <c r="E140" s="121" t="s">
        <v>547</v>
      </c>
      <c r="F140" s="122" t="s">
        <v>547</v>
      </c>
      <c r="G140" s="100" t="s">
        <v>548</v>
      </c>
      <c r="H140" s="101" t="s">
        <v>870</v>
      </c>
      <c r="I140" s="123" t="s">
        <v>871</v>
      </c>
      <c r="J140" s="124">
        <f>1280</f>
        <v>1280</v>
      </c>
      <c r="K140" s="211"/>
      <c r="L140" s="112"/>
      <c r="M140" s="64"/>
    </row>
    <row r="141" spans="1:59" s="116" customFormat="1" ht="22.5" customHeight="1">
      <c r="A141" s="118">
        <v>178</v>
      </c>
      <c r="B141" s="119">
        <v>128</v>
      </c>
      <c r="C141" s="120" t="s">
        <v>546</v>
      </c>
      <c r="D141" s="120" t="s">
        <v>194</v>
      </c>
      <c r="E141" s="121" t="s">
        <v>604</v>
      </c>
      <c r="F141" s="122" t="s">
        <v>605</v>
      </c>
      <c r="G141" s="100" t="s">
        <v>606</v>
      </c>
      <c r="H141" s="101" t="s">
        <v>870</v>
      </c>
      <c r="I141" s="123" t="s">
        <v>871</v>
      </c>
      <c r="J141" s="124">
        <f>1.5*1024</f>
        <v>1536</v>
      </c>
      <c r="K141" s="211"/>
      <c r="L141" s="112"/>
      <c r="M141" s="64"/>
    </row>
    <row r="142" spans="1:59" s="116" customFormat="1" ht="22.5" customHeight="1">
      <c r="A142" s="118">
        <v>165</v>
      </c>
      <c r="B142" s="119">
        <v>129</v>
      </c>
      <c r="C142" s="120" t="s">
        <v>546</v>
      </c>
      <c r="D142" s="120" t="s">
        <v>194</v>
      </c>
      <c r="E142" s="121" t="s">
        <v>570</v>
      </c>
      <c r="F142" s="122" t="s">
        <v>570</v>
      </c>
      <c r="G142" s="100" t="s">
        <v>571</v>
      </c>
      <c r="H142" s="101" t="s">
        <v>870</v>
      </c>
      <c r="I142" s="123" t="s">
        <v>871</v>
      </c>
      <c r="J142" s="124">
        <v>1536</v>
      </c>
      <c r="K142" s="211"/>
      <c r="L142" s="112"/>
      <c r="M142" s="64"/>
    </row>
    <row r="143" spans="1:59" s="128" customFormat="1" ht="22.5" customHeight="1">
      <c r="A143" s="118">
        <v>280</v>
      </c>
      <c r="B143" s="119">
        <v>130</v>
      </c>
      <c r="C143" s="120" t="s">
        <v>546</v>
      </c>
      <c r="D143" s="120" t="s">
        <v>800</v>
      </c>
      <c r="E143" s="121" t="s">
        <v>819</v>
      </c>
      <c r="F143" s="122" t="s">
        <v>610</v>
      </c>
      <c r="G143" s="100" t="s">
        <v>820</v>
      </c>
      <c r="H143" s="101" t="s">
        <v>870</v>
      </c>
      <c r="I143" s="123" t="s">
        <v>871</v>
      </c>
      <c r="J143" s="124">
        <v>7680</v>
      </c>
      <c r="K143" s="211"/>
      <c r="L143" s="112"/>
      <c r="M143" s="64"/>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row>
    <row r="144" spans="1:59" s="116" customFormat="1" ht="22.5" customHeight="1">
      <c r="A144" s="118">
        <v>6</v>
      </c>
      <c r="B144" s="119">
        <v>131</v>
      </c>
      <c r="C144" s="120" t="s">
        <v>132</v>
      </c>
      <c r="D144" s="120" t="s">
        <v>129</v>
      </c>
      <c r="E144" s="121" t="s">
        <v>133</v>
      </c>
      <c r="F144" s="122" t="s">
        <v>134</v>
      </c>
      <c r="G144" s="100" t="s">
        <v>135</v>
      </c>
      <c r="H144" s="101" t="s">
        <v>870</v>
      </c>
      <c r="I144" s="123" t="s">
        <v>878</v>
      </c>
      <c r="J144" s="124">
        <f>1024*3</f>
        <v>3072</v>
      </c>
      <c r="K144" s="211"/>
      <c r="L144" s="112"/>
      <c r="M144" s="64"/>
    </row>
    <row r="145" spans="1:59" s="125" customFormat="1" ht="22.5" customHeight="1">
      <c r="A145" s="118">
        <v>186</v>
      </c>
      <c r="B145" s="119">
        <v>132</v>
      </c>
      <c r="C145" s="120" t="s">
        <v>132</v>
      </c>
      <c r="D145" s="120" t="s">
        <v>194</v>
      </c>
      <c r="E145" s="121" t="s">
        <v>624</v>
      </c>
      <c r="F145" s="122" t="s">
        <v>625</v>
      </c>
      <c r="G145" s="100" t="s">
        <v>626</v>
      </c>
      <c r="H145" s="101" t="s">
        <v>874</v>
      </c>
      <c r="I145" s="123" t="s">
        <v>871</v>
      </c>
      <c r="J145" s="124">
        <f>1.5*1024</f>
        <v>1536</v>
      </c>
      <c r="K145" s="211"/>
      <c r="L145" s="112"/>
      <c r="M145" s="64"/>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row>
    <row r="146" spans="1:59" s="125" customFormat="1" ht="22.5" customHeight="1">
      <c r="A146" s="118">
        <v>92</v>
      </c>
      <c r="B146" s="119">
        <v>133</v>
      </c>
      <c r="C146" s="120" t="s">
        <v>132</v>
      </c>
      <c r="D146" s="120" t="s">
        <v>194</v>
      </c>
      <c r="E146" s="121" t="s">
        <v>382</v>
      </c>
      <c r="F146" s="122" t="s">
        <v>382</v>
      </c>
      <c r="G146" s="100" t="s">
        <v>383</v>
      </c>
      <c r="H146" s="101" t="s">
        <v>874</v>
      </c>
      <c r="I146" s="123" t="s">
        <v>871</v>
      </c>
      <c r="J146" s="124">
        <v>768</v>
      </c>
      <c r="K146" s="211"/>
      <c r="L146" s="112"/>
      <c r="M146" s="64"/>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row>
    <row r="147" spans="1:59" s="116" customFormat="1" ht="22.5" customHeight="1">
      <c r="A147" s="118">
        <v>95</v>
      </c>
      <c r="B147" s="119">
        <v>134</v>
      </c>
      <c r="C147" s="120" t="s">
        <v>132</v>
      </c>
      <c r="D147" s="120" t="s">
        <v>194</v>
      </c>
      <c r="E147" s="121" t="s">
        <v>388</v>
      </c>
      <c r="F147" s="122" t="s">
        <v>389</v>
      </c>
      <c r="G147" s="100" t="s">
        <v>390</v>
      </c>
      <c r="H147" s="101" t="s">
        <v>872</v>
      </c>
      <c r="I147" s="123" t="s">
        <v>871</v>
      </c>
      <c r="J147" s="124">
        <v>1024</v>
      </c>
      <c r="K147" s="211"/>
      <c r="L147" s="112"/>
      <c r="M147" s="64"/>
    </row>
    <row r="148" spans="1:59" s="116" customFormat="1" ht="22.5" customHeight="1">
      <c r="A148" s="118">
        <v>132</v>
      </c>
      <c r="B148" s="119">
        <v>135</v>
      </c>
      <c r="C148" s="120" t="s">
        <v>132</v>
      </c>
      <c r="D148" s="120" t="s">
        <v>194</v>
      </c>
      <c r="E148" s="121" t="s">
        <v>486</v>
      </c>
      <c r="F148" s="122" t="s">
        <v>487</v>
      </c>
      <c r="G148" s="100" t="s">
        <v>488</v>
      </c>
      <c r="H148" s="101" t="s">
        <v>874</v>
      </c>
      <c r="I148" s="123" t="s">
        <v>871</v>
      </c>
      <c r="J148" s="124">
        <v>1280</v>
      </c>
      <c r="K148" s="211"/>
      <c r="L148" s="112"/>
      <c r="M148" s="64"/>
    </row>
    <row r="149" spans="1:59" s="116" customFormat="1" ht="22.5" customHeight="1">
      <c r="A149" s="118">
        <v>288</v>
      </c>
      <c r="B149" s="119">
        <v>136</v>
      </c>
      <c r="C149" s="120" t="s">
        <v>132</v>
      </c>
      <c r="D149" s="120" t="s">
        <v>800</v>
      </c>
      <c r="E149" s="121" t="s">
        <v>134</v>
      </c>
      <c r="F149" s="122" t="s">
        <v>134</v>
      </c>
      <c r="G149" s="100" t="s">
        <v>832</v>
      </c>
      <c r="H149" s="101" t="s">
        <v>870</v>
      </c>
      <c r="I149" s="123" t="s">
        <v>871</v>
      </c>
      <c r="J149" s="124">
        <v>10240</v>
      </c>
      <c r="K149" s="211"/>
      <c r="L149" s="112"/>
      <c r="M149" s="64"/>
    </row>
    <row r="150" spans="1:59" s="116" customFormat="1" ht="22.5" customHeight="1">
      <c r="A150" s="118">
        <v>44</v>
      </c>
      <c r="B150" s="119">
        <v>137</v>
      </c>
      <c r="C150" s="120" t="s">
        <v>250</v>
      </c>
      <c r="D150" s="120" t="s">
        <v>143</v>
      </c>
      <c r="E150" s="121" t="s">
        <v>251</v>
      </c>
      <c r="F150" s="122" t="s">
        <v>252</v>
      </c>
      <c r="G150" s="100" t="s">
        <v>253</v>
      </c>
      <c r="H150" s="101" t="s">
        <v>870</v>
      </c>
      <c r="I150" s="123" t="s">
        <v>875</v>
      </c>
      <c r="J150" s="124">
        <v>5120</v>
      </c>
      <c r="K150" s="211"/>
      <c r="L150" s="112"/>
      <c r="M150" s="64"/>
    </row>
    <row r="151" spans="1:59" s="125" customFormat="1" ht="22.5" customHeight="1">
      <c r="A151" s="118">
        <v>252</v>
      </c>
      <c r="B151" s="119">
        <v>138</v>
      </c>
      <c r="C151" s="120" t="s">
        <v>250</v>
      </c>
      <c r="D151" s="120" t="s">
        <v>194</v>
      </c>
      <c r="E151" s="121" t="s">
        <v>769</v>
      </c>
      <c r="F151" s="122" t="s">
        <v>252</v>
      </c>
      <c r="G151" s="100" t="s">
        <v>770</v>
      </c>
      <c r="H151" s="101" t="s">
        <v>870</v>
      </c>
      <c r="I151" s="123" t="s">
        <v>871</v>
      </c>
      <c r="J151" s="124">
        <v>3072</v>
      </c>
      <c r="K151" s="211"/>
      <c r="L151" s="112"/>
      <c r="M151" s="64"/>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row>
    <row r="152" spans="1:59" s="116" customFormat="1" ht="22.5" customHeight="1">
      <c r="A152" s="118">
        <v>150</v>
      </c>
      <c r="B152" s="119">
        <v>139</v>
      </c>
      <c r="C152" s="120" t="s">
        <v>250</v>
      </c>
      <c r="D152" s="120" t="s">
        <v>194</v>
      </c>
      <c r="E152" s="121" t="s">
        <v>530</v>
      </c>
      <c r="F152" s="122" t="s">
        <v>531</v>
      </c>
      <c r="G152" s="100" t="s">
        <v>532</v>
      </c>
      <c r="H152" s="101" t="s">
        <v>870</v>
      </c>
      <c r="I152" s="123" t="s">
        <v>871</v>
      </c>
      <c r="J152" s="124">
        <v>1280</v>
      </c>
      <c r="K152" s="211"/>
      <c r="L152" s="112"/>
      <c r="M152" s="64"/>
    </row>
    <row r="153" spans="1:59" s="116" customFormat="1" ht="22.5" customHeight="1">
      <c r="A153" s="118">
        <v>88</v>
      </c>
      <c r="B153" s="119">
        <v>140</v>
      </c>
      <c r="C153" s="120" t="s">
        <v>250</v>
      </c>
      <c r="D153" s="120" t="s">
        <v>194</v>
      </c>
      <c r="E153" s="121" t="s">
        <v>369</v>
      </c>
      <c r="F153" s="122" t="s">
        <v>370</v>
      </c>
      <c r="G153" s="100" t="s">
        <v>371</v>
      </c>
      <c r="H153" s="101" t="s">
        <v>870</v>
      </c>
      <c r="I153" s="123" t="s">
        <v>871</v>
      </c>
      <c r="J153" s="124">
        <v>768</v>
      </c>
      <c r="K153" s="211"/>
      <c r="L153" s="112"/>
      <c r="M153" s="64"/>
    </row>
    <row r="154" spans="1:59" s="116" customFormat="1" ht="22.5" customHeight="1">
      <c r="A154" s="118">
        <v>63</v>
      </c>
      <c r="B154" s="119">
        <v>141</v>
      </c>
      <c r="C154" s="120" t="s">
        <v>250</v>
      </c>
      <c r="D154" s="120" t="s">
        <v>194</v>
      </c>
      <c r="E154" s="121" t="s">
        <v>305</v>
      </c>
      <c r="F154" s="122" t="s">
        <v>306</v>
      </c>
      <c r="G154" s="100" t="s">
        <v>307</v>
      </c>
      <c r="H154" s="101" t="s">
        <v>870</v>
      </c>
      <c r="I154" s="123" t="s">
        <v>875</v>
      </c>
      <c r="J154" s="124">
        <v>9216</v>
      </c>
      <c r="K154" s="211"/>
      <c r="L154" s="112"/>
      <c r="M154" s="64"/>
    </row>
    <row r="155" spans="1:59" s="116" customFormat="1" ht="22.5" customHeight="1">
      <c r="A155" s="118">
        <v>117</v>
      </c>
      <c r="B155" s="119">
        <v>142</v>
      </c>
      <c r="C155" s="120" t="s">
        <v>250</v>
      </c>
      <c r="D155" s="120" t="s">
        <v>194</v>
      </c>
      <c r="E155" s="121" t="s">
        <v>445</v>
      </c>
      <c r="F155" s="122" t="s">
        <v>446</v>
      </c>
      <c r="G155" s="100" t="s">
        <v>447</v>
      </c>
      <c r="H155" s="101" t="s">
        <v>870</v>
      </c>
      <c r="I155" s="123" t="s">
        <v>871</v>
      </c>
      <c r="J155" s="124">
        <f>1024</f>
        <v>1024</v>
      </c>
      <c r="K155" s="211"/>
      <c r="L155" s="112"/>
      <c r="M155" s="64"/>
    </row>
    <row r="156" spans="1:59" s="116" customFormat="1" ht="22.5" customHeight="1">
      <c r="A156" s="118">
        <v>223</v>
      </c>
      <c r="B156" s="119">
        <v>143</v>
      </c>
      <c r="C156" s="120" t="s">
        <v>250</v>
      </c>
      <c r="D156" s="120" t="s">
        <v>194</v>
      </c>
      <c r="E156" s="121" t="s">
        <v>706</v>
      </c>
      <c r="F156" s="122" t="s">
        <v>707</v>
      </c>
      <c r="G156" s="100" t="s">
        <v>708</v>
      </c>
      <c r="H156" s="101" t="s">
        <v>870</v>
      </c>
      <c r="I156" s="123" t="s">
        <v>871</v>
      </c>
      <c r="J156" s="124">
        <v>2048</v>
      </c>
      <c r="K156" s="211"/>
      <c r="L156" s="112"/>
      <c r="M156" s="64"/>
    </row>
    <row r="157" spans="1:59" s="116" customFormat="1" ht="22.5" customHeight="1">
      <c r="A157" s="118">
        <v>148</v>
      </c>
      <c r="B157" s="119">
        <v>144</v>
      </c>
      <c r="C157" s="120" t="s">
        <v>250</v>
      </c>
      <c r="D157" s="120" t="s">
        <v>194</v>
      </c>
      <c r="E157" s="121" t="s">
        <v>525</v>
      </c>
      <c r="F157" s="122" t="s">
        <v>525</v>
      </c>
      <c r="G157" s="100" t="s">
        <v>526</v>
      </c>
      <c r="H157" s="101" t="s">
        <v>870</v>
      </c>
      <c r="I157" s="123" t="s">
        <v>871</v>
      </c>
      <c r="J157" s="124">
        <v>1280</v>
      </c>
      <c r="K157" s="211"/>
      <c r="L157" s="112"/>
      <c r="M157" s="64"/>
    </row>
    <row r="158" spans="1:59" s="116" customFormat="1" ht="22.5" customHeight="1">
      <c r="A158" s="118">
        <v>81</v>
      </c>
      <c r="B158" s="119">
        <v>145</v>
      </c>
      <c r="C158" s="120" t="s">
        <v>250</v>
      </c>
      <c r="D158" s="120" t="s">
        <v>194</v>
      </c>
      <c r="E158" s="121" t="s">
        <v>349</v>
      </c>
      <c r="F158" s="122" t="s">
        <v>349</v>
      </c>
      <c r="G158" s="100" t="s">
        <v>350</v>
      </c>
      <c r="H158" s="101" t="s">
        <v>874</v>
      </c>
      <c r="I158" s="123" t="s">
        <v>871</v>
      </c>
      <c r="J158" s="124">
        <f>768</f>
        <v>768</v>
      </c>
      <c r="K158" s="211"/>
      <c r="L158" s="112"/>
      <c r="M158" s="64"/>
    </row>
    <row r="159" spans="1:59" s="116" customFormat="1" ht="22.5" customHeight="1">
      <c r="A159" s="118">
        <v>279</v>
      </c>
      <c r="B159" s="119">
        <v>146</v>
      </c>
      <c r="C159" s="120" t="s">
        <v>250</v>
      </c>
      <c r="D159" s="120" t="s">
        <v>692</v>
      </c>
      <c r="E159" s="121" t="s">
        <v>250</v>
      </c>
      <c r="F159" s="122" t="s">
        <v>252</v>
      </c>
      <c r="G159" s="100" t="s">
        <v>818</v>
      </c>
      <c r="H159" s="101" t="s">
        <v>870</v>
      </c>
      <c r="I159" s="123" t="s">
        <v>871</v>
      </c>
      <c r="J159" s="124">
        <f>7*1024</f>
        <v>7168</v>
      </c>
      <c r="K159" s="211"/>
      <c r="L159" s="112"/>
      <c r="M159" s="64"/>
    </row>
    <row r="160" spans="1:59" s="116" customFormat="1" ht="22.5" customHeight="1">
      <c r="A160" s="118">
        <v>22</v>
      </c>
      <c r="B160" s="119">
        <v>147</v>
      </c>
      <c r="C160" s="120" t="s">
        <v>136</v>
      </c>
      <c r="D160" s="120" t="s">
        <v>129</v>
      </c>
      <c r="E160" s="121" t="s">
        <v>179</v>
      </c>
      <c r="F160" s="122" t="s">
        <v>180</v>
      </c>
      <c r="G160" s="100" t="s">
        <v>181</v>
      </c>
      <c r="H160" s="101" t="s">
        <v>870</v>
      </c>
      <c r="I160" s="123" t="s">
        <v>878</v>
      </c>
      <c r="J160" s="124">
        <v>3072</v>
      </c>
      <c r="K160" s="211"/>
      <c r="L160" s="112"/>
      <c r="M160" s="64"/>
    </row>
    <row r="161" spans="1:46" s="116" customFormat="1" ht="22.5" customHeight="1">
      <c r="A161" s="118">
        <v>32</v>
      </c>
      <c r="B161" s="119">
        <v>148</v>
      </c>
      <c r="C161" s="120" t="s">
        <v>136</v>
      </c>
      <c r="D161" s="120" t="s">
        <v>143</v>
      </c>
      <c r="E161" s="121" t="s">
        <v>214</v>
      </c>
      <c r="F161" s="122" t="s">
        <v>215</v>
      </c>
      <c r="G161" s="100" t="s">
        <v>216</v>
      </c>
      <c r="H161" s="101" t="s">
        <v>870</v>
      </c>
      <c r="I161" s="123" t="s">
        <v>875</v>
      </c>
      <c r="J161" s="124">
        <v>4096</v>
      </c>
      <c r="K161" s="211"/>
      <c r="L161" s="112"/>
      <c r="M161" s="64"/>
    </row>
    <row r="162" spans="1:46" s="116" customFormat="1" ht="22.5" customHeight="1">
      <c r="A162" s="118">
        <v>21</v>
      </c>
      <c r="B162" s="119">
        <v>149</v>
      </c>
      <c r="C162" s="120" t="s">
        <v>136</v>
      </c>
      <c r="D162" s="120" t="s">
        <v>143</v>
      </c>
      <c r="E162" s="121" t="s">
        <v>176</v>
      </c>
      <c r="F162" s="122" t="s">
        <v>177</v>
      </c>
      <c r="G162" s="100" t="s">
        <v>178</v>
      </c>
      <c r="H162" s="101" t="s">
        <v>870</v>
      </c>
      <c r="I162" s="123" t="s">
        <v>878</v>
      </c>
      <c r="J162" s="124">
        <v>3072</v>
      </c>
      <c r="K162" s="211"/>
      <c r="L162" s="112"/>
      <c r="M162" s="64"/>
    </row>
    <row r="163" spans="1:46" s="116" customFormat="1" ht="22.5" customHeight="1">
      <c r="A163" s="118">
        <v>54</v>
      </c>
      <c r="B163" s="119">
        <v>150</v>
      </c>
      <c r="C163" s="120" t="s">
        <v>136</v>
      </c>
      <c r="D163" s="120" t="s">
        <v>129</v>
      </c>
      <c r="E163" s="121" t="s">
        <v>277</v>
      </c>
      <c r="F163" s="122" t="s">
        <v>215</v>
      </c>
      <c r="G163" s="100" t="s">
        <v>278</v>
      </c>
      <c r="H163" s="101" t="s">
        <v>870</v>
      </c>
      <c r="I163" s="123" t="s">
        <v>875</v>
      </c>
      <c r="J163" s="124">
        <f>1024*7</f>
        <v>7168</v>
      </c>
      <c r="K163" s="211"/>
      <c r="L163" s="112"/>
      <c r="M163" s="64"/>
    </row>
    <row r="164" spans="1:46" s="116" customFormat="1" ht="22.5" customHeight="1">
      <c r="A164" s="118">
        <v>8</v>
      </c>
      <c r="B164" s="119">
        <v>151</v>
      </c>
      <c r="C164" s="120" t="s">
        <v>136</v>
      </c>
      <c r="D164" s="120" t="s">
        <v>129</v>
      </c>
      <c r="E164" s="121" t="s">
        <v>140</v>
      </c>
      <c r="F164" s="122" t="s">
        <v>141</v>
      </c>
      <c r="G164" s="100" t="s">
        <v>142</v>
      </c>
      <c r="H164" s="101" t="s">
        <v>870</v>
      </c>
      <c r="I164" s="123" t="s">
        <v>878</v>
      </c>
      <c r="J164" s="124">
        <v>3072</v>
      </c>
      <c r="K164" s="211"/>
      <c r="L164" s="112"/>
      <c r="M164" s="64"/>
    </row>
    <row r="165" spans="1:46" s="116" customFormat="1" ht="22.5" customHeight="1">
      <c r="A165" s="118">
        <v>28</v>
      </c>
      <c r="B165" s="119">
        <v>152</v>
      </c>
      <c r="C165" s="120" t="s">
        <v>136</v>
      </c>
      <c r="D165" s="120" t="s">
        <v>129</v>
      </c>
      <c r="E165" s="121" t="s">
        <v>202</v>
      </c>
      <c r="F165" s="122" t="s">
        <v>203</v>
      </c>
      <c r="G165" s="100" t="s">
        <v>204</v>
      </c>
      <c r="H165" s="101" t="s">
        <v>870</v>
      </c>
      <c r="I165" s="123" t="s">
        <v>875</v>
      </c>
      <c r="J165" s="124">
        <v>4096</v>
      </c>
      <c r="K165" s="211"/>
      <c r="L165" s="112"/>
      <c r="M165" s="64"/>
    </row>
    <row r="166" spans="1:46" s="125" customFormat="1" ht="22.5" customHeight="1">
      <c r="A166" s="118">
        <v>7</v>
      </c>
      <c r="B166" s="119">
        <v>153</v>
      </c>
      <c r="C166" s="120" t="s">
        <v>136</v>
      </c>
      <c r="D166" s="120" t="s">
        <v>129</v>
      </c>
      <c r="E166" s="121" t="s">
        <v>137</v>
      </c>
      <c r="F166" s="122" t="s">
        <v>138</v>
      </c>
      <c r="G166" s="100" t="s">
        <v>139</v>
      </c>
      <c r="H166" s="101" t="s">
        <v>870</v>
      </c>
      <c r="I166" s="123" t="s">
        <v>875</v>
      </c>
      <c r="J166" s="124">
        <v>3072</v>
      </c>
      <c r="K166" s="211"/>
      <c r="L166" s="112"/>
      <c r="M166" s="64"/>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row>
    <row r="167" spans="1:46" s="116" customFormat="1" ht="22.5" customHeight="1">
      <c r="A167" s="118">
        <v>39</v>
      </c>
      <c r="B167" s="119">
        <v>154</v>
      </c>
      <c r="C167" s="120" t="s">
        <v>136</v>
      </c>
      <c r="D167" s="120" t="s">
        <v>129</v>
      </c>
      <c r="E167" s="121" t="s">
        <v>235</v>
      </c>
      <c r="F167" s="122" t="s">
        <v>177</v>
      </c>
      <c r="G167" s="100" t="s">
        <v>236</v>
      </c>
      <c r="H167" s="101" t="s">
        <v>870</v>
      </c>
      <c r="I167" s="123" t="s">
        <v>878</v>
      </c>
      <c r="J167" s="124">
        <v>4096</v>
      </c>
      <c r="K167" s="211"/>
      <c r="L167" s="112"/>
      <c r="M167" s="64"/>
    </row>
    <row r="168" spans="1:46" s="116" customFormat="1" ht="22.5" customHeight="1">
      <c r="A168" s="118">
        <v>264</v>
      </c>
      <c r="B168" s="119">
        <v>155</v>
      </c>
      <c r="C168" s="120" t="s">
        <v>136</v>
      </c>
      <c r="D168" s="120" t="s">
        <v>194</v>
      </c>
      <c r="E168" s="121" t="s">
        <v>792</v>
      </c>
      <c r="F168" s="122" t="s">
        <v>215</v>
      </c>
      <c r="G168" s="100" t="s">
        <v>793</v>
      </c>
      <c r="H168" s="101" t="s">
        <v>870</v>
      </c>
      <c r="I168" s="123" t="s">
        <v>871</v>
      </c>
      <c r="J168" s="124">
        <f>4*1024</f>
        <v>4096</v>
      </c>
      <c r="K168" s="211"/>
      <c r="L168" s="112"/>
      <c r="M168" s="64"/>
    </row>
    <row r="169" spans="1:46" s="116" customFormat="1" ht="22.5" customHeight="1">
      <c r="A169" s="118">
        <v>232</v>
      </c>
      <c r="B169" s="119">
        <v>156</v>
      </c>
      <c r="C169" s="120" t="s">
        <v>136</v>
      </c>
      <c r="D169" s="120" t="s">
        <v>194</v>
      </c>
      <c r="E169" s="121" t="s">
        <v>726</v>
      </c>
      <c r="F169" s="122" t="s">
        <v>141</v>
      </c>
      <c r="G169" s="100" t="s">
        <v>727</v>
      </c>
      <c r="H169" s="101" t="s">
        <v>870</v>
      </c>
      <c r="I169" s="123" t="s">
        <v>871</v>
      </c>
      <c r="J169" s="124">
        <v>2560</v>
      </c>
      <c r="K169" s="211"/>
      <c r="L169" s="112"/>
      <c r="M169" s="64"/>
    </row>
    <row r="170" spans="1:46" s="116" customFormat="1" ht="22.5" customHeight="1">
      <c r="A170" s="118">
        <v>139</v>
      </c>
      <c r="B170" s="119">
        <v>157</v>
      </c>
      <c r="C170" s="120" t="s">
        <v>136</v>
      </c>
      <c r="D170" s="120" t="s">
        <v>194</v>
      </c>
      <c r="E170" s="121" t="s">
        <v>503</v>
      </c>
      <c r="F170" s="122" t="s">
        <v>503</v>
      </c>
      <c r="G170" s="100" t="s">
        <v>504</v>
      </c>
      <c r="H170" s="101" t="s">
        <v>870</v>
      </c>
      <c r="I170" s="123" t="s">
        <v>871</v>
      </c>
      <c r="J170" s="124">
        <v>1280</v>
      </c>
      <c r="K170" s="211"/>
      <c r="L170" s="112"/>
      <c r="M170" s="64"/>
    </row>
    <row r="171" spans="1:46" s="116" customFormat="1" ht="22.5" customHeight="1">
      <c r="A171" s="118">
        <v>158</v>
      </c>
      <c r="B171" s="119">
        <v>158</v>
      </c>
      <c r="C171" s="120" t="s">
        <v>136</v>
      </c>
      <c r="D171" s="120" t="s">
        <v>194</v>
      </c>
      <c r="E171" s="121" t="s">
        <v>552</v>
      </c>
      <c r="F171" s="122" t="s">
        <v>553</v>
      </c>
      <c r="G171" s="100" t="s">
        <v>554</v>
      </c>
      <c r="H171" s="101" t="s">
        <v>870</v>
      </c>
      <c r="I171" s="123" t="s">
        <v>871</v>
      </c>
      <c r="J171" s="124">
        <f>1.25*1024</f>
        <v>1280</v>
      </c>
      <c r="K171" s="211"/>
      <c r="L171" s="112"/>
      <c r="M171" s="64"/>
    </row>
    <row r="172" spans="1:46" s="116" customFormat="1" ht="22.5" customHeight="1">
      <c r="A172" s="118">
        <v>181</v>
      </c>
      <c r="B172" s="119">
        <v>159</v>
      </c>
      <c r="C172" s="120" t="s">
        <v>136</v>
      </c>
      <c r="D172" s="120" t="s">
        <v>194</v>
      </c>
      <c r="E172" s="121" t="s">
        <v>612</v>
      </c>
      <c r="F172" s="122" t="s">
        <v>613</v>
      </c>
      <c r="G172" s="100" t="s">
        <v>614</v>
      </c>
      <c r="H172" s="101" t="s">
        <v>870</v>
      </c>
      <c r="I172" s="123" t="s">
        <v>871</v>
      </c>
      <c r="J172" s="124">
        <v>1536</v>
      </c>
      <c r="K172" s="211"/>
      <c r="L172" s="112"/>
      <c r="M172" s="64"/>
    </row>
    <row r="173" spans="1:46" s="116" customFormat="1" ht="22.5" customHeight="1">
      <c r="A173" s="118">
        <v>244</v>
      </c>
      <c r="B173" s="119">
        <v>160</v>
      </c>
      <c r="C173" s="120" t="s">
        <v>136</v>
      </c>
      <c r="D173" s="120" t="s">
        <v>194</v>
      </c>
      <c r="E173" s="121" t="s">
        <v>203</v>
      </c>
      <c r="F173" s="122" t="s">
        <v>203</v>
      </c>
      <c r="G173" s="100" t="s">
        <v>754</v>
      </c>
      <c r="H173" s="101" t="s">
        <v>870</v>
      </c>
      <c r="I173" s="123" t="s">
        <v>871</v>
      </c>
      <c r="J173" s="124">
        <f>3*1024</f>
        <v>3072</v>
      </c>
      <c r="K173" s="211"/>
      <c r="L173" s="112"/>
      <c r="M173" s="64"/>
    </row>
    <row r="174" spans="1:46" s="116" customFormat="1" ht="22.5" customHeight="1">
      <c r="A174" s="118">
        <v>203</v>
      </c>
      <c r="B174" s="119">
        <v>161</v>
      </c>
      <c r="C174" s="120" t="s">
        <v>136</v>
      </c>
      <c r="D174" s="120" t="s">
        <v>194</v>
      </c>
      <c r="E174" s="121" t="s">
        <v>176</v>
      </c>
      <c r="F174" s="122" t="s">
        <v>177</v>
      </c>
      <c r="G174" s="100" t="s">
        <v>662</v>
      </c>
      <c r="H174" s="101" t="s">
        <v>870</v>
      </c>
      <c r="I174" s="123" t="s">
        <v>871</v>
      </c>
      <c r="J174" s="124">
        <v>2048</v>
      </c>
      <c r="K174" s="211"/>
      <c r="L174" s="112"/>
      <c r="M174" s="64"/>
    </row>
    <row r="175" spans="1:46" s="116" customFormat="1" ht="22.5" customHeight="1">
      <c r="A175" s="118">
        <v>119</v>
      </c>
      <c r="B175" s="119">
        <v>162</v>
      </c>
      <c r="C175" s="120" t="s">
        <v>136</v>
      </c>
      <c r="D175" s="120" t="s">
        <v>194</v>
      </c>
      <c r="E175" s="121" t="s">
        <v>450</v>
      </c>
      <c r="F175" s="122" t="s">
        <v>450</v>
      </c>
      <c r="G175" s="100" t="s">
        <v>451</v>
      </c>
      <c r="H175" s="101" t="s">
        <v>870</v>
      </c>
      <c r="I175" s="123" t="s">
        <v>871</v>
      </c>
      <c r="J175" s="124">
        <v>1024</v>
      </c>
      <c r="K175" s="211"/>
      <c r="L175" s="112"/>
      <c r="M175" s="64"/>
    </row>
    <row r="176" spans="1:46" s="116" customFormat="1" ht="22.5" customHeight="1">
      <c r="A176" s="118">
        <v>107</v>
      </c>
      <c r="B176" s="119">
        <v>163</v>
      </c>
      <c r="C176" s="120" t="s">
        <v>136</v>
      </c>
      <c r="D176" s="120" t="s">
        <v>194</v>
      </c>
      <c r="E176" s="121" t="s">
        <v>419</v>
      </c>
      <c r="F176" s="122" t="s">
        <v>420</v>
      </c>
      <c r="G176" s="100" t="s">
        <v>421</v>
      </c>
      <c r="H176" s="101" t="s">
        <v>870</v>
      </c>
      <c r="I176" s="123" t="s">
        <v>871</v>
      </c>
      <c r="J176" s="124">
        <v>1024</v>
      </c>
      <c r="K176" s="211"/>
      <c r="L176" s="112"/>
      <c r="M176" s="64"/>
    </row>
    <row r="177" spans="1:13" s="116" customFormat="1" ht="22.5" customHeight="1">
      <c r="A177" s="118">
        <v>224</v>
      </c>
      <c r="B177" s="119">
        <v>164</v>
      </c>
      <c r="C177" s="120" t="s">
        <v>136</v>
      </c>
      <c r="D177" s="120" t="s">
        <v>194</v>
      </c>
      <c r="E177" s="121" t="s">
        <v>180</v>
      </c>
      <c r="F177" s="122" t="s">
        <v>709</v>
      </c>
      <c r="G177" s="100" t="s">
        <v>710</v>
      </c>
      <c r="H177" s="101" t="s">
        <v>870</v>
      </c>
      <c r="I177" s="123" t="s">
        <v>871</v>
      </c>
      <c r="J177" s="124">
        <v>2048</v>
      </c>
      <c r="K177" s="211"/>
      <c r="L177" s="112"/>
      <c r="M177" s="64"/>
    </row>
    <row r="178" spans="1:13" s="116" customFormat="1" ht="22.5" customHeight="1">
      <c r="A178" s="118">
        <v>122</v>
      </c>
      <c r="B178" s="119">
        <v>165</v>
      </c>
      <c r="C178" s="120" t="s">
        <v>136</v>
      </c>
      <c r="D178" s="120" t="s">
        <v>194</v>
      </c>
      <c r="E178" s="121" t="s">
        <v>458</v>
      </c>
      <c r="F178" s="122" t="s">
        <v>459</v>
      </c>
      <c r="G178" s="100" t="s">
        <v>460</v>
      </c>
      <c r="H178" s="101" t="s">
        <v>870</v>
      </c>
      <c r="I178" s="123" t="s">
        <v>871</v>
      </c>
      <c r="J178" s="124">
        <v>1024</v>
      </c>
      <c r="K178" s="211"/>
      <c r="L178" s="112"/>
      <c r="M178" s="64"/>
    </row>
    <row r="179" spans="1:13" s="116" customFormat="1" ht="22.5" customHeight="1">
      <c r="A179" s="118">
        <v>160</v>
      </c>
      <c r="B179" s="119">
        <v>166</v>
      </c>
      <c r="C179" s="120" t="s">
        <v>136</v>
      </c>
      <c r="D179" s="120" t="s">
        <v>194</v>
      </c>
      <c r="E179" s="121" t="s">
        <v>557</v>
      </c>
      <c r="F179" s="122" t="s">
        <v>558</v>
      </c>
      <c r="G179" s="100" t="s">
        <v>559</v>
      </c>
      <c r="H179" s="101" t="s">
        <v>870</v>
      </c>
      <c r="I179" s="123" t="s">
        <v>871</v>
      </c>
      <c r="J179" s="124">
        <f>1.25*1024</f>
        <v>1280</v>
      </c>
      <c r="K179" s="211"/>
      <c r="L179" s="112"/>
      <c r="M179" s="64"/>
    </row>
    <row r="180" spans="1:13" s="116" customFormat="1" ht="22.5" customHeight="1">
      <c r="A180" s="118">
        <v>93</v>
      </c>
      <c r="B180" s="119">
        <v>167</v>
      </c>
      <c r="C180" s="120" t="s">
        <v>136</v>
      </c>
      <c r="D180" s="120" t="s">
        <v>194</v>
      </c>
      <c r="E180" s="121" t="s">
        <v>384</v>
      </c>
      <c r="F180" s="122" t="s">
        <v>384</v>
      </c>
      <c r="G180" s="100" t="s">
        <v>385</v>
      </c>
      <c r="H180" s="101" t="s">
        <v>870</v>
      </c>
      <c r="I180" s="123" t="s">
        <v>871</v>
      </c>
      <c r="J180" s="124">
        <v>768</v>
      </c>
      <c r="K180" s="211"/>
      <c r="L180" s="112"/>
      <c r="M180" s="64"/>
    </row>
    <row r="181" spans="1:13" s="116" customFormat="1" ht="22.5" customHeight="1">
      <c r="A181" s="118">
        <v>289</v>
      </c>
      <c r="B181" s="119">
        <v>168</v>
      </c>
      <c r="C181" s="120" t="s">
        <v>136</v>
      </c>
      <c r="D181" s="120" t="s">
        <v>692</v>
      </c>
      <c r="E181" s="121" t="s">
        <v>136</v>
      </c>
      <c r="F181" s="122" t="s">
        <v>122</v>
      </c>
      <c r="G181" s="100" t="s">
        <v>833</v>
      </c>
      <c r="H181" s="101" t="s">
        <v>870</v>
      </c>
      <c r="I181" s="123" t="s">
        <v>871</v>
      </c>
      <c r="J181" s="124">
        <f>11*1024</f>
        <v>11264</v>
      </c>
      <c r="K181" s="211"/>
      <c r="L181" s="112"/>
      <c r="M181" s="64"/>
    </row>
    <row r="182" spans="1:13" s="116" customFormat="1" ht="22.5" customHeight="1">
      <c r="A182" s="118">
        <v>240</v>
      </c>
      <c r="B182" s="119">
        <v>169</v>
      </c>
      <c r="C182" s="120" t="s">
        <v>744</v>
      </c>
      <c r="D182" s="120" t="s">
        <v>692</v>
      </c>
      <c r="E182" s="121" t="s">
        <v>744</v>
      </c>
      <c r="F182" s="122" t="s">
        <v>745</v>
      </c>
      <c r="G182" s="100" t="s">
        <v>746</v>
      </c>
      <c r="H182" s="101" t="s">
        <v>872</v>
      </c>
      <c r="I182" s="123" t="s">
        <v>871</v>
      </c>
      <c r="J182" s="124">
        <f>3*1024</f>
        <v>3072</v>
      </c>
      <c r="K182" s="211"/>
      <c r="L182" s="112"/>
      <c r="M182" s="64"/>
    </row>
    <row r="183" spans="1:13" s="116" customFormat="1" ht="22.5" customHeight="1">
      <c r="A183" s="118">
        <v>216</v>
      </c>
      <c r="B183" s="119">
        <v>170</v>
      </c>
      <c r="C183" s="120" t="s">
        <v>691</v>
      </c>
      <c r="D183" s="120" t="s">
        <v>692</v>
      </c>
      <c r="E183" s="121" t="s">
        <v>691</v>
      </c>
      <c r="F183" s="122" t="s">
        <v>693</v>
      </c>
      <c r="G183" s="100" t="s">
        <v>694</v>
      </c>
      <c r="H183" s="101" t="s">
        <v>872</v>
      </c>
      <c r="I183" s="123" t="s">
        <v>871</v>
      </c>
      <c r="J183" s="124">
        <v>4096</v>
      </c>
      <c r="K183" s="211"/>
      <c r="L183" s="112"/>
      <c r="M183" s="64"/>
    </row>
    <row r="184" spans="1:13" s="116" customFormat="1" ht="22.5" customHeight="1">
      <c r="A184" s="118">
        <v>33</v>
      </c>
      <c r="B184" s="119">
        <v>171</v>
      </c>
      <c r="C184" s="120" t="s">
        <v>217</v>
      </c>
      <c r="D184" s="120" t="s">
        <v>143</v>
      </c>
      <c r="E184" s="121" t="s">
        <v>218</v>
      </c>
      <c r="F184" s="122" t="s">
        <v>219</v>
      </c>
      <c r="G184" s="100" t="s">
        <v>220</v>
      </c>
      <c r="H184" s="101" t="s">
        <v>870</v>
      </c>
      <c r="I184" s="123" t="s">
        <v>875</v>
      </c>
      <c r="J184" s="124">
        <v>4096</v>
      </c>
      <c r="K184" s="211"/>
      <c r="L184" s="112"/>
      <c r="M184" s="64"/>
    </row>
    <row r="185" spans="1:13" s="116" customFormat="1" ht="22.5" customHeight="1">
      <c r="A185" s="118">
        <v>243</v>
      </c>
      <c r="B185" s="119">
        <v>172</v>
      </c>
      <c r="C185" s="120" t="s">
        <v>217</v>
      </c>
      <c r="D185" s="120" t="s">
        <v>194</v>
      </c>
      <c r="E185" s="121" t="s">
        <v>752</v>
      </c>
      <c r="F185" s="122" t="s">
        <v>219</v>
      </c>
      <c r="G185" s="100" t="s">
        <v>753</v>
      </c>
      <c r="H185" s="101" t="s">
        <v>870</v>
      </c>
      <c r="I185" s="123" t="s">
        <v>871</v>
      </c>
      <c r="J185" s="124">
        <f>3*1024</f>
        <v>3072</v>
      </c>
      <c r="K185" s="211"/>
      <c r="L185" s="112"/>
      <c r="M185" s="64"/>
    </row>
    <row r="186" spans="1:13" s="116" customFormat="1" ht="22.5" customHeight="1">
      <c r="A186" s="118">
        <v>182</v>
      </c>
      <c r="B186" s="119">
        <v>173</v>
      </c>
      <c r="C186" s="120" t="s">
        <v>217</v>
      </c>
      <c r="D186" s="120" t="s">
        <v>194</v>
      </c>
      <c r="E186" s="121" t="s">
        <v>615</v>
      </c>
      <c r="F186" s="122" t="s">
        <v>616</v>
      </c>
      <c r="G186" s="100" t="s">
        <v>617</v>
      </c>
      <c r="H186" s="101" t="s">
        <v>870</v>
      </c>
      <c r="I186" s="123" t="s">
        <v>871</v>
      </c>
      <c r="J186" s="124">
        <v>1536</v>
      </c>
      <c r="K186" s="211"/>
      <c r="L186" s="112"/>
      <c r="M186" s="64"/>
    </row>
    <row r="187" spans="1:13" s="116" customFormat="1" ht="22.5" customHeight="1">
      <c r="A187" s="118">
        <v>196</v>
      </c>
      <c r="B187" s="119">
        <v>174</v>
      </c>
      <c r="C187" s="120" t="s">
        <v>217</v>
      </c>
      <c r="D187" s="120" t="s">
        <v>194</v>
      </c>
      <c r="E187" s="121" t="s">
        <v>646</v>
      </c>
      <c r="F187" s="122" t="s">
        <v>647</v>
      </c>
      <c r="G187" s="100" t="s">
        <v>648</v>
      </c>
      <c r="H187" s="101" t="s">
        <v>870</v>
      </c>
      <c r="I187" s="123" t="s">
        <v>871</v>
      </c>
      <c r="J187" s="124">
        <v>2048</v>
      </c>
      <c r="K187" s="211"/>
      <c r="L187" s="112"/>
      <c r="M187" s="64"/>
    </row>
    <row r="188" spans="1:13" s="116" customFormat="1" ht="22.5" customHeight="1">
      <c r="A188" s="118">
        <v>166</v>
      </c>
      <c r="B188" s="119">
        <v>175</v>
      </c>
      <c r="C188" s="120" t="s">
        <v>217</v>
      </c>
      <c r="D188" s="120" t="s">
        <v>194</v>
      </c>
      <c r="E188" s="121" t="s">
        <v>572</v>
      </c>
      <c r="F188" s="122" t="s">
        <v>572</v>
      </c>
      <c r="G188" s="100" t="s">
        <v>573</v>
      </c>
      <c r="H188" s="101" t="s">
        <v>870</v>
      </c>
      <c r="I188" s="123" t="s">
        <v>871</v>
      </c>
      <c r="J188" s="124">
        <v>1536</v>
      </c>
      <c r="K188" s="211"/>
      <c r="L188" s="112"/>
      <c r="M188" s="64"/>
    </row>
    <row r="189" spans="1:13" s="116" customFormat="1" ht="22.5" customHeight="1">
      <c r="A189" s="118">
        <v>291</v>
      </c>
      <c r="B189" s="119">
        <v>176</v>
      </c>
      <c r="C189" s="120" t="s">
        <v>217</v>
      </c>
      <c r="D189" s="120" t="s">
        <v>800</v>
      </c>
      <c r="E189" s="121" t="s">
        <v>219</v>
      </c>
      <c r="F189" s="122" t="s">
        <v>219</v>
      </c>
      <c r="G189" s="100" t="s">
        <v>836</v>
      </c>
      <c r="H189" s="101" t="s">
        <v>870</v>
      </c>
      <c r="I189" s="123" t="s">
        <v>871</v>
      </c>
      <c r="J189" s="124">
        <v>11264</v>
      </c>
      <c r="K189" s="211"/>
      <c r="L189" s="112"/>
      <c r="M189" s="64"/>
    </row>
    <row r="190" spans="1:13" s="116" customFormat="1" ht="22.5" customHeight="1">
      <c r="A190" s="118">
        <v>23</v>
      </c>
      <c r="B190" s="119">
        <v>177</v>
      </c>
      <c r="C190" s="120" t="s">
        <v>182</v>
      </c>
      <c r="D190" s="120" t="s">
        <v>183</v>
      </c>
      <c r="E190" s="121" t="s">
        <v>184</v>
      </c>
      <c r="F190" s="122" t="s">
        <v>185</v>
      </c>
      <c r="G190" s="100" t="s">
        <v>186</v>
      </c>
      <c r="H190" s="101" t="s">
        <v>870</v>
      </c>
      <c r="I190" s="123" t="s">
        <v>878</v>
      </c>
      <c r="J190" s="124">
        <v>3072</v>
      </c>
      <c r="K190" s="211"/>
      <c r="L190" s="112"/>
      <c r="M190" s="64"/>
    </row>
    <row r="191" spans="1:13" s="116" customFormat="1" ht="22.5" customHeight="1">
      <c r="A191" s="118">
        <v>205</v>
      </c>
      <c r="B191" s="119">
        <v>178</v>
      </c>
      <c r="C191" s="120" t="s">
        <v>182</v>
      </c>
      <c r="D191" s="120" t="s">
        <v>194</v>
      </c>
      <c r="E191" s="121" t="s">
        <v>665</v>
      </c>
      <c r="F191" s="122" t="s">
        <v>665</v>
      </c>
      <c r="G191" s="100" t="s">
        <v>666</v>
      </c>
      <c r="H191" s="101" t="s">
        <v>874</v>
      </c>
      <c r="I191" s="123" t="s">
        <v>871</v>
      </c>
      <c r="J191" s="124">
        <v>2048</v>
      </c>
      <c r="K191" s="211"/>
      <c r="L191" s="112"/>
      <c r="M191" s="64"/>
    </row>
    <row r="192" spans="1:13" s="116" customFormat="1" ht="22.5" customHeight="1">
      <c r="A192" s="118">
        <v>114</v>
      </c>
      <c r="B192" s="119">
        <v>179</v>
      </c>
      <c r="C192" s="120" t="s">
        <v>182</v>
      </c>
      <c r="D192" s="120" t="s">
        <v>194</v>
      </c>
      <c r="E192" s="121" t="s">
        <v>437</v>
      </c>
      <c r="F192" s="122" t="s">
        <v>438</v>
      </c>
      <c r="G192" s="100" t="s">
        <v>439</v>
      </c>
      <c r="H192" s="101" t="s">
        <v>872</v>
      </c>
      <c r="I192" s="123" t="s">
        <v>871</v>
      </c>
      <c r="J192" s="124">
        <v>1024</v>
      </c>
      <c r="K192" s="211"/>
      <c r="L192" s="112"/>
      <c r="M192" s="64"/>
    </row>
    <row r="193" spans="1:13" s="116" customFormat="1" ht="22.5" customHeight="1">
      <c r="A193" s="118">
        <v>154</v>
      </c>
      <c r="B193" s="119">
        <v>180</v>
      </c>
      <c r="C193" s="120" t="s">
        <v>182</v>
      </c>
      <c r="D193" s="120" t="s">
        <v>194</v>
      </c>
      <c r="E193" s="121" t="s">
        <v>540</v>
      </c>
      <c r="F193" s="122" t="s">
        <v>541</v>
      </c>
      <c r="G193" s="100" t="s">
        <v>542</v>
      </c>
      <c r="H193" s="101" t="s">
        <v>870</v>
      </c>
      <c r="I193" s="123" t="s">
        <v>871</v>
      </c>
      <c r="J193" s="124">
        <f>1.25*1024</f>
        <v>1280</v>
      </c>
      <c r="K193" s="211"/>
      <c r="L193" s="112"/>
      <c r="M193" s="64"/>
    </row>
    <row r="194" spans="1:13" s="116" customFormat="1" ht="22.5" customHeight="1">
      <c r="A194" s="118">
        <v>284</v>
      </c>
      <c r="B194" s="119">
        <v>181</v>
      </c>
      <c r="C194" s="120" t="s">
        <v>182</v>
      </c>
      <c r="D194" s="120" t="s">
        <v>800</v>
      </c>
      <c r="E194" s="121" t="s">
        <v>825</v>
      </c>
      <c r="F194" s="122" t="s">
        <v>185</v>
      </c>
      <c r="G194" s="100" t="s">
        <v>826</v>
      </c>
      <c r="H194" s="101" t="s">
        <v>870</v>
      </c>
      <c r="I194" s="123" t="s">
        <v>871</v>
      </c>
      <c r="J194" s="124">
        <v>8704</v>
      </c>
      <c r="K194" s="211"/>
      <c r="L194" s="112"/>
      <c r="M194" s="64"/>
    </row>
    <row r="195" spans="1:13" s="116" customFormat="1" ht="22.5" customHeight="1">
      <c r="A195" s="118">
        <v>40</v>
      </c>
      <c r="B195" s="119">
        <v>182</v>
      </c>
      <c r="C195" s="120" t="s">
        <v>237</v>
      </c>
      <c r="D195" s="120" t="s">
        <v>129</v>
      </c>
      <c r="E195" s="121" t="s">
        <v>238</v>
      </c>
      <c r="F195" s="122" t="s">
        <v>239</v>
      </c>
      <c r="G195" s="100" t="s">
        <v>240</v>
      </c>
      <c r="H195" s="101" t="s">
        <v>870</v>
      </c>
      <c r="I195" s="123" t="s">
        <v>878</v>
      </c>
      <c r="J195" s="124">
        <v>4096</v>
      </c>
      <c r="K195" s="211"/>
      <c r="L195" s="112"/>
      <c r="M195" s="64"/>
    </row>
    <row r="196" spans="1:13" s="116" customFormat="1" ht="22.5" customHeight="1">
      <c r="A196" s="118">
        <v>225</v>
      </c>
      <c r="B196" s="119">
        <v>183</v>
      </c>
      <c r="C196" s="120" t="s">
        <v>237</v>
      </c>
      <c r="D196" s="120" t="s">
        <v>194</v>
      </c>
      <c r="E196" s="121" t="s">
        <v>711</v>
      </c>
      <c r="F196" s="122" t="s">
        <v>239</v>
      </c>
      <c r="G196" s="100" t="s">
        <v>712</v>
      </c>
      <c r="H196" s="101" t="s">
        <v>870</v>
      </c>
      <c r="I196" s="123" t="s">
        <v>871</v>
      </c>
      <c r="J196" s="124">
        <v>2048</v>
      </c>
      <c r="K196" s="211"/>
      <c r="L196" s="112"/>
      <c r="M196" s="64"/>
    </row>
    <row r="197" spans="1:13" s="116" customFormat="1" ht="22.5" customHeight="1">
      <c r="A197" s="118">
        <v>207</v>
      </c>
      <c r="B197" s="119">
        <v>184</v>
      </c>
      <c r="C197" s="120" t="s">
        <v>237</v>
      </c>
      <c r="D197" s="120" t="s">
        <v>194</v>
      </c>
      <c r="E197" s="121" t="s">
        <v>670</v>
      </c>
      <c r="F197" s="122" t="s">
        <v>239</v>
      </c>
      <c r="G197" s="100" t="s">
        <v>671</v>
      </c>
      <c r="H197" s="101" t="s">
        <v>870</v>
      </c>
      <c r="I197" s="123" t="s">
        <v>871</v>
      </c>
      <c r="J197" s="124">
        <v>2048</v>
      </c>
      <c r="K197" s="211"/>
      <c r="L197" s="112"/>
      <c r="M197" s="64"/>
    </row>
    <row r="198" spans="1:13" s="116" customFormat="1" ht="22.5" customHeight="1">
      <c r="A198" s="118">
        <v>83</v>
      </c>
      <c r="B198" s="119">
        <v>185</v>
      </c>
      <c r="C198" s="120" t="s">
        <v>237</v>
      </c>
      <c r="D198" s="120" t="s">
        <v>194</v>
      </c>
      <c r="E198" s="121" t="s">
        <v>354</v>
      </c>
      <c r="F198" s="122" t="s">
        <v>355</v>
      </c>
      <c r="G198" s="100" t="s">
        <v>356</v>
      </c>
      <c r="H198" s="101" t="s">
        <v>870</v>
      </c>
      <c r="I198" s="123" t="s">
        <v>871</v>
      </c>
      <c r="J198" s="124">
        <f>768</f>
        <v>768</v>
      </c>
      <c r="K198" s="211"/>
      <c r="L198" s="112"/>
      <c r="M198" s="64"/>
    </row>
    <row r="199" spans="1:13" s="116" customFormat="1" ht="22.5" customHeight="1">
      <c r="A199" s="118">
        <v>177</v>
      </c>
      <c r="B199" s="119">
        <v>186</v>
      </c>
      <c r="C199" s="120" t="s">
        <v>237</v>
      </c>
      <c r="D199" s="120" t="s">
        <v>194</v>
      </c>
      <c r="E199" s="121" t="s">
        <v>602</v>
      </c>
      <c r="F199" s="122" t="s">
        <v>602</v>
      </c>
      <c r="G199" s="100" t="s">
        <v>603</v>
      </c>
      <c r="H199" s="101" t="s">
        <v>870</v>
      </c>
      <c r="I199" s="123" t="s">
        <v>871</v>
      </c>
      <c r="J199" s="124">
        <f>1.5*1024</f>
        <v>1536</v>
      </c>
      <c r="K199" s="211"/>
      <c r="L199" s="112"/>
      <c r="M199" s="64"/>
    </row>
    <row r="200" spans="1:13" s="116" customFormat="1" ht="22.5" customHeight="1">
      <c r="A200" s="118">
        <v>149</v>
      </c>
      <c r="B200" s="119">
        <v>187</v>
      </c>
      <c r="C200" s="120" t="s">
        <v>237</v>
      </c>
      <c r="D200" s="120" t="s">
        <v>194</v>
      </c>
      <c r="E200" s="121" t="s">
        <v>527</v>
      </c>
      <c r="F200" s="122" t="s">
        <v>528</v>
      </c>
      <c r="G200" s="100" t="s">
        <v>529</v>
      </c>
      <c r="H200" s="101" t="s">
        <v>870</v>
      </c>
      <c r="I200" s="123" t="s">
        <v>871</v>
      </c>
      <c r="J200" s="124">
        <v>1280</v>
      </c>
      <c r="K200" s="211"/>
      <c r="L200" s="112"/>
      <c r="M200" s="64"/>
    </row>
    <row r="201" spans="1:13" s="116" customFormat="1" ht="22.5" customHeight="1">
      <c r="A201" s="118">
        <v>145</v>
      </c>
      <c r="B201" s="119">
        <v>188</v>
      </c>
      <c r="C201" s="120" t="s">
        <v>237</v>
      </c>
      <c r="D201" s="120" t="s">
        <v>194</v>
      </c>
      <c r="E201" s="121" t="s">
        <v>519</v>
      </c>
      <c r="F201" s="122" t="s">
        <v>519</v>
      </c>
      <c r="G201" s="100" t="s">
        <v>520</v>
      </c>
      <c r="H201" s="101" t="s">
        <v>870</v>
      </c>
      <c r="I201" s="123" t="s">
        <v>871</v>
      </c>
      <c r="J201" s="124">
        <v>1280</v>
      </c>
      <c r="K201" s="211"/>
      <c r="L201" s="112"/>
      <c r="M201" s="64"/>
    </row>
    <row r="202" spans="1:13" s="116" customFormat="1" ht="22.5" customHeight="1">
      <c r="A202" s="118">
        <v>134</v>
      </c>
      <c r="B202" s="119">
        <v>189</v>
      </c>
      <c r="C202" s="120" t="s">
        <v>237</v>
      </c>
      <c r="D202" s="120" t="s">
        <v>194</v>
      </c>
      <c r="E202" s="121" t="s">
        <v>491</v>
      </c>
      <c r="F202" s="122" t="s">
        <v>492</v>
      </c>
      <c r="G202" s="100" t="s">
        <v>493</v>
      </c>
      <c r="H202" s="101" t="s">
        <v>870</v>
      </c>
      <c r="I202" s="123" t="s">
        <v>871</v>
      </c>
      <c r="J202" s="124">
        <v>1280</v>
      </c>
      <c r="K202" s="211"/>
      <c r="L202" s="112"/>
      <c r="M202" s="64"/>
    </row>
    <row r="203" spans="1:13" s="116" customFormat="1" ht="22.5" customHeight="1">
      <c r="A203" s="118">
        <v>76</v>
      </c>
      <c r="B203" s="119">
        <v>190</v>
      </c>
      <c r="C203" s="120" t="s">
        <v>237</v>
      </c>
      <c r="D203" s="120" t="s">
        <v>194</v>
      </c>
      <c r="E203" s="121" t="s">
        <v>337</v>
      </c>
      <c r="F203" s="122" t="s">
        <v>338</v>
      </c>
      <c r="G203" s="100" t="s">
        <v>339</v>
      </c>
      <c r="H203" s="101" t="s">
        <v>872</v>
      </c>
      <c r="I203" s="123" t="s">
        <v>871</v>
      </c>
      <c r="J203" s="124">
        <v>512</v>
      </c>
      <c r="K203" s="211"/>
      <c r="L203" s="112"/>
      <c r="M203" s="64"/>
    </row>
    <row r="204" spans="1:13" s="116" customFormat="1" ht="22.5" customHeight="1">
      <c r="A204" s="118">
        <v>270</v>
      </c>
      <c r="B204" s="119">
        <v>191</v>
      </c>
      <c r="C204" s="120" t="s">
        <v>237</v>
      </c>
      <c r="D204" s="120" t="s">
        <v>692</v>
      </c>
      <c r="E204" s="121" t="s">
        <v>237</v>
      </c>
      <c r="F204" s="122" t="s">
        <v>239</v>
      </c>
      <c r="G204" s="100" t="s">
        <v>803</v>
      </c>
      <c r="H204" s="101" t="s">
        <v>870</v>
      </c>
      <c r="I204" s="123" t="s">
        <v>871</v>
      </c>
      <c r="J204" s="124">
        <f>5*1024</f>
        <v>5120</v>
      </c>
      <c r="K204" s="211"/>
      <c r="L204" s="112"/>
      <c r="M204" s="64"/>
    </row>
    <row r="205" spans="1:13" s="116" customFormat="1" ht="22.5" customHeight="1">
      <c r="A205" s="118">
        <v>59</v>
      </c>
      <c r="B205" s="119">
        <v>192</v>
      </c>
      <c r="C205" s="120" t="s">
        <v>292</v>
      </c>
      <c r="D205" s="120" t="s">
        <v>129</v>
      </c>
      <c r="E205" s="121" t="s">
        <v>293</v>
      </c>
      <c r="F205" s="122" t="s">
        <v>294</v>
      </c>
      <c r="G205" s="100" t="s">
        <v>295</v>
      </c>
      <c r="H205" s="101" t="s">
        <v>870</v>
      </c>
      <c r="I205" s="123" t="s">
        <v>875</v>
      </c>
      <c r="J205" s="124">
        <v>7168</v>
      </c>
      <c r="K205" s="211"/>
      <c r="L205" s="112"/>
      <c r="M205" s="64"/>
    </row>
    <row r="206" spans="1:13" s="116" customFormat="1" ht="22.5" customHeight="1">
      <c r="A206" s="118">
        <v>118</v>
      </c>
      <c r="B206" s="119">
        <v>193</v>
      </c>
      <c r="C206" s="120" t="s">
        <v>292</v>
      </c>
      <c r="D206" s="120" t="s">
        <v>194</v>
      </c>
      <c r="E206" s="121" t="s">
        <v>448</v>
      </c>
      <c r="F206" s="122" t="s">
        <v>294</v>
      </c>
      <c r="G206" s="100" t="s">
        <v>449</v>
      </c>
      <c r="H206" s="101" t="s">
        <v>870</v>
      </c>
      <c r="I206" s="123" t="s">
        <v>871</v>
      </c>
      <c r="J206" s="124">
        <v>1024</v>
      </c>
      <c r="K206" s="211"/>
      <c r="L206" s="112"/>
      <c r="M206" s="64"/>
    </row>
    <row r="207" spans="1:13" s="116" customFormat="1" ht="22.5" customHeight="1">
      <c r="A207" s="118">
        <v>250</v>
      </c>
      <c r="B207" s="119">
        <v>194</v>
      </c>
      <c r="C207" s="120" t="s">
        <v>292</v>
      </c>
      <c r="D207" s="120" t="s">
        <v>194</v>
      </c>
      <c r="E207" s="121" t="s">
        <v>765</v>
      </c>
      <c r="F207" s="122" t="s">
        <v>294</v>
      </c>
      <c r="G207" s="100" t="s">
        <v>766</v>
      </c>
      <c r="H207" s="101" t="s">
        <v>870</v>
      </c>
      <c r="I207" s="123" t="s">
        <v>871</v>
      </c>
      <c r="J207" s="124">
        <f>3*1024</f>
        <v>3072</v>
      </c>
      <c r="K207" s="211"/>
      <c r="L207" s="112"/>
      <c r="M207" s="64"/>
    </row>
    <row r="208" spans="1:13" s="116" customFormat="1" ht="22.5" customHeight="1">
      <c r="A208" s="118">
        <v>163</v>
      </c>
      <c r="B208" s="119">
        <v>195</v>
      </c>
      <c r="C208" s="120" t="s">
        <v>292</v>
      </c>
      <c r="D208" s="120" t="s">
        <v>194</v>
      </c>
      <c r="E208" s="121" t="s">
        <v>565</v>
      </c>
      <c r="F208" s="122" t="s">
        <v>566</v>
      </c>
      <c r="G208" s="100" t="s">
        <v>567</v>
      </c>
      <c r="H208" s="101" t="s">
        <v>870</v>
      </c>
      <c r="I208" s="123" t="s">
        <v>871</v>
      </c>
      <c r="J208" s="124">
        <f>1.25*1024</f>
        <v>1280</v>
      </c>
      <c r="K208" s="211"/>
      <c r="L208" s="112"/>
      <c r="M208" s="64"/>
    </row>
    <row r="209" spans="1:13" s="116" customFormat="1" ht="22.5" customHeight="1">
      <c r="A209" s="118">
        <v>120</v>
      </c>
      <c r="B209" s="119">
        <v>196</v>
      </c>
      <c r="C209" s="120" t="s">
        <v>292</v>
      </c>
      <c r="D209" s="120" t="s">
        <v>194</v>
      </c>
      <c r="E209" s="121" t="s">
        <v>452</v>
      </c>
      <c r="F209" s="122" t="s">
        <v>453</v>
      </c>
      <c r="G209" s="100" t="s">
        <v>454</v>
      </c>
      <c r="H209" s="101" t="s">
        <v>874</v>
      </c>
      <c r="I209" s="123" t="s">
        <v>871</v>
      </c>
      <c r="J209" s="124">
        <f>1024</f>
        <v>1024</v>
      </c>
      <c r="K209" s="211"/>
      <c r="L209" s="112"/>
      <c r="M209" s="64"/>
    </row>
    <row r="210" spans="1:13" s="116" customFormat="1" ht="22.5" customHeight="1">
      <c r="A210" s="118">
        <v>104</v>
      </c>
      <c r="B210" s="119">
        <v>197</v>
      </c>
      <c r="C210" s="120" t="s">
        <v>292</v>
      </c>
      <c r="D210" s="120" t="s">
        <v>194</v>
      </c>
      <c r="E210" s="121" t="s">
        <v>411</v>
      </c>
      <c r="F210" s="122" t="s">
        <v>412</v>
      </c>
      <c r="G210" s="100" t="s">
        <v>413</v>
      </c>
      <c r="H210" s="101" t="s">
        <v>870</v>
      </c>
      <c r="I210" s="123" t="s">
        <v>871</v>
      </c>
      <c r="J210" s="124">
        <v>1024</v>
      </c>
      <c r="K210" s="211"/>
      <c r="L210" s="112"/>
      <c r="M210" s="64"/>
    </row>
    <row r="211" spans="1:13" s="116" customFormat="1" ht="22.5" customHeight="1">
      <c r="A211" s="118">
        <v>266</v>
      </c>
      <c r="B211" s="119">
        <v>198</v>
      </c>
      <c r="C211" s="120" t="s">
        <v>292</v>
      </c>
      <c r="D211" s="120" t="s">
        <v>692</v>
      </c>
      <c r="E211" s="121" t="s">
        <v>292</v>
      </c>
      <c r="F211" s="122" t="s">
        <v>294</v>
      </c>
      <c r="G211" s="100" t="s">
        <v>796</v>
      </c>
      <c r="H211" s="101" t="s">
        <v>870</v>
      </c>
      <c r="I211" s="123" t="s">
        <v>871</v>
      </c>
      <c r="J211" s="124">
        <f>4.5*1024</f>
        <v>4608</v>
      </c>
      <c r="K211" s="211"/>
      <c r="L211" s="112"/>
      <c r="M211" s="64"/>
    </row>
    <row r="212" spans="1:13" s="116" customFormat="1" ht="22.5" customHeight="1">
      <c r="A212" s="118">
        <v>298</v>
      </c>
      <c r="B212" s="119">
        <v>200</v>
      </c>
      <c r="C212" s="120" t="s">
        <v>672</v>
      </c>
      <c r="D212" s="120" t="s">
        <v>672</v>
      </c>
      <c r="E212" s="121" t="s">
        <v>846</v>
      </c>
      <c r="F212" s="122" t="s">
        <v>122</v>
      </c>
      <c r="G212" s="100" t="s">
        <v>847</v>
      </c>
      <c r="H212" s="101" t="s">
        <v>870</v>
      </c>
      <c r="I212" s="123" t="s">
        <v>869</v>
      </c>
      <c r="J212" s="124">
        <v>81920</v>
      </c>
      <c r="K212" s="211"/>
      <c r="L212" s="112"/>
      <c r="M212" s="64"/>
    </row>
    <row r="213" spans="1:13" s="116" customFormat="1" ht="22.5" customHeight="1">
      <c r="A213" s="118">
        <v>299</v>
      </c>
      <c r="B213" s="119">
        <v>201</v>
      </c>
      <c r="C213" s="120" t="s">
        <v>672</v>
      </c>
      <c r="D213" s="120" t="s">
        <v>672</v>
      </c>
      <c r="E213" s="121" t="s">
        <v>848</v>
      </c>
      <c r="F213" s="122" t="s">
        <v>122</v>
      </c>
      <c r="G213" s="100" t="s">
        <v>847</v>
      </c>
      <c r="H213" s="101" t="s">
        <v>870</v>
      </c>
      <c r="I213" s="123" t="s">
        <v>869</v>
      </c>
      <c r="J213" s="124">
        <v>81920</v>
      </c>
      <c r="K213" s="211"/>
      <c r="L213" s="112"/>
      <c r="M213" s="64"/>
    </row>
    <row r="214" spans="1:13" s="116" customFormat="1" ht="22.5" customHeight="1">
      <c r="A214" s="118">
        <v>290</v>
      </c>
      <c r="B214" s="119">
        <v>202</v>
      </c>
      <c r="C214" s="120" t="s">
        <v>672</v>
      </c>
      <c r="D214" s="120" t="s">
        <v>834</v>
      </c>
      <c r="E214" s="121" t="s">
        <v>122</v>
      </c>
      <c r="F214" s="122" t="s">
        <v>122</v>
      </c>
      <c r="G214" s="100" t="s">
        <v>835</v>
      </c>
      <c r="H214" s="101" t="s">
        <v>870</v>
      </c>
      <c r="I214" s="123" t="s">
        <v>871</v>
      </c>
      <c r="J214" s="124">
        <v>25600</v>
      </c>
      <c r="K214" s="211"/>
      <c r="L214" s="112"/>
      <c r="M214" s="64"/>
    </row>
    <row r="215" spans="1:13" s="116" customFormat="1" ht="22.5" customHeight="1">
      <c r="A215" s="118">
        <v>208</v>
      </c>
      <c r="B215" s="119">
        <v>203</v>
      </c>
      <c r="C215" s="120" t="s">
        <v>672</v>
      </c>
      <c r="D215" s="120"/>
      <c r="E215" s="121" t="s">
        <v>673</v>
      </c>
      <c r="F215" s="122" t="s">
        <v>674</v>
      </c>
      <c r="G215" s="100"/>
      <c r="H215" s="101" t="s">
        <v>873</v>
      </c>
      <c r="I215" s="123" t="s">
        <v>871</v>
      </c>
      <c r="J215" s="124">
        <v>2048</v>
      </c>
      <c r="K215" s="211"/>
      <c r="L215" s="112"/>
      <c r="M215" s="64"/>
    </row>
    <row r="216" spans="1:13" s="116" customFormat="1" ht="22.5" customHeight="1">
      <c r="A216" s="118">
        <v>48</v>
      </c>
      <c r="B216" s="119">
        <v>204</v>
      </c>
      <c r="C216" s="120" t="s">
        <v>221</v>
      </c>
      <c r="D216" s="120" t="s">
        <v>183</v>
      </c>
      <c r="E216" s="121" t="s">
        <v>264</v>
      </c>
      <c r="F216" s="122" t="s">
        <v>264</v>
      </c>
      <c r="G216" s="100" t="s">
        <v>265</v>
      </c>
      <c r="H216" s="101" t="s">
        <v>870</v>
      </c>
      <c r="I216" s="123" t="s">
        <v>875</v>
      </c>
      <c r="J216" s="124">
        <v>5120</v>
      </c>
      <c r="K216" s="211"/>
      <c r="L216" s="112"/>
      <c r="M216" s="64"/>
    </row>
    <row r="217" spans="1:13" s="116" customFormat="1" ht="22.5" customHeight="1">
      <c r="A217" s="118">
        <v>78</v>
      </c>
      <c r="B217" s="119">
        <v>205</v>
      </c>
      <c r="C217" s="120" t="s">
        <v>221</v>
      </c>
      <c r="D217" s="120" t="s">
        <v>129</v>
      </c>
      <c r="E217" s="121" t="s">
        <v>342</v>
      </c>
      <c r="F217" s="122" t="s">
        <v>264</v>
      </c>
      <c r="G217" s="100" t="s">
        <v>343</v>
      </c>
      <c r="H217" s="101" t="s">
        <v>870</v>
      </c>
      <c r="I217" s="123" t="s">
        <v>871</v>
      </c>
      <c r="J217" s="124">
        <v>512</v>
      </c>
      <c r="K217" s="211"/>
      <c r="L217" s="112"/>
      <c r="M217" s="64"/>
    </row>
    <row r="218" spans="1:13" s="116" customFormat="1" ht="22.5" customHeight="1">
      <c r="A218" s="118">
        <v>34</v>
      </c>
      <c r="B218" s="119">
        <v>206</v>
      </c>
      <c r="C218" s="120" t="s">
        <v>221</v>
      </c>
      <c r="D218" s="120" t="s">
        <v>125</v>
      </c>
      <c r="E218" s="121" t="s">
        <v>222</v>
      </c>
      <c r="F218" s="122" t="s">
        <v>222</v>
      </c>
      <c r="G218" s="100" t="s">
        <v>223</v>
      </c>
      <c r="H218" s="101" t="s">
        <v>870</v>
      </c>
      <c r="I218" s="123" t="s">
        <v>875</v>
      </c>
      <c r="J218" s="124">
        <v>4096</v>
      </c>
      <c r="K218" s="211"/>
      <c r="L218" s="112"/>
      <c r="M218" s="64"/>
    </row>
    <row r="219" spans="1:13" s="116" customFormat="1" ht="22.5" customHeight="1">
      <c r="A219" s="118">
        <v>246</v>
      </c>
      <c r="B219" s="119">
        <v>207</v>
      </c>
      <c r="C219" s="120" t="s">
        <v>221</v>
      </c>
      <c r="D219" s="120" t="s">
        <v>194</v>
      </c>
      <c r="E219" s="121" t="s">
        <v>757</v>
      </c>
      <c r="F219" s="122" t="s">
        <v>264</v>
      </c>
      <c r="G219" s="100" t="s">
        <v>758</v>
      </c>
      <c r="H219" s="101" t="s">
        <v>870</v>
      </c>
      <c r="I219" s="123" t="s">
        <v>871</v>
      </c>
      <c r="J219" s="124">
        <v>3072</v>
      </c>
      <c r="K219" s="211"/>
      <c r="L219" s="112"/>
      <c r="M219" s="64"/>
    </row>
    <row r="220" spans="1:13" s="116" customFormat="1" ht="22.5" customHeight="1">
      <c r="A220" s="118">
        <v>254</v>
      </c>
      <c r="B220" s="119">
        <v>208</v>
      </c>
      <c r="C220" s="120" t="s">
        <v>221</v>
      </c>
      <c r="D220" s="120" t="s">
        <v>194</v>
      </c>
      <c r="E220" s="121" t="s">
        <v>773</v>
      </c>
      <c r="F220" s="122" t="s">
        <v>264</v>
      </c>
      <c r="G220" s="100" t="s">
        <v>774</v>
      </c>
      <c r="H220" s="101" t="s">
        <v>870</v>
      </c>
      <c r="I220" s="123" t="s">
        <v>871</v>
      </c>
      <c r="J220" s="124">
        <v>3072</v>
      </c>
      <c r="K220" s="211"/>
      <c r="L220" s="112"/>
      <c r="M220" s="64"/>
    </row>
    <row r="221" spans="1:13" s="116" customFormat="1" ht="22.5" customHeight="1">
      <c r="A221" s="118">
        <v>228</v>
      </c>
      <c r="B221" s="119">
        <v>209</v>
      </c>
      <c r="C221" s="120" t="s">
        <v>221</v>
      </c>
      <c r="D221" s="120" t="s">
        <v>194</v>
      </c>
      <c r="E221" s="121" t="s">
        <v>717</v>
      </c>
      <c r="F221" s="122" t="s">
        <v>718</v>
      </c>
      <c r="G221" s="100" t="s">
        <v>719</v>
      </c>
      <c r="H221" s="101" t="s">
        <v>870</v>
      </c>
      <c r="I221" s="123" t="s">
        <v>871</v>
      </c>
      <c r="J221" s="124">
        <v>2560</v>
      </c>
      <c r="K221" s="211"/>
      <c r="L221" s="112"/>
      <c r="M221" s="64"/>
    </row>
    <row r="222" spans="1:13" s="116" customFormat="1" ht="22.5" customHeight="1">
      <c r="A222" s="118">
        <v>206</v>
      </c>
      <c r="B222" s="119">
        <v>210</v>
      </c>
      <c r="C222" s="120" t="s">
        <v>221</v>
      </c>
      <c r="D222" s="120" t="s">
        <v>194</v>
      </c>
      <c r="E222" s="121" t="s">
        <v>667</v>
      </c>
      <c r="F222" s="122" t="s">
        <v>668</v>
      </c>
      <c r="G222" s="100" t="s">
        <v>669</v>
      </c>
      <c r="H222" s="101" t="s">
        <v>870</v>
      </c>
      <c r="I222" s="123" t="s">
        <v>871</v>
      </c>
      <c r="J222" s="124">
        <v>2048</v>
      </c>
      <c r="K222" s="211"/>
      <c r="L222" s="112"/>
      <c r="M222" s="64"/>
    </row>
    <row r="223" spans="1:13" s="116" customFormat="1" ht="22.5" customHeight="1">
      <c r="A223" s="118">
        <v>192</v>
      </c>
      <c r="B223" s="119">
        <v>211</v>
      </c>
      <c r="C223" s="120" t="s">
        <v>221</v>
      </c>
      <c r="D223" s="120" t="s">
        <v>194</v>
      </c>
      <c r="E223" s="121" t="s">
        <v>637</v>
      </c>
      <c r="F223" s="122" t="s">
        <v>638</v>
      </c>
      <c r="G223" s="100" t="s">
        <v>639</v>
      </c>
      <c r="H223" s="101" t="s">
        <v>870</v>
      </c>
      <c r="I223" s="123" t="s">
        <v>871</v>
      </c>
      <c r="J223" s="124">
        <f>1.75*1024</f>
        <v>1792</v>
      </c>
      <c r="K223" s="211"/>
      <c r="L223" s="112"/>
      <c r="M223" s="64"/>
    </row>
    <row r="224" spans="1:13" s="116" customFormat="1" ht="22.5" customHeight="1">
      <c r="A224" s="118">
        <v>151</v>
      </c>
      <c r="B224" s="119">
        <v>212</v>
      </c>
      <c r="C224" s="120" t="s">
        <v>221</v>
      </c>
      <c r="D224" s="120" t="s">
        <v>194</v>
      </c>
      <c r="E224" s="121" t="s">
        <v>533</v>
      </c>
      <c r="F224" s="122" t="s">
        <v>534</v>
      </c>
      <c r="G224" s="100" t="s">
        <v>535</v>
      </c>
      <c r="H224" s="101" t="s">
        <v>870</v>
      </c>
      <c r="I224" s="123" t="s">
        <v>871</v>
      </c>
      <c r="J224" s="124">
        <v>1280</v>
      </c>
      <c r="K224" s="211"/>
      <c r="L224" s="112"/>
      <c r="M224" s="64"/>
    </row>
    <row r="225" spans="1:13" s="116" customFormat="1" ht="22.5" customHeight="1">
      <c r="A225" s="118">
        <v>86</v>
      </c>
      <c r="B225" s="119">
        <v>213</v>
      </c>
      <c r="C225" s="120" t="s">
        <v>221</v>
      </c>
      <c r="D225" s="120" t="s">
        <v>194</v>
      </c>
      <c r="E225" s="121" t="s">
        <v>363</v>
      </c>
      <c r="F225" s="122" t="s">
        <v>364</v>
      </c>
      <c r="G225" s="100" t="s">
        <v>365</v>
      </c>
      <c r="H225" s="101" t="s">
        <v>870</v>
      </c>
      <c r="I225" s="123" t="s">
        <v>871</v>
      </c>
      <c r="J225" s="124">
        <v>768</v>
      </c>
      <c r="K225" s="211"/>
      <c r="L225" s="112"/>
      <c r="M225" s="64"/>
    </row>
    <row r="226" spans="1:13" s="116" customFormat="1" ht="22.5" customHeight="1">
      <c r="A226" s="118">
        <v>82</v>
      </c>
      <c r="B226" s="119">
        <v>214</v>
      </c>
      <c r="C226" s="120" t="s">
        <v>221</v>
      </c>
      <c r="D226" s="120" t="s">
        <v>194</v>
      </c>
      <c r="E226" s="121" t="s">
        <v>351</v>
      </c>
      <c r="F226" s="122" t="s">
        <v>352</v>
      </c>
      <c r="G226" s="100" t="s">
        <v>353</v>
      </c>
      <c r="H226" s="101" t="s">
        <v>872</v>
      </c>
      <c r="I226" s="123" t="s">
        <v>871</v>
      </c>
      <c r="J226" s="124">
        <f>768</f>
        <v>768</v>
      </c>
      <c r="K226" s="211"/>
      <c r="L226" s="112"/>
      <c r="M226" s="64"/>
    </row>
    <row r="227" spans="1:13" s="116" customFormat="1" ht="22.5" customHeight="1">
      <c r="A227" s="118">
        <v>286</v>
      </c>
      <c r="B227" s="119">
        <v>215</v>
      </c>
      <c r="C227" s="120" t="s">
        <v>221</v>
      </c>
      <c r="D227" s="120" t="s">
        <v>692</v>
      </c>
      <c r="E227" s="121" t="s">
        <v>221</v>
      </c>
      <c r="F227" s="122" t="s">
        <v>264</v>
      </c>
      <c r="G227" s="100" t="s">
        <v>829</v>
      </c>
      <c r="H227" s="101" t="s">
        <v>870</v>
      </c>
      <c r="I227" s="123" t="s">
        <v>871</v>
      </c>
      <c r="J227" s="124">
        <v>10240</v>
      </c>
      <c r="K227" s="211"/>
      <c r="L227" s="112"/>
      <c r="M227" s="64"/>
    </row>
    <row r="228" spans="1:13" s="116" customFormat="1" ht="22.5" customHeight="1">
      <c r="A228" s="118">
        <v>50</v>
      </c>
      <c r="B228" s="119">
        <v>216</v>
      </c>
      <c r="C228" s="120" t="s">
        <v>221</v>
      </c>
      <c r="D228" s="120" t="s">
        <v>125</v>
      </c>
      <c r="E228" s="121" t="s">
        <v>268</v>
      </c>
      <c r="F228" s="122" t="s">
        <v>269</v>
      </c>
      <c r="G228" s="100" t="s">
        <v>270</v>
      </c>
      <c r="H228" s="101" t="s">
        <v>873</v>
      </c>
      <c r="I228" s="123" t="s">
        <v>875</v>
      </c>
      <c r="J228" s="124">
        <v>6144</v>
      </c>
      <c r="K228" s="211"/>
      <c r="L228" s="112"/>
      <c r="M228" s="64"/>
    </row>
    <row r="229" spans="1:13" s="116" customFormat="1" ht="22.5" customHeight="1">
      <c r="A229" s="118">
        <v>69</v>
      </c>
      <c r="B229" s="119">
        <v>217</v>
      </c>
      <c r="C229" s="120" t="s">
        <v>320</v>
      </c>
      <c r="D229" s="120" t="s">
        <v>183</v>
      </c>
      <c r="E229" s="121" t="s">
        <v>321</v>
      </c>
      <c r="F229" s="122" t="s">
        <v>321</v>
      </c>
      <c r="G229" s="100" t="s">
        <v>322</v>
      </c>
      <c r="H229" s="101" t="s">
        <v>876</v>
      </c>
      <c r="I229" s="123" t="s">
        <v>871</v>
      </c>
      <c r="J229" s="124">
        <v>512</v>
      </c>
      <c r="K229" s="211"/>
      <c r="L229" s="112"/>
      <c r="M229" s="64"/>
    </row>
    <row r="230" spans="1:13" s="116" customFormat="1" ht="22.5" customHeight="1">
      <c r="A230" s="118">
        <v>109</v>
      </c>
      <c r="B230" s="119">
        <v>218</v>
      </c>
      <c r="C230" s="120" t="s">
        <v>320</v>
      </c>
      <c r="D230" s="120" t="s">
        <v>129</v>
      </c>
      <c r="E230" s="121" t="s">
        <v>425</v>
      </c>
      <c r="F230" s="122" t="s">
        <v>321</v>
      </c>
      <c r="G230" s="100" t="s">
        <v>426</v>
      </c>
      <c r="H230" s="101" t="s">
        <v>870</v>
      </c>
      <c r="I230" s="123" t="s">
        <v>871</v>
      </c>
      <c r="J230" s="124">
        <v>1024</v>
      </c>
      <c r="K230" s="211"/>
      <c r="L230" s="112"/>
      <c r="M230" s="64"/>
    </row>
    <row r="231" spans="1:13" s="116" customFormat="1" ht="22.5" customHeight="1">
      <c r="A231" s="118">
        <v>222</v>
      </c>
      <c r="B231" s="119">
        <v>219</v>
      </c>
      <c r="C231" s="120" t="s">
        <v>320</v>
      </c>
      <c r="D231" s="120" t="s">
        <v>194</v>
      </c>
      <c r="E231" s="121" t="s">
        <v>704</v>
      </c>
      <c r="F231" s="122" t="s">
        <v>321</v>
      </c>
      <c r="G231" s="100" t="s">
        <v>705</v>
      </c>
      <c r="H231" s="101" t="s">
        <v>870</v>
      </c>
      <c r="I231" s="123" t="s">
        <v>871</v>
      </c>
      <c r="J231" s="124">
        <f>2*1024</f>
        <v>2048</v>
      </c>
      <c r="K231" s="211"/>
      <c r="L231" s="112"/>
      <c r="M231" s="64"/>
    </row>
    <row r="232" spans="1:13" s="116" customFormat="1" ht="22.5" customHeight="1">
      <c r="A232" s="118">
        <v>187</v>
      </c>
      <c r="B232" s="119">
        <v>220</v>
      </c>
      <c r="C232" s="120" t="s">
        <v>320</v>
      </c>
      <c r="D232" s="120" t="s">
        <v>194</v>
      </c>
      <c r="E232" s="121" t="s">
        <v>627</v>
      </c>
      <c r="F232" s="122" t="s">
        <v>321</v>
      </c>
      <c r="G232" s="100" t="s">
        <v>628</v>
      </c>
      <c r="H232" s="101" t="s">
        <v>870</v>
      </c>
      <c r="I232" s="123" t="s">
        <v>871</v>
      </c>
      <c r="J232" s="124">
        <f>1.5*1024</f>
        <v>1536</v>
      </c>
      <c r="K232" s="211"/>
      <c r="L232" s="112"/>
      <c r="M232" s="64"/>
    </row>
    <row r="233" spans="1:13" s="116" customFormat="1" ht="22.5" customHeight="1">
      <c r="A233" s="118">
        <v>159</v>
      </c>
      <c r="B233" s="119">
        <v>221</v>
      </c>
      <c r="C233" s="120" t="s">
        <v>320</v>
      </c>
      <c r="D233" s="120" t="s">
        <v>194</v>
      </c>
      <c r="E233" s="121" t="s">
        <v>555</v>
      </c>
      <c r="F233" s="122" t="s">
        <v>555</v>
      </c>
      <c r="G233" s="100" t="s">
        <v>556</v>
      </c>
      <c r="H233" s="101" t="s">
        <v>870</v>
      </c>
      <c r="I233" s="123" t="s">
        <v>871</v>
      </c>
      <c r="J233" s="124">
        <f>1.25*1024</f>
        <v>1280</v>
      </c>
      <c r="K233" s="211"/>
      <c r="L233" s="112"/>
      <c r="M233" s="64"/>
    </row>
    <row r="234" spans="1:13" s="116" customFormat="1" ht="22.5" customHeight="1">
      <c r="A234" s="118">
        <v>169</v>
      </c>
      <c r="B234" s="119">
        <v>222</v>
      </c>
      <c r="C234" s="120" t="s">
        <v>320</v>
      </c>
      <c r="D234" s="120" t="s">
        <v>194</v>
      </c>
      <c r="E234" s="121" t="s">
        <v>580</v>
      </c>
      <c r="F234" s="122" t="s">
        <v>581</v>
      </c>
      <c r="G234" s="100" t="s">
        <v>582</v>
      </c>
      <c r="H234" s="101" t="s">
        <v>870</v>
      </c>
      <c r="I234" s="123" t="s">
        <v>871</v>
      </c>
      <c r="J234" s="124">
        <f>1.5*1024</f>
        <v>1536</v>
      </c>
      <c r="K234" s="211"/>
      <c r="L234" s="112"/>
      <c r="M234" s="64"/>
    </row>
    <row r="235" spans="1:13" s="116" customFormat="1" ht="22.5" customHeight="1">
      <c r="A235" s="118">
        <v>87</v>
      </c>
      <c r="B235" s="119">
        <v>223</v>
      </c>
      <c r="C235" s="120" t="s">
        <v>320</v>
      </c>
      <c r="D235" s="120" t="s">
        <v>194</v>
      </c>
      <c r="E235" s="121" t="s">
        <v>366</v>
      </c>
      <c r="F235" s="122" t="s">
        <v>367</v>
      </c>
      <c r="G235" s="100" t="s">
        <v>368</v>
      </c>
      <c r="H235" s="101" t="s">
        <v>870</v>
      </c>
      <c r="I235" s="123" t="s">
        <v>871</v>
      </c>
      <c r="J235" s="124">
        <v>768</v>
      </c>
      <c r="K235" s="211"/>
      <c r="L235" s="112"/>
      <c r="M235" s="64"/>
    </row>
    <row r="236" spans="1:13" s="116" customFormat="1" ht="22.5" customHeight="1">
      <c r="A236" s="118">
        <v>275</v>
      </c>
      <c r="B236" s="119">
        <v>224</v>
      </c>
      <c r="C236" s="120" t="s">
        <v>320</v>
      </c>
      <c r="D236" s="120" t="s">
        <v>800</v>
      </c>
      <c r="E236" s="121" t="s">
        <v>813</v>
      </c>
      <c r="F236" s="122" t="s">
        <v>321</v>
      </c>
      <c r="G236" s="100" t="s">
        <v>814</v>
      </c>
      <c r="H236" s="101" t="s">
        <v>870</v>
      </c>
      <c r="I236" s="123" t="s">
        <v>871</v>
      </c>
      <c r="J236" s="124">
        <v>7168</v>
      </c>
      <c r="K236" s="211"/>
      <c r="L236" s="112"/>
      <c r="M236" s="64"/>
    </row>
    <row r="237" spans="1:13" s="116" customFormat="1" ht="22.5" customHeight="1">
      <c r="A237" s="118">
        <v>4</v>
      </c>
      <c r="B237" s="119">
        <v>225</v>
      </c>
      <c r="C237" s="120" t="s">
        <v>124</v>
      </c>
      <c r="D237" s="120" t="s">
        <v>125</v>
      </c>
      <c r="E237" s="121" t="s">
        <v>111</v>
      </c>
      <c r="F237" s="122" t="s">
        <v>126</v>
      </c>
      <c r="G237" s="100" t="s">
        <v>127</v>
      </c>
      <c r="H237" s="101" t="s">
        <v>870</v>
      </c>
      <c r="I237" s="123" t="s">
        <v>878</v>
      </c>
      <c r="J237" s="124">
        <v>2048</v>
      </c>
      <c r="K237" s="211"/>
      <c r="L237" s="112"/>
      <c r="M237" s="64"/>
    </row>
    <row r="238" spans="1:13" s="116" customFormat="1" ht="22.5" customHeight="1">
      <c r="A238" s="118">
        <v>45</v>
      </c>
      <c r="B238" s="119">
        <v>226</v>
      </c>
      <c r="C238" s="120" t="s">
        <v>124</v>
      </c>
      <c r="D238" s="120" t="s">
        <v>125</v>
      </c>
      <c r="E238" s="121" t="s">
        <v>254</v>
      </c>
      <c r="F238" s="122" t="s">
        <v>255</v>
      </c>
      <c r="G238" s="100" t="s">
        <v>256</v>
      </c>
      <c r="H238" s="101" t="s">
        <v>872</v>
      </c>
      <c r="I238" s="123" t="s">
        <v>875</v>
      </c>
      <c r="J238" s="124">
        <v>5120</v>
      </c>
      <c r="K238" s="211"/>
      <c r="L238" s="112"/>
      <c r="M238" s="64"/>
    </row>
    <row r="239" spans="1:13" s="116" customFormat="1" ht="22.5" customHeight="1">
      <c r="A239" s="118">
        <v>42</v>
      </c>
      <c r="B239" s="119">
        <v>227</v>
      </c>
      <c r="C239" s="120" t="s">
        <v>124</v>
      </c>
      <c r="D239" s="120" t="s">
        <v>125</v>
      </c>
      <c r="E239" s="121" t="s">
        <v>244</v>
      </c>
      <c r="F239" s="122" t="s">
        <v>245</v>
      </c>
      <c r="G239" s="100" t="s">
        <v>246</v>
      </c>
      <c r="H239" s="101" t="s">
        <v>870</v>
      </c>
      <c r="I239" s="123" t="s">
        <v>875</v>
      </c>
      <c r="J239" s="124">
        <v>5120</v>
      </c>
      <c r="K239" s="211"/>
      <c r="L239" s="112"/>
      <c r="M239" s="64"/>
    </row>
    <row r="240" spans="1:13" s="116" customFormat="1" ht="22.5" customHeight="1">
      <c r="A240" s="118">
        <v>135</v>
      </c>
      <c r="B240" s="119">
        <v>228</v>
      </c>
      <c r="C240" s="120" t="s">
        <v>124</v>
      </c>
      <c r="D240" s="120" t="s">
        <v>194</v>
      </c>
      <c r="E240" s="121" t="s">
        <v>494</v>
      </c>
      <c r="F240" s="122" t="s">
        <v>255</v>
      </c>
      <c r="G240" s="100" t="s">
        <v>495</v>
      </c>
      <c r="H240" s="101" t="s">
        <v>870</v>
      </c>
      <c r="I240" s="123" t="s">
        <v>871</v>
      </c>
      <c r="J240" s="124">
        <v>1280</v>
      </c>
      <c r="K240" s="211"/>
      <c r="L240" s="112"/>
      <c r="M240" s="64"/>
    </row>
    <row r="241" spans="1:71" s="116" customFormat="1" ht="22.5" customHeight="1">
      <c r="A241" s="118">
        <v>68</v>
      </c>
      <c r="B241" s="119">
        <v>229</v>
      </c>
      <c r="C241" s="120" t="s">
        <v>124</v>
      </c>
      <c r="D241" s="120" t="s">
        <v>194</v>
      </c>
      <c r="E241" s="121" t="s">
        <v>318</v>
      </c>
      <c r="F241" s="122" t="s">
        <v>245</v>
      </c>
      <c r="G241" s="100" t="s">
        <v>319</v>
      </c>
      <c r="H241" s="101" t="s">
        <v>870</v>
      </c>
      <c r="I241" s="123" t="s">
        <v>877</v>
      </c>
      <c r="J241" s="124">
        <v>512</v>
      </c>
      <c r="K241" s="211"/>
      <c r="L241" s="112"/>
      <c r="M241" s="64"/>
    </row>
    <row r="242" spans="1:71" s="116" customFormat="1" ht="22.5" customHeight="1">
      <c r="A242" s="118">
        <v>99</v>
      </c>
      <c r="B242" s="119">
        <v>230</v>
      </c>
      <c r="C242" s="120" t="s">
        <v>124</v>
      </c>
      <c r="D242" s="120" t="s">
        <v>194</v>
      </c>
      <c r="E242" s="121" t="s">
        <v>398</v>
      </c>
      <c r="F242" s="122" t="s">
        <v>399</v>
      </c>
      <c r="G242" s="100" t="s">
        <v>400</v>
      </c>
      <c r="H242" s="101" t="s">
        <v>870</v>
      </c>
      <c r="I242" s="123" t="s">
        <v>871</v>
      </c>
      <c r="J242" s="124">
        <v>1024</v>
      </c>
      <c r="K242" s="211"/>
      <c r="L242" s="112"/>
      <c r="M242" s="64"/>
    </row>
    <row r="243" spans="1:71" s="116" customFormat="1" ht="22.5" customHeight="1">
      <c r="A243" s="118">
        <v>271</v>
      </c>
      <c r="B243" s="119">
        <v>231</v>
      </c>
      <c r="C243" s="120" t="s">
        <v>124</v>
      </c>
      <c r="D243" s="120" t="s">
        <v>800</v>
      </c>
      <c r="E243" s="121" t="s">
        <v>804</v>
      </c>
      <c r="F243" s="122" t="s">
        <v>126</v>
      </c>
      <c r="G243" s="100" t="s">
        <v>805</v>
      </c>
      <c r="H243" s="101" t="s">
        <v>870</v>
      </c>
      <c r="I243" s="123" t="s">
        <v>871</v>
      </c>
      <c r="J243" s="124">
        <f>5*1024</f>
        <v>5120</v>
      </c>
      <c r="K243" s="211"/>
      <c r="L243" s="112"/>
      <c r="M243" s="64"/>
    </row>
    <row r="244" spans="1:71" s="116" customFormat="1" ht="22.5" customHeight="1">
      <c r="A244" s="118">
        <v>35</v>
      </c>
      <c r="B244" s="119">
        <v>232</v>
      </c>
      <c r="C244" s="120" t="s">
        <v>224</v>
      </c>
      <c r="D244" s="120" t="s">
        <v>143</v>
      </c>
      <c r="E244" s="121" t="s">
        <v>225</v>
      </c>
      <c r="F244" s="122" t="s">
        <v>225</v>
      </c>
      <c r="G244" s="100" t="s">
        <v>226</v>
      </c>
      <c r="H244" s="101" t="s">
        <v>870</v>
      </c>
      <c r="I244" s="123" t="s">
        <v>875</v>
      </c>
      <c r="J244" s="124">
        <f>4*1024</f>
        <v>4096</v>
      </c>
      <c r="K244" s="211"/>
      <c r="L244" s="112"/>
      <c r="M244" s="64"/>
    </row>
    <row r="245" spans="1:71" s="116" customFormat="1" ht="22.5" customHeight="1">
      <c r="A245" s="118">
        <v>100</v>
      </c>
      <c r="B245" s="119">
        <v>233</v>
      </c>
      <c r="C245" s="120" t="s">
        <v>224</v>
      </c>
      <c r="D245" s="120" t="s">
        <v>129</v>
      </c>
      <c r="E245" s="121" t="s">
        <v>401</v>
      </c>
      <c r="F245" s="122" t="s">
        <v>225</v>
      </c>
      <c r="G245" s="100" t="s">
        <v>402</v>
      </c>
      <c r="H245" s="101" t="s">
        <v>870</v>
      </c>
      <c r="I245" s="123" t="s">
        <v>871</v>
      </c>
      <c r="J245" s="124">
        <v>1024</v>
      </c>
      <c r="K245" s="211"/>
      <c r="L245" s="112"/>
      <c r="M245" s="64"/>
    </row>
    <row r="246" spans="1:71" s="128" customFormat="1" ht="22.5" customHeight="1">
      <c r="A246" s="118">
        <v>173</v>
      </c>
      <c r="B246" s="119">
        <v>234</v>
      </c>
      <c r="C246" s="120" t="s">
        <v>224</v>
      </c>
      <c r="D246" s="120" t="s">
        <v>194</v>
      </c>
      <c r="E246" s="121" t="s">
        <v>592</v>
      </c>
      <c r="F246" s="122" t="s">
        <v>593</v>
      </c>
      <c r="G246" s="100" t="s">
        <v>594</v>
      </c>
      <c r="H246" s="101" t="s">
        <v>870</v>
      </c>
      <c r="I246" s="123" t="s">
        <v>871</v>
      </c>
      <c r="J246" s="124">
        <v>1536</v>
      </c>
      <c r="K246" s="211"/>
      <c r="L246" s="112"/>
      <c r="M246" s="64"/>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row>
    <row r="247" spans="1:71" s="116" customFormat="1" ht="22.5" customHeight="1">
      <c r="A247" s="118">
        <v>281</v>
      </c>
      <c r="B247" s="119">
        <v>235</v>
      </c>
      <c r="C247" s="120" t="s">
        <v>224</v>
      </c>
      <c r="D247" s="120" t="s">
        <v>800</v>
      </c>
      <c r="E247" s="121" t="s">
        <v>821</v>
      </c>
      <c r="F247" s="122" t="s">
        <v>225</v>
      </c>
      <c r="G247" s="100" t="s">
        <v>822</v>
      </c>
      <c r="H247" s="101" t="s">
        <v>870</v>
      </c>
      <c r="I247" s="123" t="s">
        <v>871</v>
      </c>
      <c r="J247" s="124">
        <f>8*1024</f>
        <v>8192</v>
      </c>
      <c r="K247" s="211"/>
      <c r="L247" s="112"/>
      <c r="M247" s="64"/>
    </row>
    <row r="248" spans="1:71" s="128" customFormat="1" ht="22.5" customHeight="1">
      <c r="A248" s="118">
        <v>62</v>
      </c>
      <c r="B248" s="119">
        <v>236</v>
      </c>
      <c r="C248" s="120" t="s">
        <v>301</v>
      </c>
      <c r="D248" s="120" t="s">
        <v>143</v>
      </c>
      <c r="E248" s="121" t="s">
        <v>302</v>
      </c>
      <c r="F248" s="122" t="s">
        <v>303</v>
      </c>
      <c r="G248" s="100" t="s">
        <v>304</v>
      </c>
      <c r="H248" s="101" t="s">
        <v>870</v>
      </c>
      <c r="I248" s="123" t="s">
        <v>875</v>
      </c>
      <c r="J248" s="124">
        <v>8192</v>
      </c>
      <c r="K248" s="211"/>
      <c r="L248" s="112"/>
      <c r="M248" s="64"/>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row>
    <row r="249" spans="1:71" s="128" customFormat="1" ht="22.5" customHeight="1">
      <c r="A249" s="118">
        <v>164</v>
      </c>
      <c r="B249" s="119">
        <v>237</v>
      </c>
      <c r="C249" s="120" t="s">
        <v>301</v>
      </c>
      <c r="D249" s="120" t="s">
        <v>129</v>
      </c>
      <c r="E249" s="121" t="s">
        <v>568</v>
      </c>
      <c r="F249" s="122" t="s">
        <v>303</v>
      </c>
      <c r="G249" s="100" t="s">
        <v>569</v>
      </c>
      <c r="H249" s="101" t="s">
        <v>870</v>
      </c>
      <c r="I249" s="123" t="s">
        <v>871</v>
      </c>
      <c r="J249" s="124">
        <f>1.25*1024</f>
        <v>1280</v>
      </c>
      <c r="K249" s="211"/>
      <c r="L249" s="112"/>
      <c r="M249" s="64"/>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row>
    <row r="250" spans="1:71" s="128" customFormat="1" ht="22.5" customHeight="1">
      <c r="A250" s="118">
        <v>161</v>
      </c>
      <c r="B250" s="119">
        <v>238</v>
      </c>
      <c r="C250" s="120" t="s">
        <v>301</v>
      </c>
      <c r="D250" s="120" t="s">
        <v>194</v>
      </c>
      <c r="E250" s="121" t="s">
        <v>560</v>
      </c>
      <c r="F250" s="122" t="s">
        <v>561</v>
      </c>
      <c r="G250" s="100" t="s">
        <v>562</v>
      </c>
      <c r="H250" s="101" t="s">
        <v>870</v>
      </c>
      <c r="I250" s="123" t="s">
        <v>871</v>
      </c>
      <c r="J250" s="124">
        <f>1.25*1024</f>
        <v>1280</v>
      </c>
      <c r="K250" s="211"/>
      <c r="L250" s="112"/>
      <c r="M250" s="64"/>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row>
    <row r="251" spans="1:71" s="116" customFormat="1" ht="22.5" customHeight="1">
      <c r="A251" s="118">
        <v>191</v>
      </c>
      <c r="B251" s="119">
        <v>239</v>
      </c>
      <c r="C251" s="120" t="s">
        <v>301</v>
      </c>
      <c r="D251" s="120" t="s">
        <v>194</v>
      </c>
      <c r="E251" s="121" t="s">
        <v>635</v>
      </c>
      <c r="F251" s="122" t="s">
        <v>635</v>
      </c>
      <c r="G251" s="100" t="s">
        <v>636</v>
      </c>
      <c r="H251" s="101" t="s">
        <v>870</v>
      </c>
      <c r="I251" s="123" t="s">
        <v>871</v>
      </c>
      <c r="J251" s="124">
        <f>1.75*1024</f>
        <v>1792</v>
      </c>
      <c r="K251" s="211"/>
      <c r="L251" s="112"/>
      <c r="M251" s="64"/>
    </row>
    <row r="252" spans="1:71" s="116" customFormat="1" ht="22.5" customHeight="1">
      <c r="A252" s="118">
        <v>141</v>
      </c>
      <c r="B252" s="119">
        <v>240</v>
      </c>
      <c r="C252" s="120" t="s">
        <v>301</v>
      </c>
      <c r="D252" s="120" t="s">
        <v>194</v>
      </c>
      <c r="E252" s="121" t="s">
        <v>508</v>
      </c>
      <c r="F252" s="122" t="s">
        <v>508</v>
      </c>
      <c r="G252" s="100" t="s">
        <v>509</v>
      </c>
      <c r="H252" s="101" t="s">
        <v>870</v>
      </c>
      <c r="I252" s="123" t="s">
        <v>871</v>
      </c>
      <c r="J252" s="124">
        <v>1280</v>
      </c>
      <c r="K252" s="211"/>
      <c r="L252" s="112"/>
      <c r="M252" s="64"/>
    </row>
    <row r="253" spans="1:71" s="116" customFormat="1" ht="22.5" customHeight="1">
      <c r="A253" s="118">
        <v>103</v>
      </c>
      <c r="B253" s="119">
        <v>241</v>
      </c>
      <c r="C253" s="120" t="s">
        <v>301</v>
      </c>
      <c r="D253" s="120" t="s">
        <v>194</v>
      </c>
      <c r="E253" s="121" t="s">
        <v>408</v>
      </c>
      <c r="F253" s="122" t="s">
        <v>409</v>
      </c>
      <c r="G253" s="100" t="s">
        <v>410</v>
      </c>
      <c r="H253" s="101" t="s">
        <v>874</v>
      </c>
      <c r="I253" s="123" t="s">
        <v>871</v>
      </c>
      <c r="J253" s="124">
        <v>1024</v>
      </c>
      <c r="K253" s="211"/>
      <c r="L253" s="112"/>
      <c r="M253" s="64"/>
    </row>
    <row r="254" spans="1:71" s="129" customFormat="1" ht="22.5" customHeight="1">
      <c r="A254" s="118">
        <v>282</v>
      </c>
      <c r="B254" s="119">
        <v>242</v>
      </c>
      <c r="C254" s="120" t="s">
        <v>301</v>
      </c>
      <c r="D254" s="120" t="s">
        <v>800</v>
      </c>
      <c r="E254" s="121" t="s">
        <v>302</v>
      </c>
      <c r="F254" s="122" t="s">
        <v>303</v>
      </c>
      <c r="G254" s="100" t="s">
        <v>823</v>
      </c>
      <c r="H254" s="101" t="s">
        <v>870</v>
      </c>
      <c r="I254" s="123" t="s">
        <v>871</v>
      </c>
      <c r="J254" s="124">
        <v>8192</v>
      </c>
      <c r="K254" s="211"/>
      <c r="L254" s="112"/>
      <c r="M254" s="64"/>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row>
    <row r="255" spans="1:71" s="129" customFormat="1" ht="22.5" customHeight="1">
      <c r="A255" s="118">
        <v>58</v>
      </c>
      <c r="B255" s="119">
        <v>243</v>
      </c>
      <c r="C255" s="120" t="s">
        <v>288</v>
      </c>
      <c r="D255" s="120" t="s">
        <v>125</v>
      </c>
      <c r="E255" s="121" t="s">
        <v>289</v>
      </c>
      <c r="F255" s="122" t="s">
        <v>290</v>
      </c>
      <c r="G255" s="100" t="s">
        <v>291</v>
      </c>
      <c r="H255" s="101" t="s">
        <v>872</v>
      </c>
      <c r="I255" s="123" t="s">
        <v>875</v>
      </c>
      <c r="J255" s="124">
        <v>7168</v>
      </c>
      <c r="K255" s="211"/>
      <c r="L255" s="112"/>
      <c r="M255" s="64"/>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row>
    <row r="256" spans="1:71" s="116" customFormat="1" ht="22.5" customHeight="1">
      <c r="A256" s="118">
        <v>272</v>
      </c>
      <c r="B256" s="119">
        <v>244</v>
      </c>
      <c r="C256" s="120" t="s">
        <v>288</v>
      </c>
      <c r="D256" s="120" t="s">
        <v>806</v>
      </c>
      <c r="E256" s="121" t="s">
        <v>807</v>
      </c>
      <c r="F256" s="122" t="s">
        <v>808</v>
      </c>
      <c r="G256" s="100" t="s">
        <v>809</v>
      </c>
      <c r="H256" s="101" t="s">
        <v>870</v>
      </c>
      <c r="I256" s="123" t="s">
        <v>871</v>
      </c>
      <c r="J256" s="124">
        <f>6*1024</f>
        <v>6144</v>
      </c>
      <c r="K256" s="211"/>
      <c r="L256" s="112"/>
      <c r="M256" s="64"/>
    </row>
    <row r="257" spans="1:13" s="116" customFormat="1" ht="22.5" customHeight="1">
      <c r="A257" s="118">
        <v>47</v>
      </c>
      <c r="B257" s="119">
        <v>245</v>
      </c>
      <c r="C257" s="120" t="s">
        <v>261</v>
      </c>
      <c r="D257" s="120" t="s">
        <v>143</v>
      </c>
      <c r="E257" s="121" t="s">
        <v>262</v>
      </c>
      <c r="F257" s="122" t="s">
        <v>262</v>
      </c>
      <c r="G257" s="100" t="s">
        <v>263</v>
      </c>
      <c r="H257" s="101" t="s">
        <v>870</v>
      </c>
      <c r="I257" s="123" t="s">
        <v>875</v>
      </c>
      <c r="J257" s="124">
        <v>5120</v>
      </c>
      <c r="K257" s="211"/>
      <c r="L257" s="112"/>
      <c r="M257" s="64"/>
    </row>
    <row r="258" spans="1:13" s="116" customFormat="1" ht="22.5" customHeight="1">
      <c r="A258" s="118">
        <v>183</v>
      </c>
      <c r="B258" s="119">
        <v>246</v>
      </c>
      <c r="C258" s="120" t="s">
        <v>261</v>
      </c>
      <c r="D258" s="120" t="s">
        <v>129</v>
      </c>
      <c r="E258" s="121" t="s">
        <v>618</v>
      </c>
      <c r="F258" s="122" t="s">
        <v>262</v>
      </c>
      <c r="G258" s="100" t="s">
        <v>619</v>
      </c>
      <c r="H258" s="101" t="s">
        <v>870</v>
      </c>
      <c r="I258" s="123" t="s">
        <v>871</v>
      </c>
      <c r="J258" s="124">
        <v>1536</v>
      </c>
      <c r="K258" s="211"/>
      <c r="L258" s="112"/>
      <c r="M258" s="64"/>
    </row>
    <row r="259" spans="1:13" s="116" customFormat="1" ht="22.5" customHeight="1">
      <c r="A259" s="118">
        <v>101</v>
      </c>
      <c r="B259" s="119">
        <v>248</v>
      </c>
      <c r="C259" s="120" t="s">
        <v>261</v>
      </c>
      <c r="D259" s="120" t="s">
        <v>194</v>
      </c>
      <c r="E259" s="121" t="s">
        <v>403</v>
      </c>
      <c r="F259" s="122" t="s">
        <v>262</v>
      </c>
      <c r="G259" s="100" t="s">
        <v>404</v>
      </c>
      <c r="H259" s="101" t="s">
        <v>870</v>
      </c>
      <c r="I259" s="123" t="s">
        <v>871</v>
      </c>
      <c r="J259" s="124">
        <v>1024</v>
      </c>
      <c r="K259" s="211"/>
      <c r="L259" s="112"/>
      <c r="M259" s="64"/>
    </row>
    <row r="260" spans="1:13" s="116" customFormat="1" ht="22.5" customHeight="1">
      <c r="A260" s="118">
        <v>175</v>
      </c>
      <c r="B260" s="119">
        <v>249</v>
      </c>
      <c r="C260" s="120" t="s">
        <v>261</v>
      </c>
      <c r="D260" s="120" t="s">
        <v>194</v>
      </c>
      <c r="E260" s="121" t="s">
        <v>598</v>
      </c>
      <c r="F260" s="122" t="s">
        <v>262</v>
      </c>
      <c r="G260" s="100" t="s">
        <v>599</v>
      </c>
      <c r="H260" s="101" t="s">
        <v>870</v>
      </c>
      <c r="I260" s="123" t="s">
        <v>871</v>
      </c>
      <c r="J260" s="124">
        <v>1536</v>
      </c>
      <c r="K260" s="211"/>
      <c r="L260" s="112"/>
      <c r="M260" s="64"/>
    </row>
    <row r="261" spans="1:13" s="116" customFormat="1" ht="22.5" customHeight="1">
      <c r="A261" s="118">
        <v>237</v>
      </c>
      <c r="B261" s="119">
        <v>250</v>
      </c>
      <c r="C261" s="120" t="s">
        <v>261</v>
      </c>
      <c r="D261" s="120" t="s">
        <v>194</v>
      </c>
      <c r="E261" s="121" t="s">
        <v>736</v>
      </c>
      <c r="F261" s="122" t="s">
        <v>262</v>
      </c>
      <c r="G261" s="100" t="s">
        <v>737</v>
      </c>
      <c r="H261" s="101" t="s">
        <v>870</v>
      </c>
      <c r="I261" s="123" t="s">
        <v>871</v>
      </c>
      <c r="J261" s="124">
        <v>2560</v>
      </c>
      <c r="K261" s="211"/>
      <c r="L261" s="112"/>
      <c r="M261" s="64"/>
    </row>
    <row r="262" spans="1:13" s="116" customFormat="1" ht="22.5" customHeight="1">
      <c r="A262" s="118">
        <v>102</v>
      </c>
      <c r="B262" s="119">
        <v>251</v>
      </c>
      <c r="C262" s="120" t="s">
        <v>261</v>
      </c>
      <c r="D262" s="120" t="s">
        <v>194</v>
      </c>
      <c r="E262" s="121" t="s">
        <v>405</v>
      </c>
      <c r="F262" s="122" t="s">
        <v>406</v>
      </c>
      <c r="G262" s="100" t="s">
        <v>407</v>
      </c>
      <c r="H262" s="101" t="s">
        <v>870</v>
      </c>
      <c r="I262" s="123" t="s">
        <v>871</v>
      </c>
      <c r="J262" s="124">
        <v>1024</v>
      </c>
      <c r="K262" s="211"/>
      <c r="L262" s="112"/>
      <c r="M262" s="64"/>
    </row>
    <row r="263" spans="1:13" s="116" customFormat="1" ht="22.5" customHeight="1">
      <c r="A263" s="118">
        <v>176</v>
      </c>
      <c r="B263" s="119">
        <v>252</v>
      </c>
      <c r="C263" s="120" t="s">
        <v>261</v>
      </c>
      <c r="D263" s="120" t="s">
        <v>194</v>
      </c>
      <c r="E263" s="121" t="s">
        <v>600</v>
      </c>
      <c r="F263" s="122" t="s">
        <v>600</v>
      </c>
      <c r="G263" s="102" t="s">
        <v>601</v>
      </c>
      <c r="H263" s="101" t="s">
        <v>870</v>
      </c>
      <c r="I263" s="123" t="s">
        <v>871</v>
      </c>
      <c r="J263" s="124">
        <v>1536</v>
      </c>
      <c r="K263" s="211"/>
      <c r="L263" s="112"/>
      <c r="M263" s="64"/>
    </row>
    <row r="264" spans="1:13" s="116" customFormat="1" ht="22.5" customHeight="1">
      <c r="A264" s="118">
        <v>140</v>
      </c>
      <c r="B264" s="119">
        <v>253</v>
      </c>
      <c r="C264" s="120" t="s">
        <v>261</v>
      </c>
      <c r="D264" s="120" t="s">
        <v>194</v>
      </c>
      <c r="E264" s="121" t="s">
        <v>505</v>
      </c>
      <c r="F264" s="122" t="s">
        <v>506</v>
      </c>
      <c r="G264" s="100" t="s">
        <v>507</v>
      </c>
      <c r="H264" s="101" t="s">
        <v>870</v>
      </c>
      <c r="I264" s="123" t="s">
        <v>871</v>
      </c>
      <c r="J264" s="124">
        <v>1280</v>
      </c>
      <c r="K264" s="211"/>
      <c r="L264" s="112"/>
      <c r="M264" s="64"/>
    </row>
    <row r="265" spans="1:13" s="116" customFormat="1" ht="22.5" customHeight="1">
      <c r="A265" s="118">
        <v>94</v>
      </c>
      <c r="B265" s="119">
        <v>254</v>
      </c>
      <c r="C265" s="120" t="s">
        <v>261</v>
      </c>
      <c r="D265" s="120" t="s">
        <v>194</v>
      </c>
      <c r="E265" s="121" t="s">
        <v>386</v>
      </c>
      <c r="F265" s="122" t="s">
        <v>386</v>
      </c>
      <c r="G265" s="100" t="s">
        <v>387</v>
      </c>
      <c r="H265" s="101" t="s">
        <v>870</v>
      </c>
      <c r="I265" s="123" t="s">
        <v>871</v>
      </c>
      <c r="J265" s="124">
        <v>768</v>
      </c>
      <c r="K265" s="211"/>
      <c r="L265" s="112"/>
      <c r="M265" s="64"/>
    </row>
    <row r="266" spans="1:13" s="116" customFormat="1" ht="22.5" customHeight="1">
      <c r="A266" s="118">
        <v>108</v>
      </c>
      <c r="B266" s="119">
        <v>255</v>
      </c>
      <c r="C266" s="120" t="s">
        <v>261</v>
      </c>
      <c r="D266" s="120" t="s">
        <v>194</v>
      </c>
      <c r="E266" s="121" t="s">
        <v>422</v>
      </c>
      <c r="F266" s="122" t="s">
        <v>423</v>
      </c>
      <c r="G266" s="100" t="s">
        <v>424</v>
      </c>
      <c r="H266" s="101" t="s">
        <v>874</v>
      </c>
      <c r="I266" s="123" t="s">
        <v>871</v>
      </c>
      <c r="J266" s="124">
        <v>1024</v>
      </c>
      <c r="K266" s="211"/>
      <c r="L266" s="112"/>
      <c r="M266" s="64"/>
    </row>
    <row r="267" spans="1:13" s="116" customFormat="1" ht="22.5" customHeight="1">
      <c r="A267" s="118">
        <v>174</v>
      </c>
      <c r="B267" s="119">
        <v>256</v>
      </c>
      <c r="C267" s="120" t="s">
        <v>261</v>
      </c>
      <c r="D267" s="120" t="s">
        <v>194</v>
      </c>
      <c r="E267" s="121" t="s">
        <v>595</v>
      </c>
      <c r="F267" s="122" t="s">
        <v>596</v>
      </c>
      <c r="G267" s="100" t="s">
        <v>597</v>
      </c>
      <c r="H267" s="101" t="s">
        <v>870</v>
      </c>
      <c r="I267" s="123" t="s">
        <v>871</v>
      </c>
      <c r="J267" s="124">
        <v>1536</v>
      </c>
      <c r="K267" s="211"/>
      <c r="L267" s="112"/>
      <c r="M267" s="64"/>
    </row>
    <row r="268" spans="1:13" s="116" customFormat="1" ht="22.5" customHeight="1">
      <c r="A268" s="118">
        <v>259</v>
      </c>
      <c r="B268" s="119">
        <v>257</v>
      </c>
      <c r="C268" s="120" t="s">
        <v>261</v>
      </c>
      <c r="D268" s="120" t="s">
        <v>194</v>
      </c>
      <c r="E268" s="121" t="s">
        <v>783</v>
      </c>
      <c r="F268" s="122" t="s">
        <v>262</v>
      </c>
      <c r="G268" s="100" t="s">
        <v>784</v>
      </c>
      <c r="H268" s="101" t="s">
        <v>870</v>
      </c>
      <c r="I268" s="123" t="s">
        <v>871</v>
      </c>
      <c r="J268" s="124">
        <v>4096</v>
      </c>
      <c r="K268" s="211"/>
      <c r="L268" s="112"/>
      <c r="M268" s="64"/>
    </row>
    <row r="269" spans="1:13" s="116" customFormat="1" ht="22.5" customHeight="1">
      <c r="A269" s="118">
        <v>278</v>
      </c>
      <c r="B269" s="119">
        <v>258</v>
      </c>
      <c r="C269" s="120" t="s">
        <v>261</v>
      </c>
      <c r="D269" s="120" t="s">
        <v>692</v>
      </c>
      <c r="E269" s="121" t="s">
        <v>261</v>
      </c>
      <c r="F269" s="122" t="s">
        <v>262</v>
      </c>
      <c r="G269" s="100" t="s">
        <v>817</v>
      </c>
      <c r="H269" s="101" t="s">
        <v>870</v>
      </c>
      <c r="I269" s="123" t="s">
        <v>871</v>
      </c>
      <c r="J269" s="124">
        <f>7*1024</f>
        <v>7168</v>
      </c>
      <c r="K269" s="211"/>
      <c r="L269" s="112"/>
      <c r="M269" s="64"/>
    </row>
    <row r="270" spans="1:13" s="116" customFormat="1" ht="22.5" customHeight="1">
      <c r="A270" s="118">
        <v>24</v>
      </c>
      <c r="B270" s="119">
        <v>259</v>
      </c>
      <c r="C270" s="120" t="s">
        <v>187</v>
      </c>
      <c r="D270" s="120" t="s">
        <v>143</v>
      </c>
      <c r="E270" s="121" t="s">
        <v>188</v>
      </c>
      <c r="F270" s="122" t="s">
        <v>189</v>
      </c>
      <c r="G270" s="100" t="s">
        <v>190</v>
      </c>
      <c r="H270" s="101" t="s">
        <v>870</v>
      </c>
      <c r="I270" s="123" t="s">
        <v>878</v>
      </c>
      <c r="J270" s="124">
        <v>3072</v>
      </c>
      <c r="K270" s="211"/>
      <c r="L270" s="112"/>
      <c r="M270" s="64"/>
    </row>
    <row r="271" spans="1:13" s="116" customFormat="1" ht="22.5" customHeight="1">
      <c r="A271" s="118">
        <v>36</v>
      </c>
      <c r="B271" s="119">
        <v>260</v>
      </c>
      <c r="C271" s="120" t="s">
        <v>187</v>
      </c>
      <c r="D271" s="120" t="s">
        <v>129</v>
      </c>
      <c r="E271" s="121" t="s">
        <v>227</v>
      </c>
      <c r="F271" s="122" t="s">
        <v>189</v>
      </c>
      <c r="G271" s="102" t="s">
        <v>228</v>
      </c>
      <c r="H271" s="101" t="s">
        <v>870</v>
      </c>
      <c r="I271" s="123" t="s">
        <v>875</v>
      </c>
      <c r="J271" s="124">
        <v>4096</v>
      </c>
      <c r="K271" s="211"/>
      <c r="L271" s="112"/>
      <c r="M271" s="64"/>
    </row>
    <row r="272" spans="1:13" s="116" customFormat="1" ht="22.5" customHeight="1">
      <c r="A272" s="118">
        <v>221</v>
      </c>
      <c r="B272" s="119">
        <v>261</v>
      </c>
      <c r="C272" s="120" t="s">
        <v>187</v>
      </c>
      <c r="D272" s="120" t="s">
        <v>194</v>
      </c>
      <c r="E272" s="121" t="s">
        <v>583</v>
      </c>
      <c r="F272" s="122" t="s">
        <v>189</v>
      </c>
      <c r="G272" s="100" t="s">
        <v>703</v>
      </c>
      <c r="H272" s="101" t="s">
        <v>870</v>
      </c>
      <c r="I272" s="123" t="s">
        <v>871</v>
      </c>
      <c r="J272" s="124">
        <f>2*1024</f>
        <v>2048</v>
      </c>
      <c r="K272" s="211"/>
      <c r="L272" s="112"/>
      <c r="M272" s="64"/>
    </row>
    <row r="273" spans="1:88" s="116" customFormat="1" ht="22.5" customHeight="1">
      <c r="A273" s="118">
        <v>263</v>
      </c>
      <c r="B273" s="119">
        <v>262</v>
      </c>
      <c r="C273" s="120" t="s">
        <v>187</v>
      </c>
      <c r="D273" s="120" t="s">
        <v>194</v>
      </c>
      <c r="E273" s="121" t="s">
        <v>188</v>
      </c>
      <c r="F273" s="122" t="s">
        <v>189</v>
      </c>
      <c r="G273" s="100" t="s">
        <v>791</v>
      </c>
      <c r="H273" s="101" t="s">
        <v>870</v>
      </c>
      <c r="I273" s="123" t="s">
        <v>871</v>
      </c>
      <c r="J273" s="124">
        <v>4096</v>
      </c>
      <c r="K273" s="211"/>
      <c r="L273" s="112"/>
      <c r="M273" s="64"/>
    </row>
    <row r="274" spans="1:88" s="116" customFormat="1" ht="22.5" customHeight="1">
      <c r="A274" s="118">
        <v>157</v>
      </c>
      <c r="B274" s="119">
        <v>263</v>
      </c>
      <c r="C274" s="120" t="s">
        <v>187</v>
      </c>
      <c r="D274" s="120" t="s">
        <v>194</v>
      </c>
      <c r="E274" s="121" t="s">
        <v>549</v>
      </c>
      <c r="F274" s="122" t="s">
        <v>550</v>
      </c>
      <c r="G274" s="100" t="s">
        <v>551</v>
      </c>
      <c r="H274" s="101" t="s">
        <v>870</v>
      </c>
      <c r="I274" s="123" t="s">
        <v>871</v>
      </c>
      <c r="J274" s="124">
        <f>1280</f>
        <v>1280</v>
      </c>
      <c r="K274" s="211"/>
      <c r="L274" s="112"/>
      <c r="M274" s="64"/>
    </row>
    <row r="275" spans="1:88" s="116" customFormat="1" ht="22.5" customHeight="1">
      <c r="A275" s="118">
        <v>285</v>
      </c>
      <c r="B275" s="119">
        <v>264</v>
      </c>
      <c r="C275" s="120" t="s">
        <v>187</v>
      </c>
      <c r="D275" s="120" t="s">
        <v>800</v>
      </c>
      <c r="E275" s="121" t="s">
        <v>827</v>
      </c>
      <c r="F275" s="122" t="s">
        <v>189</v>
      </c>
      <c r="G275" s="100" t="s">
        <v>828</v>
      </c>
      <c r="H275" s="101" t="s">
        <v>870</v>
      </c>
      <c r="I275" s="123" t="s">
        <v>871</v>
      </c>
      <c r="J275" s="124">
        <f>8*1024</f>
        <v>8192</v>
      </c>
      <c r="K275" s="211"/>
      <c r="L275" s="112"/>
      <c r="M275" s="64"/>
    </row>
    <row r="276" spans="1:88" s="116" customFormat="1" ht="22.5" customHeight="1">
      <c r="A276" s="118">
        <v>46</v>
      </c>
      <c r="B276" s="119">
        <v>265</v>
      </c>
      <c r="C276" s="120" t="s">
        <v>257</v>
      </c>
      <c r="D276" s="120" t="s">
        <v>143</v>
      </c>
      <c r="E276" s="121" t="s">
        <v>258</v>
      </c>
      <c r="F276" s="122" t="s">
        <v>259</v>
      </c>
      <c r="G276" s="100" t="s">
        <v>260</v>
      </c>
      <c r="H276" s="101" t="s">
        <v>870</v>
      </c>
      <c r="I276" s="123" t="s">
        <v>875</v>
      </c>
      <c r="J276" s="124">
        <v>5120</v>
      </c>
      <c r="K276" s="211"/>
      <c r="L276" s="112"/>
      <c r="M276" s="64"/>
    </row>
    <row r="277" spans="1:88" s="116" customFormat="1" ht="22.5" customHeight="1">
      <c r="A277" s="118">
        <v>77</v>
      </c>
      <c r="B277" s="119">
        <v>266</v>
      </c>
      <c r="C277" s="120" t="s">
        <v>257</v>
      </c>
      <c r="D277" s="120" t="s">
        <v>129</v>
      </c>
      <c r="E277" s="121" t="s">
        <v>340</v>
      </c>
      <c r="F277" s="122" t="s">
        <v>259</v>
      </c>
      <c r="G277" s="100" t="s">
        <v>341</v>
      </c>
      <c r="H277" s="101" t="s">
        <v>870</v>
      </c>
      <c r="I277" s="123" t="s">
        <v>875</v>
      </c>
      <c r="J277" s="124">
        <v>512</v>
      </c>
      <c r="K277" s="211"/>
      <c r="L277" s="112"/>
      <c r="M277" s="64"/>
    </row>
    <row r="278" spans="1:88" s="116" customFormat="1" ht="22.5" customHeight="1">
      <c r="A278" s="118">
        <v>106</v>
      </c>
      <c r="B278" s="119">
        <v>267</v>
      </c>
      <c r="C278" s="120" t="s">
        <v>257</v>
      </c>
      <c r="D278" s="120" t="s">
        <v>194</v>
      </c>
      <c r="E278" s="121" t="s">
        <v>417</v>
      </c>
      <c r="F278" s="122" t="s">
        <v>417</v>
      </c>
      <c r="G278" s="100" t="s">
        <v>418</v>
      </c>
      <c r="H278" s="101" t="s">
        <v>870</v>
      </c>
      <c r="I278" s="123" t="s">
        <v>871</v>
      </c>
      <c r="J278" s="124">
        <f>1024</f>
        <v>1024</v>
      </c>
      <c r="K278" s="211"/>
      <c r="L278" s="112"/>
      <c r="M278" s="64"/>
    </row>
    <row r="279" spans="1:88" s="116" customFormat="1" ht="22.5" customHeight="1">
      <c r="A279" s="118">
        <v>245</v>
      </c>
      <c r="B279" s="119">
        <v>268</v>
      </c>
      <c r="C279" s="120" t="s">
        <v>257</v>
      </c>
      <c r="D279" s="120" t="s">
        <v>194</v>
      </c>
      <c r="E279" s="121" t="s">
        <v>755</v>
      </c>
      <c r="F279" s="122" t="s">
        <v>259</v>
      </c>
      <c r="G279" s="102" t="s">
        <v>756</v>
      </c>
      <c r="H279" s="101" t="s">
        <v>870</v>
      </c>
      <c r="I279" s="123" t="s">
        <v>871</v>
      </c>
      <c r="J279" s="124">
        <v>3072</v>
      </c>
      <c r="K279" s="211"/>
      <c r="L279" s="112"/>
      <c r="M279" s="64"/>
    </row>
    <row r="280" spans="1:88" s="116" customFormat="1" ht="22.5" customHeight="1">
      <c r="A280" s="118">
        <v>218</v>
      </c>
      <c r="B280" s="119">
        <v>269</v>
      </c>
      <c r="C280" s="120" t="s">
        <v>257</v>
      </c>
      <c r="D280" s="120" t="s">
        <v>194</v>
      </c>
      <c r="E280" s="121" t="s">
        <v>697</v>
      </c>
      <c r="F280" s="122" t="s">
        <v>259</v>
      </c>
      <c r="G280" s="100" t="s">
        <v>698</v>
      </c>
      <c r="H280" s="101" t="s">
        <v>870</v>
      </c>
      <c r="I280" s="123" t="s">
        <v>871</v>
      </c>
      <c r="J280" s="124">
        <f>2*1024</f>
        <v>2048</v>
      </c>
      <c r="K280" s="211"/>
      <c r="L280" s="112"/>
      <c r="M280" s="64"/>
    </row>
    <row r="281" spans="1:88" s="116" customFormat="1" ht="22.5" customHeight="1">
      <c r="A281" s="118">
        <v>131</v>
      </c>
      <c r="B281" s="119">
        <v>270</v>
      </c>
      <c r="C281" s="120" t="s">
        <v>257</v>
      </c>
      <c r="D281" s="120" t="s">
        <v>194</v>
      </c>
      <c r="E281" s="121" t="s">
        <v>483</v>
      </c>
      <c r="F281" s="122" t="s">
        <v>484</v>
      </c>
      <c r="G281" s="100" t="s">
        <v>485</v>
      </c>
      <c r="H281" s="101" t="s">
        <v>870</v>
      </c>
      <c r="I281" s="123" t="s">
        <v>871</v>
      </c>
      <c r="J281" s="124">
        <f>1024*1.25</f>
        <v>1280</v>
      </c>
      <c r="K281" s="211"/>
      <c r="L281" s="112"/>
      <c r="M281" s="64"/>
    </row>
    <row r="282" spans="1:88" s="116" customFormat="1" ht="22.5" customHeight="1">
      <c r="A282" s="118">
        <v>125</v>
      </c>
      <c r="B282" s="119">
        <v>271</v>
      </c>
      <c r="C282" s="120" t="s">
        <v>257</v>
      </c>
      <c r="D282" s="120" t="s">
        <v>194</v>
      </c>
      <c r="E282" s="121" t="s">
        <v>467</v>
      </c>
      <c r="F282" s="122" t="s">
        <v>468</v>
      </c>
      <c r="G282" s="100" t="s">
        <v>469</v>
      </c>
      <c r="H282" s="101" t="s">
        <v>874</v>
      </c>
      <c r="I282" s="123" t="s">
        <v>871</v>
      </c>
      <c r="J282" s="124">
        <v>1024</v>
      </c>
      <c r="K282" s="211"/>
      <c r="L282" s="112"/>
      <c r="M282" s="64"/>
    </row>
    <row r="283" spans="1:88" s="116" customFormat="1" ht="22.5" customHeight="1">
      <c r="A283" s="118">
        <v>146</v>
      </c>
      <c r="B283" s="119">
        <v>272</v>
      </c>
      <c r="C283" s="120" t="s">
        <v>257</v>
      </c>
      <c r="D283" s="120" t="s">
        <v>194</v>
      </c>
      <c r="E283" s="121" t="s">
        <v>521</v>
      </c>
      <c r="F283" s="122" t="s">
        <v>521</v>
      </c>
      <c r="G283" s="100" t="s">
        <v>522</v>
      </c>
      <c r="H283" s="101" t="s">
        <v>870</v>
      </c>
      <c r="I283" s="123" t="s">
        <v>871</v>
      </c>
      <c r="J283" s="124">
        <v>1280</v>
      </c>
      <c r="K283" s="211"/>
      <c r="L283" s="112"/>
      <c r="M283" s="64"/>
    </row>
    <row r="284" spans="1:88" s="116" customFormat="1" ht="22.5" customHeight="1">
      <c r="A284" s="118">
        <v>172</v>
      </c>
      <c r="B284" s="119">
        <v>273</v>
      </c>
      <c r="C284" s="120" t="s">
        <v>257</v>
      </c>
      <c r="D284" s="120" t="s">
        <v>194</v>
      </c>
      <c r="E284" s="121" t="s">
        <v>589</v>
      </c>
      <c r="F284" s="122" t="s">
        <v>590</v>
      </c>
      <c r="G284" s="100" t="s">
        <v>591</v>
      </c>
      <c r="H284" s="101" t="s">
        <v>870</v>
      </c>
      <c r="I284" s="123" t="s">
        <v>871</v>
      </c>
      <c r="J284" s="124">
        <v>1536</v>
      </c>
      <c r="K284" s="211"/>
      <c r="L284" s="112"/>
      <c r="M284" s="64"/>
    </row>
    <row r="285" spans="1:88" s="116" customFormat="1" ht="22.5" customHeight="1">
      <c r="A285" s="118">
        <v>179</v>
      </c>
      <c r="B285" s="119">
        <v>274</v>
      </c>
      <c r="C285" s="120" t="s">
        <v>257</v>
      </c>
      <c r="D285" s="120" t="s">
        <v>194</v>
      </c>
      <c r="E285" s="121" t="s">
        <v>607</v>
      </c>
      <c r="F285" s="122" t="s">
        <v>607</v>
      </c>
      <c r="G285" s="100" t="s">
        <v>608</v>
      </c>
      <c r="H285" s="101" t="s">
        <v>874</v>
      </c>
      <c r="I285" s="123" t="s">
        <v>871</v>
      </c>
      <c r="J285" s="124">
        <v>1536</v>
      </c>
      <c r="K285" s="211"/>
      <c r="L285" s="112"/>
      <c r="M285" s="64"/>
    </row>
    <row r="286" spans="1:88" s="116" customFormat="1" ht="22.5" customHeight="1">
      <c r="A286" s="118">
        <v>147</v>
      </c>
      <c r="B286" s="119">
        <v>275</v>
      </c>
      <c r="C286" s="120" t="s">
        <v>257</v>
      </c>
      <c r="D286" s="120" t="s">
        <v>194</v>
      </c>
      <c r="E286" s="121" t="s">
        <v>523</v>
      </c>
      <c r="F286" s="122" t="s">
        <v>523</v>
      </c>
      <c r="G286" s="100" t="s">
        <v>524</v>
      </c>
      <c r="H286" s="101" t="s">
        <v>872</v>
      </c>
      <c r="I286" s="123" t="s">
        <v>871</v>
      </c>
      <c r="J286" s="124">
        <v>1280</v>
      </c>
      <c r="K286" s="211"/>
      <c r="L286" s="112"/>
      <c r="M286" s="64"/>
    </row>
    <row r="287" spans="1:88" s="116" customFormat="1" ht="22.5" customHeight="1">
      <c r="A287" s="118">
        <v>287</v>
      </c>
      <c r="B287" s="119">
        <v>276</v>
      </c>
      <c r="C287" s="120" t="s">
        <v>257</v>
      </c>
      <c r="D287" s="120" t="s">
        <v>800</v>
      </c>
      <c r="E287" s="121" t="s">
        <v>830</v>
      </c>
      <c r="F287" s="122" t="s">
        <v>259</v>
      </c>
      <c r="G287" s="100" t="s">
        <v>831</v>
      </c>
      <c r="H287" s="101" t="s">
        <v>870</v>
      </c>
      <c r="I287" s="123" t="s">
        <v>871</v>
      </c>
      <c r="J287" s="124">
        <f>10*1024</f>
        <v>10240</v>
      </c>
      <c r="K287" s="211"/>
      <c r="L287" s="112"/>
      <c r="M287" s="64"/>
    </row>
    <row r="288" spans="1:88" s="130" customFormat="1" ht="22.5" customHeight="1">
      <c r="A288" s="118">
        <v>51</v>
      </c>
      <c r="B288" s="119">
        <v>277</v>
      </c>
      <c r="C288" s="120" t="s">
        <v>110</v>
      </c>
      <c r="D288" s="120" t="s">
        <v>143</v>
      </c>
      <c r="E288" s="121" t="s">
        <v>271</v>
      </c>
      <c r="F288" s="122" t="s">
        <v>192</v>
      </c>
      <c r="G288" s="100" t="s">
        <v>272</v>
      </c>
      <c r="H288" s="101" t="s">
        <v>870</v>
      </c>
      <c r="I288" s="123" t="s">
        <v>875</v>
      </c>
      <c r="J288" s="124">
        <f>6*1024</f>
        <v>6144</v>
      </c>
      <c r="K288" s="211"/>
      <c r="L288" s="112"/>
      <c r="M288" s="64"/>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c r="CA288" s="116"/>
      <c r="CB288" s="116"/>
      <c r="CC288" s="116"/>
      <c r="CD288" s="116"/>
      <c r="CE288" s="116"/>
      <c r="CF288" s="116"/>
      <c r="CG288" s="116"/>
      <c r="CH288" s="116"/>
      <c r="CI288" s="116"/>
      <c r="CJ288" s="116"/>
    </row>
    <row r="289" spans="1:88" s="130" customFormat="1" ht="22.5" customHeight="1">
      <c r="A289" s="118">
        <v>25</v>
      </c>
      <c r="B289" s="119">
        <v>278</v>
      </c>
      <c r="C289" s="120" t="s">
        <v>110</v>
      </c>
      <c r="D289" s="120" t="s">
        <v>143</v>
      </c>
      <c r="E289" s="121" t="s">
        <v>191</v>
      </c>
      <c r="F289" s="122" t="s">
        <v>192</v>
      </c>
      <c r="G289" s="100" t="s">
        <v>193</v>
      </c>
      <c r="H289" s="101" t="s">
        <v>870</v>
      </c>
      <c r="I289" s="123" t="s">
        <v>878</v>
      </c>
      <c r="J289" s="124">
        <v>3072</v>
      </c>
      <c r="K289" s="211"/>
      <c r="L289" s="112"/>
      <c r="M289" s="64"/>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c r="CA289" s="116"/>
      <c r="CB289" s="116"/>
      <c r="CC289" s="116"/>
      <c r="CD289" s="116"/>
      <c r="CE289" s="116"/>
      <c r="CF289" s="116"/>
      <c r="CG289" s="116"/>
      <c r="CH289" s="116"/>
      <c r="CI289" s="116"/>
      <c r="CJ289" s="116"/>
    </row>
    <row r="290" spans="1:88" s="130" customFormat="1" ht="22.5" customHeight="1">
      <c r="A290" s="118">
        <v>9</v>
      </c>
      <c r="B290" s="119">
        <v>279</v>
      </c>
      <c r="C290" s="120" t="s">
        <v>110</v>
      </c>
      <c r="D290" s="120" t="s">
        <v>143</v>
      </c>
      <c r="E290" s="121" t="s">
        <v>144</v>
      </c>
      <c r="F290" s="122" t="s">
        <v>145</v>
      </c>
      <c r="G290" s="100" t="s">
        <v>146</v>
      </c>
      <c r="H290" s="101" t="s">
        <v>870</v>
      </c>
      <c r="I290" s="123" t="s">
        <v>878</v>
      </c>
      <c r="J290" s="124">
        <v>3072</v>
      </c>
      <c r="K290" s="211"/>
      <c r="L290" s="112"/>
      <c r="M290" s="64"/>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c r="CA290" s="116"/>
      <c r="CB290" s="116"/>
      <c r="CC290" s="116"/>
      <c r="CD290" s="116"/>
      <c r="CE290" s="116"/>
      <c r="CF290" s="116"/>
      <c r="CG290" s="116"/>
      <c r="CH290" s="116"/>
      <c r="CI290" s="116"/>
      <c r="CJ290" s="116"/>
    </row>
    <row r="291" spans="1:88" s="130" customFormat="1" ht="22.5" customHeight="1">
      <c r="A291" s="118">
        <v>72</v>
      </c>
      <c r="B291" s="119">
        <v>280</v>
      </c>
      <c r="C291" s="120" t="s">
        <v>110</v>
      </c>
      <c r="D291" s="120" t="s">
        <v>129</v>
      </c>
      <c r="E291" s="121" t="s">
        <v>326</v>
      </c>
      <c r="F291" s="122" t="s">
        <v>192</v>
      </c>
      <c r="G291" s="100" t="s">
        <v>327</v>
      </c>
      <c r="H291" s="101" t="s">
        <v>870</v>
      </c>
      <c r="I291" s="123" t="s">
        <v>871</v>
      </c>
      <c r="J291" s="124">
        <v>512</v>
      </c>
      <c r="K291" s="211"/>
      <c r="L291" s="112"/>
      <c r="M291" s="64"/>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c r="CA291" s="116"/>
      <c r="CB291" s="116"/>
      <c r="CC291" s="116"/>
      <c r="CD291" s="116"/>
      <c r="CE291" s="116"/>
      <c r="CF291" s="116"/>
      <c r="CG291" s="116"/>
      <c r="CH291" s="116"/>
      <c r="CI291" s="116"/>
      <c r="CJ291" s="116"/>
    </row>
    <row r="292" spans="1:88" s="130" customFormat="1" ht="22.5" customHeight="1">
      <c r="A292" s="118">
        <v>53</v>
      </c>
      <c r="B292" s="119">
        <v>281</v>
      </c>
      <c r="C292" s="120" t="s">
        <v>110</v>
      </c>
      <c r="D292" s="120" t="s">
        <v>129</v>
      </c>
      <c r="E292" s="121" t="s">
        <v>275</v>
      </c>
      <c r="F292" s="122" t="s">
        <v>145</v>
      </c>
      <c r="G292" s="100" t="s">
        <v>276</v>
      </c>
      <c r="H292" s="101" t="s">
        <v>870</v>
      </c>
      <c r="I292" s="123" t="s">
        <v>875</v>
      </c>
      <c r="J292" s="124">
        <v>6144</v>
      </c>
      <c r="K292" s="211"/>
      <c r="L292" s="112"/>
      <c r="M292" s="64"/>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c r="CA292" s="116"/>
      <c r="CB292" s="116"/>
      <c r="CC292" s="116"/>
      <c r="CD292" s="116"/>
      <c r="CE292" s="116"/>
      <c r="CF292" s="116"/>
      <c r="CG292" s="116"/>
      <c r="CH292" s="116"/>
      <c r="CI292" s="116"/>
      <c r="CJ292" s="116"/>
    </row>
    <row r="293" spans="1:88" s="116" customFormat="1" ht="22.5" customHeight="1">
      <c r="A293" s="118">
        <v>37</v>
      </c>
      <c r="B293" s="119">
        <v>282</v>
      </c>
      <c r="C293" s="120" t="s">
        <v>110</v>
      </c>
      <c r="D293" s="120" t="s">
        <v>129</v>
      </c>
      <c r="E293" s="121" t="s">
        <v>229</v>
      </c>
      <c r="F293" s="122" t="s">
        <v>230</v>
      </c>
      <c r="G293" s="100" t="s">
        <v>231</v>
      </c>
      <c r="H293" s="101" t="s">
        <v>870</v>
      </c>
      <c r="I293" s="123" t="s">
        <v>875</v>
      </c>
      <c r="J293" s="124">
        <v>4096</v>
      </c>
      <c r="K293" s="211"/>
      <c r="L293" s="112"/>
      <c r="M293" s="64"/>
    </row>
    <row r="294" spans="1:88" s="130" customFormat="1" ht="22.5" customHeight="1">
      <c r="A294" s="118">
        <v>1</v>
      </c>
      <c r="B294" s="119">
        <v>283</v>
      </c>
      <c r="C294" s="120" t="s">
        <v>110</v>
      </c>
      <c r="D294" s="120" t="s">
        <v>129</v>
      </c>
      <c r="E294" s="121" t="s">
        <v>112</v>
      </c>
      <c r="F294" s="122" t="s">
        <v>113</v>
      </c>
      <c r="G294" s="100" t="s">
        <v>114</v>
      </c>
      <c r="H294" s="101" t="s">
        <v>870</v>
      </c>
      <c r="I294" s="123" t="s">
        <v>878</v>
      </c>
      <c r="J294" s="124">
        <v>1024</v>
      </c>
      <c r="K294" s="211"/>
      <c r="L294" s="112"/>
      <c r="M294" s="64"/>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c r="CA294" s="116"/>
      <c r="CB294" s="116"/>
      <c r="CC294" s="116"/>
      <c r="CD294" s="116"/>
      <c r="CE294" s="116"/>
      <c r="CF294" s="116"/>
      <c r="CG294" s="116"/>
      <c r="CH294" s="116"/>
      <c r="CI294" s="116"/>
      <c r="CJ294" s="116"/>
    </row>
    <row r="295" spans="1:88" s="116" customFormat="1" ht="22.5" customHeight="1">
      <c r="A295" s="118">
        <v>251</v>
      </c>
      <c r="B295" s="119">
        <v>285</v>
      </c>
      <c r="C295" s="120" t="s">
        <v>110</v>
      </c>
      <c r="D295" s="120" t="s">
        <v>194</v>
      </c>
      <c r="E295" s="121" t="s">
        <v>767</v>
      </c>
      <c r="F295" s="122" t="s">
        <v>192</v>
      </c>
      <c r="G295" s="100" t="s">
        <v>768</v>
      </c>
      <c r="H295" s="101" t="s">
        <v>870</v>
      </c>
      <c r="I295" s="123" t="s">
        <v>871</v>
      </c>
      <c r="J295" s="124">
        <v>3072</v>
      </c>
      <c r="K295" s="211"/>
      <c r="L295" s="112"/>
      <c r="M295" s="64"/>
    </row>
    <row r="296" spans="1:88" s="130" customFormat="1" ht="22.5" customHeight="1">
      <c r="A296" s="118">
        <v>116</v>
      </c>
      <c r="B296" s="119">
        <v>286</v>
      </c>
      <c r="C296" s="120" t="s">
        <v>110</v>
      </c>
      <c r="D296" s="120" t="s">
        <v>194</v>
      </c>
      <c r="E296" s="121" t="s">
        <v>443</v>
      </c>
      <c r="F296" s="122" t="s">
        <v>192</v>
      </c>
      <c r="G296" s="100" t="s">
        <v>444</v>
      </c>
      <c r="H296" s="101" t="s">
        <v>870</v>
      </c>
      <c r="I296" s="123" t="s">
        <v>871</v>
      </c>
      <c r="J296" s="124">
        <v>1024</v>
      </c>
      <c r="K296" s="211"/>
      <c r="L296" s="112"/>
      <c r="M296" s="64"/>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c r="CA296" s="116"/>
      <c r="CB296" s="116"/>
      <c r="CC296" s="116"/>
      <c r="CD296" s="116"/>
      <c r="CE296" s="116"/>
      <c r="CF296" s="116"/>
      <c r="CG296" s="116"/>
      <c r="CH296" s="116"/>
      <c r="CI296" s="116"/>
      <c r="CJ296" s="116"/>
    </row>
    <row r="297" spans="1:88" s="130" customFormat="1" ht="22.5" customHeight="1">
      <c r="A297" s="118">
        <v>258</v>
      </c>
      <c r="B297" s="119">
        <v>287</v>
      </c>
      <c r="C297" s="120" t="s">
        <v>110</v>
      </c>
      <c r="D297" s="120" t="s">
        <v>194</v>
      </c>
      <c r="E297" s="121" t="s">
        <v>781</v>
      </c>
      <c r="F297" s="122" t="s">
        <v>192</v>
      </c>
      <c r="G297" s="100" t="s">
        <v>782</v>
      </c>
      <c r="H297" s="101" t="s">
        <v>870</v>
      </c>
      <c r="I297" s="123" t="s">
        <v>871</v>
      </c>
      <c r="J297" s="124">
        <v>4096</v>
      </c>
      <c r="K297" s="211"/>
      <c r="L297" s="112"/>
      <c r="M297" s="64"/>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c r="CA297" s="116"/>
      <c r="CB297" s="116"/>
      <c r="CC297" s="116"/>
      <c r="CD297" s="116"/>
      <c r="CE297" s="116"/>
      <c r="CF297" s="116"/>
      <c r="CG297" s="116"/>
      <c r="CH297" s="116"/>
      <c r="CI297" s="116"/>
      <c r="CJ297" s="116"/>
    </row>
    <row r="298" spans="1:88" s="130" customFormat="1" ht="22.5" customHeight="1">
      <c r="A298" s="118">
        <v>230</v>
      </c>
      <c r="B298" s="119">
        <v>288</v>
      </c>
      <c r="C298" s="120" t="s">
        <v>110</v>
      </c>
      <c r="D298" s="120" t="s">
        <v>194</v>
      </c>
      <c r="E298" s="121" t="s">
        <v>722</v>
      </c>
      <c r="F298" s="122" t="s">
        <v>192</v>
      </c>
      <c r="G298" s="100" t="s">
        <v>723</v>
      </c>
      <c r="H298" s="101" t="s">
        <v>870</v>
      </c>
      <c r="I298" s="123" t="s">
        <v>871</v>
      </c>
      <c r="J298" s="124">
        <v>2560</v>
      </c>
      <c r="K298" s="211"/>
      <c r="L298" s="112"/>
      <c r="M298" s="64"/>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c r="CA298" s="116"/>
      <c r="CB298" s="116"/>
      <c r="CC298" s="116"/>
      <c r="CD298" s="116"/>
      <c r="CE298" s="116"/>
      <c r="CF298" s="116"/>
      <c r="CG298" s="116"/>
      <c r="CH298" s="116"/>
      <c r="CI298" s="116"/>
      <c r="CJ298" s="116"/>
    </row>
    <row r="299" spans="1:88" s="130" customFormat="1" ht="22.5" customHeight="1">
      <c r="A299" s="118">
        <v>255</v>
      </c>
      <c r="B299" s="119">
        <v>289</v>
      </c>
      <c r="C299" s="120" t="s">
        <v>110</v>
      </c>
      <c r="D299" s="120" t="s">
        <v>194</v>
      </c>
      <c r="E299" s="121" t="s">
        <v>775</v>
      </c>
      <c r="F299" s="122" t="s">
        <v>192</v>
      </c>
      <c r="G299" s="100" t="s">
        <v>776</v>
      </c>
      <c r="H299" s="101" t="s">
        <v>870</v>
      </c>
      <c r="I299" s="123" t="s">
        <v>871</v>
      </c>
      <c r="J299" s="124">
        <v>3584</v>
      </c>
      <c r="K299" s="211"/>
      <c r="L299" s="112"/>
      <c r="M299" s="64"/>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c r="CA299" s="116"/>
      <c r="CB299" s="116"/>
      <c r="CC299" s="116"/>
      <c r="CD299" s="116"/>
      <c r="CE299" s="116"/>
      <c r="CF299" s="116"/>
      <c r="CG299" s="116"/>
      <c r="CH299" s="116"/>
      <c r="CI299" s="116"/>
      <c r="CJ299" s="116"/>
    </row>
    <row r="300" spans="1:88" s="130" customFormat="1" ht="22.5" customHeight="1">
      <c r="A300" s="118">
        <v>111</v>
      </c>
      <c r="B300" s="119">
        <v>290</v>
      </c>
      <c r="C300" s="120" t="s">
        <v>110</v>
      </c>
      <c r="D300" s="120" t="s">
        <v>194</v>
      </c>
      <c r="E300" s="121" t="s">
        <v>430</v>
      </c>
      <c r="F300" s="122" t="s">
        <v>430</v>
      </c>
      <c r="G300" s="100" t="s">
        <v>431</v>
      </c>
      <c r="H300" s="101" t="s">
        <v>870</v>
      </c>
      <c r="I300" s="123" t="s">
        <v>871</v>
      </c>
      <c r="J300" s="124">
        <v>1024</v>
      </c>
      <c r="K300" s="211"/>
      <c r="L300" s="112"/>
      <c r="M300" s="64"/>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c r="CA300" s="116"/>
      <c r="CB300" s="116"/>
      <c r="CC300" s="116"/>
      <c r="CD300" s="116"/>
      <c r="CE300" s="116"/>
      <c r="CF300" s="116"/>
      <c r="CG300" s="116"/>
      <c r="CH300" s="116"/>
      <c r="CI300" s="116"/>
      <c r="CJ300" s="116"/>
    </row>
    <row r="301" spans="1:88" s="116" customFormat="1" ht="22.5" customHeight="1">
      <c r="A301" s="118">
        <v>168</v>
      </c>
      <c r="B301" s="119">
        <v>291</v>
      </c>
      <c r="C301" s="120" t="s">
        <v>110</v>
      </c>
      <c r="D301" s="120" t="s">
        <v>194</v>
      </c>
      <c r="E301" s="121" t="s">
        <v>578</v>
      </c>
      <c r="F301" s="122" t="s">
        <v>578</v>
      </c>
      <c r="G301" s="100" t="s">
        <v>579</v>
      </c>
      <c r="H301" s="101" t="s">
        <v>870</v>
      </c>
      <c r="I301" s="123" t="s">
        <v>871</v>
      </c>
      <c r="J301" s="124">
        <v>1536</v>
      </c>
      <c r="K301" s="211"/>
      <c r="L301" s="112"/>
      <c r="M301" s="64"/>
    </row>
    <row r="302" spans="1:88" s="130" customFormat="1" ht="22.5" customHeight="1">
      <c r="A302" s="118">
        <v>226</v>
      </c>
      <c r="B302" s="119">
        <v>292</v>
      </c>
      <c r="C302" s="120" t="s">
        <v>110</v>
      </c>
      <c r="D302" s="120" t="s">
        <v>194</v>
      </c>
      <c r="E302" s="121" t="s">
        <v>144</v>
      </c>
      <c r="F302" s="122" t="s">
        <v>145</v>
      </c>
      <c r="G302" s="100" t="s">
        <v>713</v>
      </c>
      <c r="H302" s="101" t="s">
        <v>870</v>
      </c>
      <c r="I302" s="123" t="s">
        <v>871</v>
      </c>
      <c r="J302" s="124">
        <v>2560</v>
      </c>
      <c r="K302" s="211"/>
      <c r="L302" s="112"/>
      <c r="M302" s="64"/>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c r="CA302" s="116"/>
      <c r="CB302" s="116"/>
      <c r="CC302" s="116"/>
      <c r="CD302" s="116"/>
      <c r="CE302" s="116"/>
      <c r="CF302" s="116"/>
      <c r="CG302" s="116"/>
      <c r="CH302" s="116"/>
      <c r="CI302" s="116"/>
      <c r="CJ302" s="116"/>
    </row>
    <row r="303" spans="1:88" s="130" customFormat="1" ht="22.5" customHeight="1">
      <c r="A303" s="118">
        <v>188</v>
      </c>
      <c r="B303" s="119">
        <v>293</v>
      </c>
      <c r="C303" s="120" t="s">
        <v>110</v>
      </c>
      <c r="D303" s="120" t="s">
        <v>194</v>
      </c>
      <c r="E303" s="121" t="s">
        <v>230</v>
      </c>
      <c r="F303" s="122" t="s">
        <v>230</v>
      </c>
      <c r="G303" s="100" t="s">
        <v>629</v>
      </c>
      <c r="H303" s="101" t="s">
        <v>870</v>
      </c>
      <c r="I303" s="123" t="s">
        <v>871</v>
      </c>
      <c r="J303" s="124">
        <f>1.5*1024</f>
        <v>1536</v>
      </c>
      <c r="K303" s="211"/>
      <c r="L303" s="112"/>
      <c r="M303" s="64"/>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c r="CA303" s="116"/>
      <c r="CB303" s="116"/>
      <c r="CC303" s="116"/>
      <c r="CD303" s="116"/>
      <c r="CE303" s="116"/>
      <c r="CF303" s="116"/>
      <c r="CG303" s="116"/>
      <c r="CH303" s="116"/>
      <c r="CI303" s="116"/>
      <c r="CJ303" s="116"/>
    </row>
    <row r="304" spans="1:88" s="130" customFormat="1" ht="22.5" customHeight="1">
      <c r="A304" s="118">
        <v>210</v>
      </c>
      <c r="B304" s="119">
        <v>294</v>
      </c>
      <c r="C304" s="120" t="s">
        <v>110</v>
      </c>
      <c r="D304" s="120" t="s">
        <v>194</v>
      </c>
      <c r="E304" s="121" t="s">
        <v>677</v>
      </c>
      <c r="F304" s="122" t="s">
        <v>678</v>
      </c>
      <c r="G304" s="100" t="s">
        <v>679</v>
      </c>
      <c r="H304" s="101" t="s">
        <v>870</v>
      </c>
      <c r="I304" s="123" t="s">
        <v>871</v>
      </c>
      <c r="J304" s="124">
        <v>2048</v>
      </c>
      <c r="K304" s="211"/>
      <c r="L304" s="112"/>
      <c r="M304" s="64"/>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c r="CA304" s="116"/>
      <c r="CB304" s="116"/>
      <c r="CC304" s="116"/>
      <c r="CD304" s="116"/>
      <c r="CE304" s="116"/>
      <c r="CF304" s="116"/>
      <c r="CG304" s="116"/>
      <c r="CH304" s="116"/>
      <c r="CI304" s="116"/>
      <c r="CJ304" s="116"/>
    </row>
    <row r="305" spans="1:88" s="130" customFormat="1" ht="22.5" customHeight="1">
      <c r="A305" s="118">
        <v>126</v>
      </c>
      <c r="B305" s="119">
        <v>295</v>
      </c>
      <c r="C305" s="120" t="s">
        <v>110</v>
      </c>
      <c r="D305" s="120" t="s">
        <v>194</v>
      </c>
      <c r="E305" s="121" t="s">
        <v>113</v>
      </c>
      <c r="F305" s="122" t="s">
        <v>113</v>
      </c>
      <c r="G305" s="100" t="s">
        <v>470</v>
      </c>
      <c r="H305" s="101" t="s">
        <v>870</v>
      </c>
      <c r="I305" s="123" t="s">
        <v>871</v>
      </c>
      <c r="J305" s="124">
        <v>1024</v>
      </c>
      <c r="K305" s="211"/>
      <c r="L305" s="112"/>
      <c r="M305" s="64"/>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c r="CA305" s="116"/>
      <c r="CB305" s="116"/>
      <c r="CC305" s="116"/>
      <c r="CD305" s="116"/>
      <c r="CE305" s="116"/>
      <c r="CF305" s="116"/>
      <c r="CG305" s="116"/>
      <c r="CH305" s="116"/>
      <c r="CI305" s="116"/>
      <c r="CJ305" s="116"/>
    </row>
    <row r="306" spans="1:88" s="130" customFormat="1" ht="22.5" customHeight="1">
      <c r="A306" s="118">
        <v>184</v>
      </c>
      <c r="B306" s="119">
        <v>296</v>
      </c>
      <c r="C306" s="120" t="s">
        <v>110</v>
      </c>
      <c r="D306" s="120" t="s">
        <v>194</v>
      </c>
      <c r="E306" s="121" t="s">
        <v>620</v>
      </c>
      <c r="F306" s="122" t="s">
        <v>621</v>
      </c>
      <c r="G306" s="100" t="s">
        <v>622</v>
      </c>
      <c r="H306" s="101" t="s">
        <v>870</v>
      </c>
      <c r="I306" s="123" t="s">
        <v>871</v>
      </c>
      <c r="J306" s="124">
        <v>1536</v>
      </c>
      <c r="K306" s="211"/>
      <c r="L306" s="112"/>
      <c r="M306" s="64"/>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c r="CA306" s="116"/>
      <c r="CB306" s="116"/>
      <c r="CC306" s="116"/>
      <c r="CD306" s="116"/>
      <c r="CE306" s="116"/>
      <c r="CF306" s="116"/>
      <c r="CG306" s="116"/>
      <c r="CH306" s="116"/>
      <c r="CI306" s="116"/>
      <c r="CJ306" s="116"/>
    </row>
    <row r="307" spans="1:88" s="130" customFormat="1" ht="22.5" customHeight="1">
      <c r="A307" s="118">
        <v>241</v>
      </c>
      <c r="B307" s="119">
        <v>297</v>
      </c>
      <c r="C307" s="120" t="s">
        <v>110</v>
      </c>
      <c r="D307" s="120" t="s">
        <v>194</v>
      </c>
      <c r="E307" s="121" t="s">
        <v>747</v>
      </c>
      <c r="F307" s="122" t="s">
        <v>747</v>
      </c>
      <c r="G307" s="100" t="s">
        <v>748</v>
      </c>
      <c r="H307" s="101" t="s">
        <v>870</v>
      </c>
      <c r="I307" s="123" t="s">
        <v>871</v>
      </c>
      <c r="J307" s="124">
        <f>3*1024</f>
        <v>3072</v>
      </c>
      <c r="K307" s="211"/>
      <c r="L307" s="112"/>
      <c r="M307" s="64"/>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c r="CA307" s="116"/>
      <c r="CB307" s="116"/>
      <c r="CC307" s="116"/>
      <c r="CD307" s="116"/>
      <c r="CE307" s="116"/>
      <c r="CF307" s="116"/>
      <c r="CG307" s="116"/>
      <c r="CH307" s="116"/>
      <c r="CI307" s="116"/>
      <c r="CJ307" s="116"/>
    </row>
    <row r="308" spans="1:88" s="130" customFormat="1" ht="22.5" customHeight="1">
      <c r="A308" s="118">
        <v>214</v>
      </c>
      <c r="B308" s="119">
        <v>298</v>
      </c>
      <c r="C308" s="120" t="s">
        <v>110</v>
      </c>
      <c r="D308" s="120" t="s">
        <v>194</v>
      </c>
      <c r="E308" s="121" t="s">
        <v>686</v>
      </c>
      <c r="F308" s="122" t="s">
        <v>687</v>
      </c>
      <c r="G308" s="100" t="s">
        <v>688</v>
      </c>
      <c r="H308" s="101" t="s">
        <v>870</v>
      </c>
      <c r="I308" s="123" t="s">
        <v>871</v>
      </c>
      <c r="J308" s="124">
        <v>2048</v>
      </c>
      <c r="K308" s="211"/>
      <c r="L308" s="112"/>
      <c r="M308" s="64"/>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c r="CA308" s="116"/>
      <c r="CB308" s="116"/>
      <c r="CC308" s="116"/>
      <c r="CD308" s="116"/>
      <c r="CE308" s="116"/>
      <c r="CF308" s="116"/>
      <c r="CG308" s="116"/>
      <c r="CH308" s="116"/>
      <c r="CI308" s="116"/>
      <c r="CJ308" s="116"/>
    </row>
    <row r="309" spans="1:88" s="130" customFormat="1" ht="22.5" customHeight="1">
      <c r="A309" s="118">
        <v>294</v>
      </c>
      <c r="B309" s="119">
        <v>299</v>
      </c>
      <c r="C309" s="120" t="s">
        <v>110</v>
      </c>
      <c r="D309" s="120" t="s">
        <v>692</v>
      </c>
      <c r="E309" s="121" t="s">
        <v>110</v>
      </c>
      <c r="F309" s="122" t="s">
        <v>192</v>
      </c>
      <c r="G309" s="100" t="s">
        <v>841</v>
      </c>
      <c r="H309" s="101" t="s">
        <v>870</v>
      </c>
      <c r="I309" s="123" t="s">
        <v>871</v>
      </c>
      <c r="J309" s="124">
        <f>13*1024</f>
        <v>13312</v>
      </c>
      <c r="K309" s="211"/>
      <c r="L309" s="112"/>
      <c r="M309" s="64"/>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c r="CA309" s="116"/>
      <c r="CB309" s="116"/>
      <c r="CC309" s="116"/>
      <c r="CD309" s="116"/>
      <c r="CE309" s="116"/>
      <c r="CF309" s="116"/>
      <c r="CG309" s="116"/>
      <c r="CH309" s="116"/>
      <c r="CI309" s="116"/>
      <c r="CJ309" s="116"/>
    </row>
    <row r="310" spans="1:88" s="130" customFormat="1" ht="22.5" customHeight="1">
      <c r="A310" s="118">
        <v>185</v>
      </c>
      <c r="B310" s="119">
        <v>300</v>
      </c>
      <c r="C310" s="120" t="s">
        <v>110</v>
      </c>
      <c r="D310" s="120" t="s">
        <v>129</v>
      </c>
      <c r="E310" s="121" t="s">
        <v>623</v>
      </c>
      <c r="F310" s="122" t="s">
        <v>192</v>
      </c>
      <c r="G310" s="100"/>
      <c r="H310" s="101" t="s">
        <v>870</v>
      </c>
      <c r="I310" s="123" t="s">
        <v>871</v>
      </c>
      <c r="J310" s="124">
        <v>1536</v>
      </c>
      <c r="K310" s="211"/>
      <c r="L310" s="112"/>
      <c r="M310" s="64"/>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c r="CA310" s="116"/>
      <c r="CB310" s="116"/>
      <c r="CC310" s="116"/>
      <c r="CD310" s="116"/>
      <c r="CE310" s="116"/>
      <c r="CF310" s="116"/>
      <c r="CG310" s="116"/>
      <c r="CH310" s="116"/>
      <c r="CI310" s="116"/>
      <c r="CJ310" s="116"/>
    </row>
    <row r="311" spans="1:88" ht="22.5" customHeight="1">
      <c r="A311" s="118">
        <v>248</v>
      </c>
      <c r="B311" s="119">
        <v>301</v>
      </c>
      <c r="C311" s="120" t="s">
        <v>760</v>
      </c>
      <c r="D311" s="120" t="s">
        <v>692</v>
      </c>
      <c r="E311" s="121" t="s">
        <v>760</v>
      </c>
      <c r="F311" s="122" t="s">
        <v>761</v>
      </c>
      <c r="G311" s="100" t="s">
        <v>762</v>
      </c>
      <c r="H311" s="101" t="s">
        <v>872</v>
      </c>
      <c r="I311" s="123" t="s">
        <v>871</v>
      </c>
      <c r="J311" s="124">
        <f>3*1024</f>
        <v>3072</v>
      </c>
      <c r="K311" s="211"/>
      <c r="L311" s="112"/>
      <c r="M311" s="64"/>
    </row>
    <row r="312" spans="1:88" ht="22.5" customHeight="1">
      <c r="A312" s="118">
        <v>238</v>
      </c>
      <c r="B312" s="119">
        <v>302</v>
      </c>
      <c r="C312" s="120" t="s">
        <v>738</v>
      </c>
      <c r="D312" s="120" t="s">
        <v>692</v>
      </c>
      <c r="E312" s="121" t="s">
        <v>738</v>
      </c>
      <c r="F312" s="122" t="s">
        <v>739</v>
      </c>
      <c r="G312" s="100" t="s">
        <v>740</v>
      </c>
      <c r="H312" s="101" t="s">
        <v>872</v>
      </c>
      <c r="I312" s="123" t="s">
        <v>871</v>
      </c>
      <c r="J312" s="124">
        <f>2.5*1024</f>
        <v>2560</v>
      </c>
      <c r="K312" s="211"/>
      <c r="L312" s="112"/>
      <c r="M312" s="64"/>
    </row>
    <row r="313" spans="1:88">
      <c r="I313" s="131" t="s">
        <v>868</v>
      </c>
      <c r="J313" s="132">
        <f>SUM(J14:J312)</f>
        <v>1104638</v>
      </c>
      <c r="K313" s="132"/>
      <c r="L313" s="117" t="s">
        <v>885</v>
      </c>
      <c r="M313" s="133">
        <f>SUM(M14:M312)</f>
        <v>0</v>
      </c>
    </row>
    <row r="325" spans="10:11">
      <c r="J325" s="134"/>
      <c r="K325" s="134"/>
    </row>
  </sheetData>
  <sheetProtection algorithmName="SHA-512" hashValue="UajjX29HSbiJO1WAPSic2pv+mt1Kl/TBugN3pMmVhjMPt8qvPrGFmzTNfoQLF7MiBhSRnuxfSQ40Z/mSnNkyPQ==" saltValue="2i/zL09iapRhjnfHonJ59w==" spinCount="100000" sheet="1" objects="1" scenarios="1"/>
  <sortState ref="A15:J313">
    <sortCondition ref="B15:B313"/>
  </sortState>
  <mergeCells count="9">
    <mergeCell ref="B2:M2"/>
    <mergeCell ref="B6:C6"/>
    <mergeCell ref="B7:C7"/>
    <mergeCell ref="B10:M10"/>
    <mergeCell ref="B11:M11"/>
    <mergeCell ref="B9:M9"/>
    <mergeCell ref="D7:M7"/>
    <mergeCell ref="D6:M6"/>
    <mergeCell ref="B4:M4"/>
  </mergeCells>
  <conditionalFormatting sqref="G295:G312 G14:G293">
    <cfRule type="cellIs" dxfId="191" priority="94" stopIfTrue="1" operator="equal">
      <formula>"Red"</formula>
    </cfRule>
    <cfRule type="cellIs" dxfId="190" priority="95" stopIfTrue="1" operator="equal">
      <formula>"Amber"</formula>
    </cfRule>
    <cfRule type="cellIs" dxfId="189" priority="96" stopIfTrue="1" operator="equal">
      <formula>"Green"</formula>
    </cfRule>
  </conditionalFormatting>
  <conditionalFormatting sqref="G15">
    <cfRule type="cellIs" dxfId="188" priority="91" stopIfTrue="1" operator="equal">
      <formula>"Red"</formula>
    </cfRule>
    <cfRule type="cellIs" dxfId="187" priority="92" stopIfTrue="1" operator="equal">
      <formula>"Amber"</formula>
    </cfRule>
    <cfRule type="cellIs" dxfId="186" priority="93" stopIfTrue="1" operator="equal">
      <formula>"Green"</formula>
    </cfRule>
  </conditionalFormatting>
  <conditionalFormatting sqref="G54">
    <cfRule type="cellIs" dxfId="185" priority="88" stopIfTrue="1" operator="equal">
      <formula>"Red"</formula>
    </cfRule>
    <cfRule type="cellIs" dxfId="184" priority="89" stopIfTrue="1" operator="equal">
      <formula>"Amber"</formula>
    </cfRule>
    <cfRule type="cellIs" dxfId="183" priority="90" stopIfTrue="1" operator="equal">
      <formula>"Green"</formula>
    </cfRule>
  </conditionalFormatting>
  <conditionalFormatting sqref="G59">
    <cfRule type="cellIs" dxfId="182" priority="85" stopIfTrue="1" operator="equal">
      <formula>"Red"</formula>
    </cfRule>
    <cfRule type="cellIs" dxfId="181" priority="86" stopIfTrue="1" operator="equal">
      <formula>"Amber"</formula>
    </cfRule>
    <cfRule type="cellIs" dxfId="180" priority="87" stopIfTrue="1" operator="equal">
      <formula>"Green"</formula>
    </cfRule>
  </conditionalFormatting>
  <conditionalFormatting sqref="G86">
    <cfRule type="cellIs" dxfId="179" priority="82" stopIfTrue="1" operator="equal">
      <formula>"Red"</formula>
    </cfRule>
    <cfRule type="cellIs" dxfId="178" priority="83" stopIfTrue="1" operator="equal">
      <formula>"Amber"</formula>
    </cfRule>
    <cfRule type="cellIs" dxfId="177" priority="84" stopIfTrue="1" operator="equal">
      <formula>"Green"</formula>
    </cfRule>
  </conditionalFormatting>
  <conditionalFormatting sqref="G88">
    <cfRule type="cellIs" dxfId="176" priority="79" stopIfTrue="1" operator="equal">
      <formula>"Red"</formula>
    </cfRule>
    <cfRule type="cellIs" dxfId="175" priority="80" stopIfTrue="1" operator="equal">
      <formula>"Amber"</formula>
    </cfRule>
    <cfRule type="cellIs" dxfId="174" priority="81" stopIfTrue="1" operator="equal">
      <formula>"Green"</formula>
    </cfRule>
  </conditionalFormatting>
  <conditionalFormatting sqref="G94">
    <cfRule type="cellIs" dxfId="173" priority="76" stopIfTrue="1" operator="equal">
      <formula>"Red"</formula>
    </cfRule>
    <cfRule type="cellIs" dxfId="172" priority="77" stopIfTrue="1" operator="equal">
      <formula>"Amber"</formula>
    </cfRule>
    <cfRule type="cellIs" dxfId="171" priority="78" stopIfTrue="1" operator="equal">
      <formula>"Green"</formula>
    </cfRule>
  </conditionalFormatting>
  <conditionalFormatting sqref="G98">
    <cfRule type="cellIs" dxfId="170" priority="73" stopIfTrue="1" operator="equal">
      <formula>"Red"</formula>
    </cfRule>
    <cfRule type="cellIs" dxfId="169" priority="74" stopIfTrue="1" operator="equal">
      <formula>"Amber"</formula>
    </cfRule>
    <cfRule type="cellIs" dxfId="168" priority="75" stopIfTrue="1" operator="equal">
      <formula>"Green"</formula>
    </cfRule>
  </conditionalFormatting>
  <conditionalFormatting sqref="G99">
    <cfRule type="cellIs" dxfId="167" priority="70" stopIfTrue="1" operator="equal">
      <formula>"Red"</formula>
    </cfRule>
    <cfRule type="cellIs" dxfId="166" priority="71" stopIfTrue="1" operator="equal">
      <formula>"Amber"</formula>
    </cfRule>
    <cfRule type="cellIs" dxfId="165" priority="72" stopIfTrue="1" operator="equal">
      <formula>"Green"</formula>
    </cfRule>
  </conditionalFormatting>
  <conditionalFormatting sqref="G103">
    <cfRule type="cellIs" dxfId="164" priority="67" stopIfTrue="1" operator="equal">
      <formula>"Red"</formula>
    </cfRule>
    <cfRule type="cellIs" dxfId="163" priority="68" stopIfTrue="1" operator="equal">
      <formula>"Amber"</formula>
    </cfRule>
    <cfRule type="cellIs" dxfId="162" priority="69" stopIfTrue="1" operator="equal">
      <formula>"Green"</formula>
    </cfRule>
  </conditionalFormatting>
  <conditionalFormatting sqref="G105">
    <cfRule type="cellIs" dxfId="161" priority="64" stopIfTrue="1" operator="equal">
      <formula>"Red"</formula>
    </cfRule>
    <cfRule type="cellIs" dxfId="160" priority="65" stopIfTrue="1" operator="equal">
      <formula>"Amber"</formula>
    </cfRule>
    <cfRule type="cellIs" dxfId="159" priority="66" stopIfTrue="1" operator="equal">
      <formula>"Green"</formula>
    </cfRule>
  </conditionalFormatting>
  <conditionalFormatting sqref="G107">
    <cfRule type="cellIs" dxfId="158" priority="61" stopIfTrue="1" operator="equal">
      <formula>"Red"</formula>
    </cfRule>
    <cfRule type="cellIs" dxfId="157" priority="62" stopIfTrue="1" operator="equal">
      <formula>"Amber"</formula>
    </cfRule>
    <cfRule type="cellIs" dxfId="156" priority="63" stopIfTrue="1" operator="equal">
      <formula>"Green"</formula>
    </cfRule>
  </conditionalFormatting>
  <conditionalFormatting sqref="G111">
    <cfRule type="cellIs" dxfId="155" priority="58" stopIfTrue="1" operator="equal">
      <formula>"Red"</formula>
    </cfRule>
    <cfRule type="cellIs" dxfId="154" priority="59" stopIfTrue="1" operator="equal">
      <formula>"Amber"</formula>
    </cfRule>
    <cfRule type="cellIs" dxfId="153" priority="60" stopIfTrue="1" operator="equal">
      <formula>"Green"</formula>
    </cfRule>
  </conditionalFormatting>
  <conditionalFormatting sqref="G119">
    <cfRule type="cellIs" dxfId="152" priority="55" stopIfTrue="1" operator="equal">
      <formula>"Red"</formula>
    </cfRule>
    <cfRule type="cellIs" dxfId="151" priority="56" stopIfTrue="1" operator="equal">
      <formula>"Amber"</formula>
    </cfRule>
    <cfRule type="cellIs" dxfId="150" priority="57" stopIfTrue="1" operator="equal">
      <formula>"Green"</formula>
    </cfRule>
  </conditionalFormatting>
  <conditionalFormatting sqref="G156">
    <cfRule type="cellIs" dxfId="149" priority="52" stopIfTrue="1" operator="equal">
      <formula>"Red"</formula>
    </cfRule>
    <cfRule type="cellIs" dxfId="148" priority="53" stopIfTrue="1" operator="equal">
      <formula>"Amber"</formula>
    </cfRule>
    <cfRule type="cellIs" dxfId="147" priority="54" stopIfTrue="1" operator="equal">
      <formula>"Green"</formula>
    </cfRule>
  </conditionalFormatting>
  <conditionalFormatting sqref="G161">
    <cfRule type="cellIs" dxfId="146" priority="49" stopIfTrue="1" operator="equal">
      <formula>"Red"</formula>
    </cfRule>
    <cfRule type="cellIs" dxfId="145" priority="50" stopIfTrue="1" operator="equal">
      <formula>"Amber"</formula>
    </cfRule>
    <cfRule type="cellIs" dxfId="144" priority="51" stopIfTrue="1" operator="equal">
      <formula>"Green"</formula>
    </cfRule>
  </conditionalFormatting>
  <conditionalFormatting sqref="G160">
    <cfRule type="cellIs" dxfId="143" priority="46" stopIfTrue="1" operator="equal">
      <formula>"Red"</formula>
    </cfRule>
    <cfRule type="cellIs" dxfId="142" priority="47" stopIfTrue="1" operator="equal">
      <formula>"Amber"</formula>
    </cfRule>
    <cfRule type="cellIs" dxfId="141" priority="48" stopIfTrue="1" operator="equal">
      <formula>"Green"</formula>
    </cfRule>
  </conditionalFormatting>
  <conditionalFormatting sqref="G196">
    <cfRule type="cellIs" dxfId="140" priority="43" stopIfTrue="1" operator="equal">
      <formula>"Red"</formula>
    </cfRule>
    <cfRule type="cellIs" dxfId="139" priority="44" stopIfTrue="1" operator="equal">
      <formula>"Amber"</formula>
    </cfRule>
    <cfRule type="cellIs" dxfId="138" priority="45" stopIfTrue="1" operator="equal">
      <formula>"Green"</formula>
    </cfRule>
  </conditionalFormatting>
  <conditionalFormatting sqref="G199">
    <cfRule type="cellIs" dxfId="137" priority="40" stopIfTrue="1" operator="equal">
      <formula>"Red"</formula>
    </cfRule>
    <cfRule type="cellIs" dxfId="136" priority="41" stopIfTrue="1" operator="equal">
      <formula>"Amber"</formula>
    </cfRule>
    <cfRule type="cellIs" dxfId="135" priority="42" stopIfTrue="1" operator="equal">
      <formula>"Green"</formula>
    </cfRule>
  </conditionalFormatting>
  <conditionalFormatting sqref="G208">
    <cfRule type="cellIs" dxfId="134" priority="37" stopIfTrue="1" operator="equal">
      <formula>"Red"</formula>
    </cfRule>
    <cfRule type="cellIs" dxfId="133" priority="38" stopIfTrue="1" operator="equal">
      <formula>"Amber"</formula>
    </cfRule>
    <cfRule type="cellIs" dxfId="132" priority="39" stopIfTrue="1" operator="equal">
      <formula>"Green"</formula>
    </cfRule>
  </conditionalFormatting>
  <conditionalFormatting sqref="G209">
    <cfRule type="cellIs" dxfId="131" priority="34" stopIfTrue="1" operator="equal">
      <formula>"Red"</formula>
    </cfRule>
    <cfRule type="cellIs" dxfId="130" priority="35" stopIfTrue="1" operator="equal">
      <formula>"Amber"</formula>
    </cfRule>
    <cfRule type="cellIs" dxfId="129" priority="36" stopIfTrue="1" operator="equal">
      <formula>"Green"</formula>
    </cfRule>
  </conditionalFormatting>
  <conditionalFormatting sqref="G211">
    <cfRule type="cellIs" dxfId="128" priority="31" stopIfTrue="1" operator="equal">
      <formula>"Red"</formula>
    </cfRule>
    <cfRule type="cellIs" dxfId="127" priority="32" stopIfTrue="1" operator="equal">
      <formula>"Amber"</formula>
    </cfRule>
    <cfRule type="cellIs" dxfId="126" priority="33" stopIfTrue="1" operator="equal">
      <formula>"Green"</formula>
    </cfRule>
  </conditionalFormatting>
  <conditionalFormatting sqref="G212">
    <cfRule type="cellIs" dxfId="125" priority="28" stopIfTrue="1" operator="equal">
      <formula>"Red"</formula>
    </cfRule>
    <cfRule type="cellIs" dxfId="124" priority="29" stopIfTrue="1" operator="equal">
      <formula>"Amber"</formula>
    </cfRule>
    <cfRule type="cellIs" dxfId="123" priority="30" stopIfTrue="1" operator="equal">
      <formula>"Green"</formula>
    </cfRule>
  </conditionalFormatting>
  <conditionalFormatting sqref="G218">
    <cfRule type="cellIs" dxfId="122" priority="25" stopIfTrue="1" operator="equal">
      <formula>"Red"</formula>
    </cfRule>
    <cfRule type="cellIs" dxfId="121" priority="26" stopIfTrue="1" operator="equal">
      <formula>"Amber"</formula>
    </cfRule>
    <cfRule type="cellIs" dxfId="120" priority="27" stopIfTrue="1" operator="equal">
      <formula>"Green"</formula>
    </cfRule>
  </conditionalFormatting>
  <conditionalFormatting sqref="G220">
    <cfRule type="cellIs" dxfId="119" priority="22" stopIfTrue="1" operator="equal">
      <formula>"Red"</formula>
    </cfRule>
    <cfRule type="cellIs" dxfId="118" priority="23" stopIfTrue="1" operator="equal">
      <formula>"Amber"</formula>
    </cfRule>
    <cfRule type="cellIs" dxfId="117" priority="24" stopIfTrue="1" operator="equal">
      <formula>"Green"</formula>
    </cfRule>
  </conditionalFormatting>
  <conditionalFormatting sqref="G222">
    <cfRule type="cellIs" dxfId="116" priority="19" stopIfTrue="1" operator="equal">
      <formula>"Red"</formula>
    </cfRule>
    <cfRule type="cellIs" dxfId="115" priority="20" stopIfTrue="1" operator="equal">
      <formula>"Amber"</formula>
    </cfRule>
    <cfRule type="cellIs" dxfId="114" priority="21" stopIfTrue="1" operator="equal">
      <formula>"Green"</formula>
    </cfRule>
  </conditionalFormatting>
  <conditionalFormatting sqref="G244">
    <cfRule type="cellIs" dxfId="113" priority="16" stopIfTrue="1" operator="equal">
      <formula>"Red"</formula>
    </cfRule>
    <cfRule type="cellIs" dxfId="112" priority="17" stopIfTrue="1" operator="equal">
      <formula>"Amber"</formula>
    </cfRule>
    <cfRule type="cellIs" dxfId="111" priority="18" stopIfTrue="1" operator="equal">
      <formula>"Green"</formula>
    </cfRule>
  </conditionalFormatting>
  <conditionalFormatting sqref="G245">
    <cfRule type="cellIs" dxfId="110" priority="13" stopIfTrue="1" operator="equal">
      <formula>"Red"</formula>
    </cfRule>
    <cfRule type="cellIs" dxfId="109" priority="14" stopIfTrue="1" operator="equal">
      <formula>"Amber"</formula>
    </cfRule>
    <cfRule type="cellIs" dxfId="108" priority="15" stopIfTrue="1" operator="equal">
      <formula>"Green"</formula>
    </cfRule>
  </conditionalFormatting>
  <conditionalFormatting sqref="G253">
    <cfRule type="cellIs" dxfId="107" priority="10" stopIfTrue="1" operator="equal">
      <formula>"Red"</formula>
    </cfRule>
    <cfRule type="cellIs" dxfId="106" priority="11" stopIfTrue="1" operator="equal">
      <formula>"Amber"</formula>
    </cfRule>
    <cfRule type="cellIs" dxfId="105" priority="12" stopIfTrue="1" operator="equal">
      <formula>"Green"</formula>
    </cfRule>
  </conditionalFormatting>
  <conditionalFormatting sqref="G289">
    <cfRule type="cellIs" dxfId="104" priority="7" stopIfTrue="1" operator="equal">
      <formula>"Red"</formula>
    </cfRule>
    <cfRule type="cellIs" dxfId="103" priority="8" stopIfTrue="1" operator="equal">
      <formula>"Amber"</formula>
    </cfRule>
    <cfRule type="cellIs" dxfId="102" priority="9" stopIfTrue="1" operator="equal">
      <formula>"Green"</formula>
    </cfRule>
  </conditionalFormatting>
  <conditionalFormatting sqref="G310 G300 G308 G303 G312 G293 G295">
    <cfRule type="cellIs" dxfId="101" priority="4" stopIfTrue="1" operator="equal">
      <formula>"Red"</formula>
    </cfRule>
    <cfRule type="cellIs" dxfId="100" priority="5" stopIfTrue="1" operator="equal">
      <formula>"Amber"</formula>
    </cfRule>
    <cfRule type="cellIs" dxfId="99" priority="6" stopIfTrue="1" operator="equal">
      <formula>"Green"</formula>
    </cfRule>
  </conditionalFormatting>
  <conditionalFormatting sqref="G294">
    <cfRule type="cellIs" dxfId="98" priority="1" stopIfTrue="1" operator="equal">
      <formula>"Red"</formula>
    </cfRule>
    <cfRule type="cellIs" dxfId="97" priority="2" stopIfTrue="1" operator="equal">
      <formula>"Amber"</formula>
    </cfRule>
    <cfRule type="cellIs" dxfId="96" priority="3" stopIfTrue="1" operator="equal">
      <formula>"Green"</formula>
    </cfRule>
  </conditionalFormatting>
  <dataValidations count="2">
    <dataValidation type="list" allowBlank="1" showInputMessage="1" showErrorMessage="1" sqref="L14:L312">
      <formula1>"Cobre,Fibra,Radio,Radio Banda no licenciada,Satelital,Internet movil / Canales compartidos"</formula1>
    </dataValidation>
    <dataValidation type="list" allowBlank="1" showInputMessage="1" showErrorMessage="1" sqref="K14:K312">
      <formula1>"Canal Dedicado,Canal Compartido"</formula1>
    </dataValidation>
  </dataValidations>
  <printOptions horizontalCentered="1"/>
  <pageMargins left="0.23622047244094491" right="0.23622047244094491" top="0.55118110236220474" bottom="0.55118110236220474" header="0.31496062992125984" footer="0.31496062992125984"/>
  <pageSetup scale="50" orientation="landscape" horizontalDpi="4294967295" verticalDpi="4294967295" r:id="rId1"/>
  <rowBreaks count="1" manualBreakCount="1">
    <brk id="277" min="1"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O317"/>
  <sheetViews>
    <sheetView showGridLines="0" view="pageBreakPreview" zoomScale="80" zoomScaleNormal="100" zoomScaleSheetLayoutView="80" workbookViewId="0">
      <pane ySplit="16" topLeftCell="A17" activePane="bottomLeft" state="frozen"/>
      <selection pane="bottomLeft" activeCell="H17" sqref="H17"/>
    </sheetView>
  </sheetViews>
  <sheetFormatPr baseColWidth="10" defaultColWidth="11.42578125" defaultRowHeight="14.25"/>
  <cols>
    <col min="1" max="1" width="4.5703125" style="103" customWidth="1"/>
    <col min="2" max="4" width="11.42578125" style="104"/>
    <col min="5" max="5" width="20.42578125" style="104" customWidth="1"/>
    <col min="6" max="6" width="11.42578125" style="104"/>
    <col min="7" max="7" width="42.7109375" style="104" customWidth="1"/>
    <col min="8" max="8" width="13" style="104" bestFit="1" customWidth="1"/>
    <col min="9" max="10" width="13.140625" style="104" customWidth="1"/>
    <col min="11" max="11" width="13" style="104" customWidth="1"/>
    <col min="12" max="15" width="12.85546875" style="104" customWidth="1"/>
    <col min="16" max="16384" width="11.42578125" style="104"/>
  </cols>
  <sheetData>
    <row r="1" spans="2:15" ht="3.75" customHeight="1"/>
    <row r="2" spans="2:15" ht="75" customHeight="1">
      <c r="B2" s="250"/>
      <c r="C2" s="250"/>
      <c r="D2" s="250"/>
      <c r="E2" s="250"/>
      <c r="F2" s="250"/>
      <c r="G2" s="250"/>
      <c r="H2" s="250"/>
      <c r="I2" s="250"/>
      <c r="J2" s="250"/>
      <c r="K2" s="250"/>
      <c r="L2" s="250"/>
      <c r="M2" s="250"/>
      <c r="N2" s="250"/>
      <c r="O2" s="250"/>
    </row>
    <row r="3" spans="2:15" ht="5.25" customHeight="1"/>
    <row r="4" spans="2:15" ht="15" customHeight="1">
      <c r="B4" s="246" t="s">
        <v>861</v>
      </c>
      <c r="C4" s="246"/>
      <c r="D4" s="246"/>
      <c r="E4" s="246"/>
      <c r="F4" s="246"/>
      <c r="G4" s="246"/>
      <c r="H4" s="246"/>
      <c r="I4" s="246"/>
      <c r="J4" s="246"/>
      <c r="K4" s="246"/>
      <c r="L4" s="246"/>
      <c r="M4" s="246"/>
      <c r="N4" s="246"/>
      <c r="O4" s="246"/>
    </row>
    <row r="5" spans="2:15" ht="5.25" customHeight="1"/>
    <row r="6" spans="2:15">
      <c r="B6" s="256" t="s">
        <v>849</v>
      </c>
      <c r="C6" s="256"/>
      <c r="D6" s="249" t="str">
        <f>+IF('Redes SDC 1'!$C$6=0,"",('Redes SDC 1'!C6))</f>
        <v/>
      </c>
      <c r="E6" s="249"/>
      <c r="F6" s="249"/>
      <c r="G6" s="249"/>
      <c r="H6" s="249"/>
      <c r="I6" s="249"/>
      <c r="J6" s="249"/>
      <c r="K6" s="249"/>
      <c r="L6" s="249"/>
      <c r="M6" s="249"/>
      <c r="N6" s="249"/>
      <c r="O6" s="249"/>
    </row>
    <row r="7" spans="2:15">
      <c r="B7" s="256" t="s">
        <v>864</v>
      </c>
      <c r="C7" s="256"/>
      <c r="D7" s="249" t="str">
        <f>+IF('Redes SDC 1'!$C$6=0,"",('Redes SDC 1'!C7))</f>
        <v/>
      </c>
      <c r="E7" s="249"/>
      <c r="F7" s="249"/>
      <c r="G7" s="249"/>
      <c r="H7" s="249"/>
      <c r="I7" s="249"/>
      <c r="J7" s="249"/>
      <c r="K7" s="249"/>
      <c r="L7" s="249"/>
      <c r="M7" s="249"/>
      <c r="N7" s="249"/>
      <c r="O7" s="249"/>
    </row>
    <row r="8" spans="2:15" ht="3.75" customHeight="1"/>
    <row r="9" spans="2:15" ht="15" customHeight="1">
      <c r="B9" s="246" t="s">
        <v>862</v>
      </c>
      <c r="C9" s="246"/>
      <c r="D9" s="246"/>
      <c r="E9" s="246"/>
      <c r="F9" s="246"/>
      <c r="G9" s="246"/>
      <c r="H9" s="246"/>
      <c r="I9" s="246"/>
      <c r="J9" s="246"/>
      <c r="K9" s="246"/>
      <c r="L9" s="246"/>
      <c r="M9" s="246"/>
      <c r="N9" s="246"/>
      <c r="O9" s="246"/>
    </row>
    <row r="10" spans="2:15" ht="114" customHeight="1">
      <c r="B10" s="217" t="s">
        <v>895</v>
      </c>
      <c r="C10" s="217"/>
      <c r="D10" s="217"/>
      <c r="E10" s="217"/>
      <c r="F10" s="217"/>
      <c r="G10" s="217"/>
      <c r="H10" s="217"/>
      <c r="I10" s="217"/>
      <c r="J10" s="217"/>
      <c r="K10" s="217"/>
      <c r="L10" s="217"/>
      <c r="M10" s="217"/>
      <c r="N10" s="217"/>
      <c r="O10" s="217"/>
    </row>
    <row r="11" spans="2:15" ht="3.75" customHeight="1"/>
    <row r="12" spans="2:15" ht="15" customHeight="1">
      <c r="B12" s="246" t="s">
        <v>894</v>
      </c>
      <c r="C12" s="246"/>
      <c r="D12" s="246"/>
      <c r="E12" s="246"/>
      <c r="F12" s="246"/>
      <c r="G12" s="246"/>
      <c r="H12" s="246"/>
      <c r="I12" s="246"/>
      <c r="J12" s="246"/>
      <c r="K12" s="246"/>
      <c r="L12" s="246"/>
      <c r="M12" s="246"/>
      <c r="N12" s="246"/>
      <c r="O12" s="246"/>
    </row>
    <row r="13" spans="2:15" ht="3.75" customHeight="1"/>
    <row r="14" spans="2:15" ht="29.25" customHeight="1">
      <c r="B14" s="252" t="s">
        <v>884</v>
      </c>
      <c r="C14" s="252" t="s">
        <v>106</v>
      </c>
      <c r="D14" s="252" t="s">
        <v>107</v>
      </c>
      <c r="E14" s="252" t="s">
        <v>108</v>
      </c>
      <c r="F14" s="252" t="s">
        <v>26</v>
      </c>
      <c r="G14" s="252" t="s">
        <v>109</v>
      </c>
      <c r="H14" s="257" t="s">
        <v>898</v>
      </c>
      <c r="I14" s="257"/>
      <c r="J14" s="257"/>
      <c r="K14" s="257"/>
      <c r="L14" s="258" t="s">
        <v>886</v>
      </c>
      <c r="M14" s="258"/>
      <c r="N14" s="258"/>
      <c r="O14" s="258"/>
    </row>
    <row r="15" spans="2:15" ht="29.25" customHeight="1">
      <c r="B15" s="252"/>
      <c r="C15" s="252"/>
      <c r="D15" s="252"/>
      <c r="E15" s="252"/>
      <c r="F15" s="252"/>
      <c r="G15" s="252"/>
      <c r="H15" s="135" t="s">
        <v>887</v>
      </c>
      <c r="I15" s="135" t="s">
        <v>888</v>
      </c>
      <c r="J15" s="135" t="s">
        <v>889</v>
      </c>
      <c r="K15" s="135" t="s">
        <v>897</v>
      </c>
      <c r="L15" s="135" t="s">
        <v>890</v>
      </c>
      <c r="M15" s="135" t="s">
        <v>891</v>
      </c>
      <c r="N15" s="135" t="s">
        <v>892</v>
      </c>
      <c r="O15" s="135" t="s">
        <v>893</v>
      </c>
    </row>
    <row r="16" spans="2:15">
      <c r="B16" s="252"/>
      <c r="C16" s="253"/>
      <c r="D16" s="253"/>
      <c r="E16" s="253"/>
      <c r="F16" s="253"/>
      <c r="G16" s="253"/>
      <c r="H16" s="254" t="s">
        <v>896</v>
      </c>
      <c r="I16" s="255"/>
      <c r="J16" s="255"/>
      <c r="K16" s="255"/>
      <c r="L16" s="255"/>
      <c r="M16" s="255"/>
      <c r="N16" s="255"/>
      <c r="O16" s="255"/>
    </row>
    <row r="17" spans="1:15" ht="39.950000000000003" customHeight="1">
      <c r="A17" s="103">
        <v>70</v>
      </c>
      <c r="B17" s="108">
        <v>1</v>
      </c>
      <c r="C17" s="109" t="s">
        <v>128</v>
      </c>
      <c r="D17" s="109" t="s">
        <v>143</v>
      </c>
      <c r="E17" s="110" t="s">
        <v>323</v>
      </c>
      <c r="F17" s="111" t="s">
        <v>323</v>
      </c>
      <c r="G17" s="105" t="s">
        <v>324</v>
      </c>
      <c r="H17" s="64"/>
      <c r="I17" s="64"/>
      <c r="J17" s="64"/>
      <c r="K17" s="64"/>
      <c r="L17" s="64"/>
      <c r="M17" s="64"/>
      <c r="N17" s="64"/>
      <c r="O17" s="64"/>
    </row>
    <row r="18" spans="1:15" ht="39.950000000000003" customHeight="1">
      <c r="A18" s="103">
        <v>268</v>
      </c>
      <c r="B18" s="108">
        <v>2</v>
      </c>
      <c r="C18" s="109" t="s">
        <v>128</v>
      </c>
      <c r="D18" s="109" t="s">
        <v>692</v>
      </c>
      <c r="E18" s="110" t="s">
        <v>128</v>
      </c>
      <c r="F18" s="111" t="s">
        <v>323</v>
      </c>
      <c r="G18" s="105" t="s">
        <v>799</v>
      </c>
      <c r="H18" s="64"/>
      <c r="I18" s="64"/>
      <c r="J18" s="64"/>
      <c r="K18" s="64"/>
      <c r="L18" s="64"/>
      <c r="M18" s="64"/>
      <c r="N18" s="64"/>
      <c r="O18" s="64"/>
    </row>
    <row r="19" spans="1:15" ht="39.950000000000003" customHeight="1">
      <c r="A19" s="103">
        <v>5</v>
      </c>
      <c r="B19" s="108">
        <v>3</v>
      </c>
      <c r="C19" s="109" t="s">
        <v>128</v>
      </c>
      <c r="D19" s="109" t="s">
        <v>129</v>
      </c>
      <c r="E19" s="110" t="s">
        <v>130</v>
      </c>
      <c r="F19" s="111" t="s">
        <v>128</v>
      </c>
      <c r="G19" s="105" t="s">
        <v>131</v>
      </c>
      <c r="H19" s="64"/>
      <c r="I19" s="64"/>
      <c r="J19" s="64"/>
      <c r="K19" s="64"/>
      <c r="L19" s="64"/>
      <c r="M19" s="64"/>
      <c r="N19" s="64"/>
      <c r="O19" s="64"/>
    </row>
    <row r="20" spans="1:15" ht="39.950000000000003" customHeight="1">
      <c r="A20" s="103">
        <v>10</v>
      </c>
      <c r="B20" s="108">
        <v>4</v>
      </c>
      <c r="C20" s="109" t="s">
        <v>128</v>
      </c>
      <c r="D20" s="109" t="s">
        <v>125</v>
      </c>
      <c r="E20" s="110" t="s">
        <v>147</v>
      </c>
      <c r="F20" s="111" t="s">
        <v>147</v>
      </c>
      <c r="G20" s="105" t="s">
        <v>148</v>
      </c>
      <c r="H20" s="64"/>
      <c r="I20" s="64"/>
      <c r="J20" s="64"/>
      <c r="K20" s="64"/>
      <c r="L20" s="64"/>
      <c r="M20" s="64"/>
      <c r="N20" s="64"/>
      <c r="O20" s="64"/>
    </row>
    <row r="21" spans="1:15" ht="39.950000000000003" customHeight="1">
      <c r="A21" s="103">
        <v>66</v>
      </c>
      <c r="B21" s="108">
        <v>5</v>
      </c>
      <c r="C21" s="109" t="s">
        <v>115</v>
      </c>
      <c r="D21" s="109" t="s">
        <v>143</v>
      </c>
      <c r="E21" s="110" t="s">
        <v>313</v>
      </c>
      <c r="F21" s="111" t="s">
        <v>313</v>
      </c>
      <c r="G21" s="105" t="s">
        <v>314</v>
      </c>
      <c r="H21" s="64"/>
      <c r="I21" s="64"/>
      <c r="J21" s="64"/>
      <c r="K21" s="64"/>
      <c r="L21" s="64"/>
      <c r="M21" s="64"/>
      <c r="N21" s="64"/>
      <c r="O21" s="64"/>
    </row>
    <row r="22" spans="1:15" ht="39.950000000000003" customHeight="1">
      <c r="A22" s="103">
        <v>204</v>
      </c>
      <c r="B22" s="108">
        <v>6</v>
      </c>
      <c r="C22" s="109" t="s">
        <v>115</v>
      </c>
      <c r="D22" s="109" t="s">
        <v>129</v>
      </c>
      <c r="E22" s="110" t="s">
        <v>663</v>
      </c>
      <c r="F22" s="111" t="s">
        <v>313</v>
      </c>
      <c r="G22" s="105" t="s">
        <v>664</v>
      </c>
      <c r="H22" s="64"/>
      <c r="I22" s="64"/>
      <c r="J22" s="64"/>
      <c r="K22" s="64"/>
      <c r="L22" s="64"/>
      <c r="M22" s="64"/>
      <c r="N22" s="64"/>
      <c r="O22" s="64"/>
    </row>
    <row r="23" spans="1:15" ht="39.950000000000003" customHeight="1">
      <c r="A23" s="103">
        <v>11</v>
      </c>
      <c r="B23" s="108">
        <v>7</v>
      </c>
      <c r="C23" s="109" t="s">
        <v>115</v>
      </c>
      <c r="D23" s="109" t="s">
        <v>129</v>
      </c>
      <c r="E23" s="110" t="s">
        <v>149</v>
      </c>
      <c r="F23" s="111" t="s">
        <v>150</v>
      </c>
      <c r="G23" s="105" t="s">
        <v>151</v>
      </c>
      <c r="H23" s="64"/>
      <c r="I23" s="64"/>
      <c r="J23" s="64"/>
      <c r="K23" s="64"/>
      <c r="L23" s="64"/>
      <c r="M23" s="64"/>
      <c r="N23" s="64"/>
      <c r="O23" s="64"/>
    </row>
    <row r="24" spans="1:15" ht="39.950000000000003" customHeight="1">
      <c r="A24" s="103">
        <v>52</v>
      </c>
      <c r="B24" s="108">
        <v>8</v>
      </c>
      <c r="C24" s="109" t="s">
        <v>115</v>
      </c>
      <c r="D24" s="109" t="s">
        <v>241</v>
      </c>
      <c r="E24" s="110" t="s">
        <v>273</v>
      </c>
      <c r="F24" s="111" t="s">
        <v>118</v>
      </c>
      <c r="G24" s="105" t="s">
        <v>274</v>
      </c>
      <c r="H24" s="64"/>
      <c r="I24" s="64"/>
      <c r="J24" s="64"/>
      <c r="K24" s="64"/>
      <c r="L24" s="64"/>
      <c r="M24" s="64"/>
      <c r="N24" s="64"/>
      <c r="O24" s="64"/>
    </row>
    <row r="25" spans="1:15" ht="39.950000000000003" customHeight="1">
      <c r="A25" s="103">
        <v>267</v>
      </c>
      <c r="B25" s="108">
        <v>9</v>
      </c>
      <c r="C25" s="109" t="s">
        <v>115</v>
      </c>
      <c r="D25" s="109" t="s">
        <v>194</v>
      </c>
      <c r="E25" s="110" t="s">
        <v>797</v>
      </c>
      <c r="F25" s="111" t="s">
        <v>118</v>
      </c>
      <c r="G25" s="105" t="s">
        <v>798</v>
      </c>
      <c r="H25" s="64"/>
      <c r="I25" s="64"/>
      <c r="J25" s="64"/>
      <c r="K25" s="64"/>
      <c r="L25" s="64"/>
      <c r="M25" s="64"/>
      <c r="N25" s="64"/>
      <c r="O25" s="64"/>
    </row>
    <row r="26" spans="1:15" ht="39.950000000000003" customHeight="1">
      <c r="A26" s="103">
        <v>265</v>
      </c>
      <c r="B26" s="108">
        <v>10</v>
      </c>
      <c r="C26" s="109" t="s">
        <v>115</v>
      </c>
      <c r="D26" s="109" t="s">
        <v>194</v>
      </c>
      <c r="E26" s="110" t="s">
        <v>794</v>
      </c>
      <c r="F26" s="111" t="s">
        <v>118</v>
      </c>
      <c r="G26" s="105" t="s">
        <v>795</v>
      </c>
      <c r="H26" s="64"/>
      <c r="I26" s="64"/>
      <c r="J26" s="64"/>
      <c r="K26" s="64"/>
      <c r="L26" s="64"/>
      <c r="M26" s="64"/>
      <c r="N26" s="64"/>
      <c r="O26" s="64"/>
    </row>
    <row r="27" spans="1:15" ht="39.950000000000003" customHeight="1">
      <c r="A27" s="103">
        <v>260</v>
      </c>
      <c r="B27" s="108">
        <v>11</v>
      </c>
      <c r="C27" s="109" t="s">
        <v>115</v>
      </c>
      <c r="D27" s="109" t="s">
        <v>194</v>
      </c>
      <c r="E27" s="110" t="s">
        <v>785</v>
      </c>
      <c r="F27" s="111" t="s">
        <v>118</v>
      </c>
      <c r="G27" s="105" t="s">
        <v>786</v>
      </c>
      <c r="H27" s="64"/>
      <c r="I27" s="64"/>
      <c r="J27" s="64"/>
      <c r="K27" s="64"/>
      <c r="L27" s="64"/>
      <c r="M27" s="64"/>
      <c r="N27" s="64"/>
      <c r="O27" s="64"/>
    </row>
    <row r="28" spans="1:15" ht="39.950000000000003" customHeight="1">
      <c r="A28" s="103">
        <v>242</v>
      </c>
      <c r="B28" s="108">
        <v>12</v>
      </c>
      <c r="C28" s="109" t="s">
        <v>115</v>
      </c>
      <c r="D28" s="109" t="s">
        <v>194</v>
      </c>
      <c r="E28" s="110" t="s">
        <v>749</v>
      </c>
      <c r="F28" s="111" t="s">
        <v>750</v>
      </c>
      <c r="G28" s="105" t="s">
        <v>751</v>
      </c>
      <c r="H28" s="64"/>
      <c r="I28" s="64"/>
      <c r="J28" s="64"/>
      <c r="K28" s="64"/>
      <c r="L28" s="64"/>
      <c r="M28" s="64"/>
      <c r="N28" s="64"/>
      <c r="O28" s="64"/>
    </row>
    <row r="29" spans="1:15" ht="39.950000000000003" customHeight="1">
      <c r="A29" s="103">
        <v>239</v>
      </c>
      <c r="B29" s="108">
        <v>13</v>
      </c>
      <c r="C29" s="109" t="s">
        <v>115</v>
      </c>
      <c r="D29" s="109" t="s">
        <v>194</v>
      </c>
      <c r="E29" s="110" t="s">
        <v>741</v>
      </c>
      <c r="F29" s="111" t="s">
        <v>742</v>
      </c>
      <c r="G29" s="105" t="s">
        <v>743</v>
      </c>
      <c r="H29" s="64"/>
      <c r="I29" s="64"/>
      <c r="J29" s="64"/>
      <c r="K29" s="64"/>
      <c r="L29" s="64"/>
      <c r="M29" s="64"/>
      <c r="N29" s="64"/>
      <c r="O29" s="64"/>
    </row>
    <row r="30" spans="1:15" ht="39.950000000000003" customHeight="1">
      <c r="A30" s="103">
        <v>115</v>
      </c>
      <c r="B30" s="108">
        <v>14</v>
      </c>
      <c r="C30" s="109" t="s">
        <v>115</v>
      </c>
      <c r="D30" s="109" t="s">
        <v>194</v>
      </c>
      <c r="E30" s="110" t="s">
        <v>440</v>
      </c>
      <c r="F30" s="111" t="s">
        <v>441</v>
      </c>
      <c r="G30" s="105" t="s">
        <v>442</v>
      </c>
      <c r="H30" s="64"/>
      <c r="I30" s="64"/>
      <c r="J30" s="64"/>
      <c r="K30" s="64"/>
      <c r="L30" s="64"/>
      <c r="M30" s="64"/>
      <c r="N30" s="64"/>
      <c r="O30" s="64"/>
    </row>
    <row r="31" spans="1:15" ht="39.950000000000003" customHeight="1">
      <c r="A31" s="103">
        <v>110</v>
      </c>
      <c r="B31" s="108">
        <v>15</v>
      </c>
      <c r="C31" s="109" t="s">
        <v>115</v>
      </c>
      <c r="D31" s="109" t="s">
        <v>194</v>
      </c>
      <c r="E31" s="110" t="s">
        <v>427</v>
      </c>
      <c r="F31" s="111" t="s">
        <v>428</v>
      </c>
      <c r="G31" s="105" t="s">
        <v>429</v>
      </c>
      <c r="H31" s="64"/>
      <c r="I31" s="64"/>
      <c r="J31" s="64"/>
      <c r="K31" s="64"/>
      <c r="L31" s="64"/>
      <c r="M31" s="64"/>
      <c r="N31" s="64"/>
      <c r="O31" s="64"/>
    </row>
    <row r="32" spans="1:15" ht="39.950000000000003" customHeight="1">
      <c r="A32" s="103">
        <v>97</v>
      </c>
      <c r="B32" s="108">
        <v>16</v>
      </c>
      <c r="C32" s="109" t="s">
        <v>115</v>
      </c>
      <c r="D32" s="109" t="s">
        <v>194</v>
      </c>
      <c r="E32" s="110" t="s">
        <v>394</v>
      </c>
      <c r="F32" s="111" t="s">
        <v>395</v>
      </c>
      <c r="G32" s="105" t="s">
        <v>396</v>
      </c>
      <c r="H32" s="64"/>
      <c r="I32" s="64"/>
      <c r="J32" s="64"/>
      <c r="K32" s="64"/>
      <c r="L32" s="64"/>
      <c r="M32" s="64"/>
      <c r="N32" s="64"/>
      <c r="O32" s="64"/>
    </row>
    <row r="33" spans="1:15" ht="39.950000000000003" customHeight="1">
      <c r="A33" s="103">
        <v>113</v>
      </c>
      <c r="B33" s="108">
        <v>17</v>
      </c>
      <c r="C33" s="109" t="s">
        <v>115</v>
      </c>
      <c r="D33" s="109" t="s">
        <v>194</v>
      </c>
      <c r="E33" s="110" t="s">
        <v>434</v>
      </c>
      <c r="F33" s="111" t="s">
        <v>435</v>
      </c>
      <c r="G33" s="105" t="s">
        <v>436</v>
      </c>
      <c r="H33" s="64"/>
      <c r="I33" s="64"/>
      <c r="J33" s="64"/>
      <c r="K33" s="64"/>
      <c r="L33" s="64"/>
      <c r="M33" s="64"/>
      <c r="N33" s="64"/>
      <c r="O33" s="64"/>
    </row>
    <row r="34" spans="1:15" ht="39.950000000000003" customHeight="1">
      <c r="A34" s="103">
        <v>65</v>
      </c>
      <c r="B34" s="108">
        <v>18</v>
      </c>
      <c r="C34" s="109" t="s">
        <v>115</v>
      </c>
      <c r="D34" s="109" t="s">
        <v>194</v>
      </c>
      <c r="E34" s="110" t="s">
        <v>310</v>
      </c>
      <c r="F34" s="111" t="s">
        <v>311</v>
      </c>
      <c r="G34" s="105" t="s">
        <v>312</v>
      </c>
      <c r="H34" s="64"/>
      <c r="I34" s="64"/>
      <c r="J34" s="64"/>
      <c r="K34" s="64"/>
      <c r="L34" s="64"/>
      <c r="M34" s="64"/>
      <c r="N34" s="64"/>
      <c r="O34" s="64"/>
    </row>
    <row r="35" spans="1:15" ht="39.950000000000003" customHeight="1">
      <c r="A35" s="103">
        <v>211</v>
      </c>
      <c r="B35" s="108">
        <v>19</v>
      </c>
      <c r="C35" s="109" t="s">
        <v>115</v>
      </c>
      <c r="D35" s="109" t="s">
        <v>194</v>
      </c>
      <c r="E35" s="110" t="s">
        <v>680</v>
      </c>
      <c r="F35" s="111" t="s">
        <v>150</v>
      </c>
      <c r="G35" s="105" t="s">
        <v>681</v>
      </c>
      <c r="H35" s="64"/>
      <c r="I35" s="64"/>
      <c r="J35" s="64"/>
      <c r="K35" s="64"/>
      <c r="L35" s="64"/>
      <c r="M35" s="64"/>
      <c r="N35" s="64"/>
      <c r="O35" s="64"/>
    </row>
    <row r="36" spans="1:15" ht="39.950000000000003" customHeight="1">
      <c r="A36" s="103">
        <v>74</v>
      </c>
      <c r="B36" s="108">
        <v>20</v>
      </c>
      <c r="C36" s="109" t="s">
        <v>115</v>
      </c>
      <c r="D36" s="109" t="s">
        <v>194</v>
      </c>
      <c r="E36" s="110" t="s">
        <v>331</v>
      </c>
      <c r="F36" s="111" t="s">
        <v>332</v>
      </c>
      <c r="G36" s="105" t="s">
        <v>333</v>
      </c>
      <c r="H36" s="64"/>
      <c r="I36" s="64"/>
      <c r="J36" s="64"/>
      <c r="K36" s="64"/>
      <c r="L36" s="64"/>
      <c r="M36" s="64"/>
      <c r="N36" s="64"/>
      <c r="O36" s="64"/>
    </row>
    <row r="37" spans="1:15" ht="39.950000000000003" customHeight="1">
      <c r="A37" s="103">
        <v>123</v>
      </c>
      <c r="B37" s="108">
        <v>21</v>
      </c>
      <c r="C37" s="109" t="s">
        <v>115</v>
      </c>
      <c r="D37" s="109" t="s">
        <v>194</v>
      </c>
      <c r="E37" s="110" t="s">
        <v>461</v>
      </c>
      <c r="F37" s="111" t="s">
        <v>462</v>
      </c>
      <c r="G37" s="105" t="s">
        <v>463</v>
      </c>
      <c r="H37" s="64"/>
      <c r="I37" s="64"/>
      <c r="J37" s="64"/>
      <c r="K37" s="64"/>
      <c r="L37" s="64"/>
      <c r="M37" s="64"/>
      <c r="N37" s="64"/>
      <c r="O37" s="64"/>
    </row>
    <row r="38" spans="1:15" ht="39.950000000000003" customHeight="1">
      <c r="A38" s="103">
        <v>73</v>
      </c>
      <c r="B38" s="108">
        <v>22</v>
      </c>
      <c r="C38" s="109" t="s">
        <v>115</v>
      </c>
      <c r="D38" s="109" t="s">
        <v>194</v>
      </c>
      <c r="E38" s="110" t="s">
        <v>328</v>
      </c>
      <c r="F38" s="111" t="s">
        <v>329</v>
      </c>
      <c r="G38" s="105" t="s">
        <v>330</v>
      </c>
      <c r="H38" s="64"/>
      <c r="I38" s="64"/>
      <c r="J38" s="64"/>
      <c r="K38" s="64"/>
      <c r="L38" s="64"/>
      <c r="M38" s="64"/>
      <c r="N38" s="64"/>
      <c r="O38" s="64"/>
    </row>
    <row r="39" spans="1:15" ht="39.950000000000003" customHeight="1">
      <c r="A39" s="103">
        <v>190</v>
      </c>
      <c r="B39" s="108">
        <v>23</v>
      </c>
      <c r="C39" s="109" t="s">
        <v>115</v>
      </c>
      <c r="D39" s="109" t="s">
        <v>194</v>
      </c>
      <c r="E39" s="110" t="s">
        <v>632</v>
      </c>
      <c r="F39" s="111" t="s">
        <v>633</v>
      </c>
      <c r="G39" s="105" t="s">
        <v>634</v>
      </c>
      <c r="H39" s="64"/>
      <c r="I39" s="64"/>
      <c r="J39" s="64"/>
      <c r="K39" s="64"/>
      <c r="L39" s="64"/>
      <c r="M39" s="64"/>
      <c r="N39" s="64"/>
      <c r="O39" s="64"/>
    </row>
    <row r="40" spans="1:15" ht="39.950000000000003" customHeight="1">
      <c r="A40" s="103">
        <v>127</v>
      </c>
      <c r="B40" s="108">
        <v>24</v>
      </c>
      <c r="C40" s="109" t="s">
        <v>115</v>
      </c>
      <c r="D40" s="109" t="s">
        <v>194</v>
      </c>
      <c r="E40" s="110" t="s">
        <v>471</v>
      </c>
      <c r="F40" s="111" t="s">
        <v>472</v>
      </c>
      <c r="G40" s="105" t="s">
        <v>473</v>
      </c>
      <c r="H40" s="64"/>
      <c r="I40" s="64"/>
      <c r="J40" s="64"/>
      <c r="K40" s="64"/>
      <c r="L40" s="64"/>
      <c r="M40" s="64"/>
      <c r="N40" s="64"/>
      <c r="O40" s="64"/>
    </row>
    <row r="41" spans="1:15" ht="39.950000000000003" customHeight="1">
      <c r="A41" s="103">
        <v>296</v>
      </c>
      <c r="B41" s="108">
        <v>25</v>
      </c>
      <c r="C41" s="109" t="s">
        <v>115</v>
      </c>
      <c r="D41" s="109" t="s">
        <v>692</v>
      </c>
      <c r="E41" s="110" t="s">
        <v>115</v>
      </c>
      <c r="F41" s="111" t="s">
        <v>118</v>
      </c>
      <c r="G41" s="105" t="s">
        <v>844</v>
      </c>
      <c r="H41" s="64"/>
      <c r="I41" s="64"/>
      <c r="J41" s="64"/>
      <c r="K41" s="64"/>
      <c r="L41" s="64"/>
      <c r="M41" s="64"/>
      <c r="N41" s="64"/>
      <c r="O41" s="64"/>
    </row>
    <row r="42" spans="1:15" ht="39.950000000000003" customHeight="1">
      <c r="A42" s="103">
        <v>41</v>
      </c>
      <c r="B42" s="108">
        <v>26</v>
      </c>
      <c r="C42" s="109" t="s">
        <v>115</v>
      </c>
      <c r="D42" s="109" t="s">
        <v>241</v>
      </c>
      <c r="E42" s="110" t="s">
        <v>242</v>
      </c>
      <c r="F42" s="111" t="s">
        <v>118</v>
      </c>
      <c r="G42" s="105" t="s">
        <v>243</v>
      </c>
      <c r="H42" s="64"/>
      <c r="I42" s="64"/>
      <c r="J42" s="64"/>
      <c r="K42" s="64"/>
      <c r="L42" s="64"/>
      <c r="M42" s="64"/>
      <c r="N42" s="64"/>
      <c r="O42" s="64"/>
    </row>
    <row r="43" spans="1:15" ht="39.950000000000003" customHeight="1">
      <c r="A43" s="103">
        <v>61</v>
      </c>
      <c r="B43" s="108">
        <v>27</v>
      </c>
      <c r="C43" s="109" t="s">
        <v>115</v>
      </c>
      <c r="D43" s="109" t="s">
        <v>298</v>
      </c>
      <c r="E43" s="110" t="s">
        <v>299</v>
      </c>
      <c r="F43" s="111" t="s">
        <v>118</v>
      </c>
      <c r="G43" s="105" t="s">
        <v>300</v>
      </c>
      <c r="H43" s="64"/>
      <c r="I43" s="64"/>
      <c r="J43" s="64"/>
      <c r="K43" s="64"/>
      <c r="L43" s="64"/>
      <c r="M43" s="64"/>
      <c r="N43" s="64"/>
      <c r="O43" s="64"/>
    </row>
    <row r="44" spans="1:15" ht="39.950000000000003" customHeight="1">
      <c r="A44" s="103">
        <v>2</v>
      </c>
      <c r="B44" s="108">
        <v>28</v>
      </c>
      <c r="C44" s="109" t="s">
        <v>115</v>
      </c>
      <c r="D44" s="109" t="s">
        <v>116</v>
      </c>
      <c r="E44" s="110" t="s">
        <v>117</v>
      </c>
      <c r="F44" s="111" t="s">
        <v>118</v>
      </c>
      <c r="G44" s="105" t="s">
        <v>119</v>
      </c>
      <c r="H44" s="64"/>
      <c r="I44" s="64"/>
      <c r="J44" s="64"/>
      <c r="K44" s="64"/>
      <c r="L44" s="64"/>
      <c r="M44" s="64"/>
      <c r="N44" s="64"/>
      <c r="O44" s="64"/>
    </row>
    <row r="45" spans="1:15" ht="39.950000000000003" customHeight="1">
      <c r="A45" s="103">
        <v>200</v>
      </c>
      <c r="B45" s="108">
        <v>29</v>
      </c>
      <c r="C45" s="109" t="s">
        <v>574</v>
      </c>
      <c r="D45" s="109" t="s">
        <v>194</v>
      </c>
      <c r="E45" s="110" t="s">
        <v>655</v>
      </c>
      <c r="F45" s="111" t="s">
        <v>655</v>
      </c>
      <c r="G45" s="105" t="s">
        <v>656</v>
      </c>
      <c r="H45" s="64"/>
      <c r="I45" s="64"/>
      <c r="J45" s="64"/>
      <c r="K45" s="64"/>
      <c r="L45" s="64"/>
      <c r="M45" s="64"/>
      <c r="N45" s="64"/>
      <c r="O45" s="64"/>
    </row>
    <row r="46" spans="1:15" ht="39.950000000000003" customHeight="1">
      <c r="A46" s="103">
        <v>167</v>
      </c>
      <c r="B46" s="108">
        <v>30</v>
      </c>
      <c r="C46" s="109" t="s">
        <v>574</v>
      </c>
      <c r="D46" s="109" t="s">
        <v>194</v>
      </c>
      <c r="E46" s="110" t="s">
        <v>575</v>
      </c>
      <c r="F46" s="111" t="s">
        <v>576</v>
      </c>
      <c r="G46" s="105" t="s">
        <v>577</v>
      </c>
      <c r="H46" s="64"/>
      <c r="I46" s="64"/>
      <c r="J46" s="64"/>
      <c r="K46" s="64"/>
      <c r="L46" s="64"/>
      <c r="M46" s="64"/>
      <c r="N46" s="64"/>
      <c r="O46" s="64"/>
    </row>
    <row r="47" spans="1:15" ht="39.950000000000003" customHeight="1">
      <c r="A47" s="103">
        <v>269</v>
      </c>
      <c r="B47" s="108">
        <v>31</v>
      </c>
      <c r="C47" s="109" t="s">
        <v>574</v>
      </c>
      <c r="D47" s="109" t="s">
        <v>800</v>
      </c>
      <c r="E47" s="110" t="s">
        <v>801</v>
      </c>
      <c r="F47" s="111" t="s">
        <v>574</v>
      </c>
      <c r="G47" s="105" t="s">
        <v>802</v>
      </c>
      <c r="H47" s="64"/>
      <c r="I47" s="64"/>
      <c r="J47" s="64"/>
      <c r="K47" s="64"/>
      <c r="L47" s="64"/>
      <c r="M47" s="64"/>
      <c r="N47" s="64"/>
      <c r="O47" s="64"/>
    </row>
    <row r="48" spans="1:15" ht="39.950000000000003" customHeight="1">
      <c r="A48" s="103">
        <v>55</v>
      </c>
      <c r="B48" s="108">
        <v>32</v>
      </c>
      <c r="C48" s="109" t="s">
        <v>279</v>
      </c>
      <c r="D48" s="109" t="s">
        <v>143</v>
      </c>
      <c r="E48" s="110" t="s">
        <v>280</v>
      </c>
      <c r="F48" s="111" t="s">
        <v>281</v>
      </c>
      <c r="G48" s="105" t="s">
        <v>282</v>
      </c>
      <c r="H48" s="64"/>
      <c r="I48" s="64"/>
      <c r="J48" s="64"/>
      <c r="K48" s="64"/>
      <c r="L48" s="64"/>
      <c r="M48" s="64"/>
      <c r="N48" s="64"/>
      <c r="O48" s="64"/>
    </row>
    <row r="49" spans="1:15" ht="39.950000000000003" customHeight="1">
      <c r="A49" s="103">
        <v>137</v>
      </c>
      <c r="B49" s="108">
        <v>33</v>
      </c>
      <c r="C49" s="109" t="s">
        <v>279</v>
      </c>
      <c r="D49" s="109" t="s">
        <v>129</v>
      </c>
      <c r="E49" s="110" t="s">
        <v>499</v>
      </c>
      <c r="F49" s="111" t="s">
        <v>281</v>
      </c>
      <c r="G49" s="105" t="s">
        <v>500</v>
      </c>
      <c r="H49" s="64"/>
      <c r="I49" s="64"/>
      <c r="J49" s="64"/>
      <c r="K49" s="64"/>
      <c r="L49" s="64"/>
      <c r="M49" s="64"/>
      <c r="N49" s="64"/>
      <c r="O49" s="64"/>
    </row>
    <row r="50" spans="1:15" ht="39.950000000000003" customHeight="1">
      <c r="A50" s="103">
        <v>231</v>
      </c>
      <c r="B50" s="108">
        <v>34</v>
      </c>
      <c r="C50" s="109" t="s">
        <v>279</v>
      </c>
      <c r="D50" s="109" t="s">
        <v>194</v>
      </c>
      <c r="E50" s="110" t="s">
        <v>724</v>
      </c>
      <c r="F50" s="111" t="s">
        <v>281</v>
      </c>
      <c r="G50" s="105" t="s">
        <v>725</v>
      </c>
      <c r="H50" s="64"/>
      <c r="I50" s="64"/>
      <c r="J50" s="64"/>
      <c r="K50" s="64"/>
      <c r="L50" s="64"/>
      <c r="M50" s="64"/>
      <c r="N50" s="64"/>
      <c r="O50" s="64"/>
    </row>
    <row r="51" spans="1:15" ht="39.950000000000003" customHeight="1">
      <c r="A51" s="103">
        <v>235</v>
      </c>
      <c r="B51" s="108">
        <v>35</v>
      </c>
      <c r="C51" s="109" t="s">
        <v>279</v>
      </c>
      <c r="D51" s="109" t="s">
        <v>194</v>
      </c>
      <c r="E51" s="110" t="s">
        <v>732</v>
      </c>
      <c r="F51" s="111" t="s">
        <v>281</v>
      </c>
      <c r="G51" s="105" t="s">
        <v>733</v>
      </c>
      <c r="H51" s="64"/>
      <c r="I51" s="64"/>
      <c r="J51" s="64"/>
      <c r="K51" s="64"/>
      <c r="L51" s="64"/>
      <c r="M51" s="64"/>
      <c r="N51" s="64"/>
      <c r="O51" s="64"/>
    </row>
    <row r="52" spans="1:15" ht="39.950000000000003" customHeight="1">
      <c r="A52" s="103">
        <v>142</v>
      </c>
      <c r="B52" s="108">
        <v>36</v>
      </c>
      <c r="C52" s="109" t="s">
        <v>279</v>
      </c>
      <c r="D52" s="109" t="s">
        <v>194</v>
      </c>
      <c r="E52" s="110" t="s">
        <v>510</v>
      </c>
      <c r="F52" s="111" t="s">
        <v>511</v>
      </c>
      <c r="G52" s="105" t="s">
        <v>512</v>
      </c>
      <c r="H52" s="64"/>
      <c r="I52" s="64"/>
      <c r="J52" s="64"/>
      <c r="K52" s="64"/>
      <c r="L52" s="64"/>
      <c r="M52" s="64"/>
      <c r="N52" s="64"/>
      <c r="O52" s="64"/>
    </row>
    <row r="53" spans="1:15" ht="39.950000000000003" customHeight="1">
      <c r="A53" s="103">
        <v>171</v>
      </c>
      <c r="B53" s="108">
        <v>37</v>
      </c>
      <c r="C53" s="109" t="s">
        <v>279</v>
      </c>
      <c r="D53" s="109" t="s">
        <v>194</v>
      </c>
      <c r="E53" s="110" t="s">
        <v>586</v>
      </c>
      <c r="F53" s="111" t="s">
        <v>587</v>
      </c>
      <c r="G53" s="105" t="s">
        <v>588</v>
      </c>
      <c r="H53" s="64"/>
      <c r="I53" s="64"/>
      <c r="J53" s="64"/>
      <c r="K53" s="64"/>
      <c r="L53" s="64"/>
      <c r="M53" s="64"/>
      <c r="N53" s="64"/>
      <c r="O53" s="64"/>
    </row>
    <row r="54" spans="1:15" ht="39.950000000000003" customHeight="1">
      <c r="A54" s="103">
        <v>143</v>
      </c>
      <c r="B54" s="108">
        <v>38</v>
      </c>
      <c r="C54" s="109" t="s">
        <v>279</v>
      </c>
      <c r="D54" s="109" t="s">
        <v>194</v>
      </c>
      <c r="E54" s="110" t="s">
        <v>513</v>
      </c>
      <c r="F54" s="111" t="s">
        <v>514</v>
      </c>
      <c r="G54" s="105" t="s">
        <v>515</v>
      </c>
      <c r="H54" s="64"/>
      <c r="I54" s="64"/>
      <c r="J54" s="64"/>
      <c r="K54" s="64"/>
      <c r="L54" s="64"/>
      <c r="M54" s="64"/>
      <c r="N54" s="64"/>
      <c r="O54" s="64"/>
    </row>
    <row r="55" spans="1:15" ht="39.950000000000003" customHeight="1">
      <c r="A55" s="103">
        <v>227</v>
      </c>
      <c r="B55" s="108">
        <v>39</v>
      </c>
      <c r="C55" s="109" t="s">
        <v>279</v>
      </c>
      <c r="D55" s="109" t="s">
        <v>194</v>
      </c>
      <c r="E55" s="110" t="s">
        <v>714</v>
      </c>
      <c r="F55" s="111" t="s">
        <v>715</v>
      </c>
      <c r="G55" s="105" t="s">
        <v>716</v>
      </c>
      <c r="H55" s="64"/>
      <c r="I55" s="64"/>
      <c r="J55" s="64"/>
      <c r="K55" s="64"/>
      <c r="L55" s="64"/>
      <c r="M55" s="64"/>
      <c r="N55" s="64"/>
      <c r="O55" s="64"/>
    </row>
    <row r="56" spans="1:15" ht="39.950000000000003" customHeight="1">
      <c r="A56" s="103">
        <v>194</v>
      </c>
      <c r="B56" s="108">
        <v>40</v>
      </c>
      <c r="C56" s="109" t="s">
        <v>279</v>
      </c>
      <c r="D56" s="109" t="s">
        <v>194</v>
      </c>
      <c r="E56" s="110" t="s">
        <v>642</v>
      </c>
      <c r="F56" s="111" t="s">
        <v>281</v>
      </c>
      <c r="G56" s="105" t="s">
        <v>643</v>
      </c>
      <c r="H56" s="64"/>
      <c r="I56" s="64"/>
      <c r="J56" s="64"/>
      <c r="K56" s="64"/>
      <c r="L56" s="64"/>
      <c r="M56" s="64"/>
      <c r="N56" s="64"/>
      <c r="O56" s="64"/>
    </row>
    <row r="57" spans="1:15" ht="39.950000000000003" customHeight="1">
      <c r="A57" s="103">
        <v>283</v>
      </c>
      <c r="B57" s="108">
        <v>41</v>
      </c>
      <c r="C57" s="109" t="s">
        <v>279</v>
      </c>
      <c r="D57" s="109" t="s">
        <v>692</v>
      </c>
      <c r="E57" s="110" t="s">
        <v>279</v>
      </c>
      <c r="F57" s="111" t="s">
        <v>281</v>
      </c>
      <c r="G57" s="105" t="s">
        <v>824</v>
      </c>
      <c r="H57" s="64"/>
      <c r="I57" s="64"/>
      <c r="J57" s="64"/>
      <c r="K57" s="64"/>
      <c r="L57" s="64"/>
      <c r="M57" s="64"/>
      <c r="N57" s="64"/>
      <c r="O57" s="64"/>
    </row>
    <row r="58" spans="1:15" ht="39.950000000000003" customHeight="1">
      <c r="A58" s="103">
        <v>79</v>
      </c>
      <c r="B58" s="108">
        <v>42</v>
      </c>
      <c r="C58" s="109" t="s">
        <v>120</v>
      </c>
      <c r="D58" s="109" t="s">
        <v>155</v>
      </c>
      <c r="E58" s="110" t="s">
        <v>344</v>
      </c>
      <c r="F58" s="111" t="s">
        <v>122</v>
      </c>
      <c r="G58" s="105" t="s">
        <v>345</v>
      </c>
      <c r="H58" s="64"/>
      <c r="I58" s="64"/>
      <c r="J58" s="64"/>
      <c r="K58" s="64"/>
      <c r="L58" s="64"/>
      <c r="M58" s="64"/>
      <c r="N58" s="64"/>
      <c r="O58" s="64"/>
    </row>
    <row r="59" spans="1:15" ht="39.950000000000003" customHeight="1">
      <c r="A59" s="103">
        <v>3</v>
      </c>
      <c r="B59" s="108">
        <v>43</v>
      </c>
      <c r="C59" s="109" t="s">
        <v>120</v>
      </c>
      <c r="D59" s="109" t="s">
        <v>121</v>
      </c>
      <c r="E59" s="110" t="s">
        <v>122</v>
      </c>
      <c r="F59" s="111" t="s">
        <v>122</v>
      </c>
      <c r="G59" s="105" t="s">
        <v>123</v>
      </c>
      <c r="H59" s="64"/>
      <c r="I59" s="64"/>
      <c r="J59" s="64"/>
      <c r="K59" s="64"/>
      <c r="L59" s="64"/>
      <c r="M59" s="64"/>
      <c r="N59" s="64"/>
      <c r="O59" s="64"/>
    </row>
    <row r="60" spans="1:15" ht="39.950000000000003" customHeight="1">
      <c r="A60" s="103">
        <v>49</v>
      </c>
      <c r="B60" s="108">
        <v>44</v>
      </c>
      <c r="C60" s="109" t="s">
        <v>120</v>
      </c>
      <c r="D60" s="109" t="s">
        <v>266</v>
      </c>
      <c r="E60" s="110" t="s">
        <v>120</v>
      </c>
      <c r="F60" s="111" t="s">
        <v>122</v>
      </c>
      <c r="G60" s="105" t="s">
        <v>267</v>
      </c>
      <c r="H60" s="64"/>
      <c r="I60" s="64"/>
      <c r="J60" s="64"/>
      <c r="K60" s="64"/>
      <c r="L60" s="64"/>
      <c r="M60" s="64"/>
      <c r="N60" s="64"/>
      <c r="O60" s="64"/>
    </row>
    <row r="61" spans="1:15" ht="39.950000000000003" customHeight="1">
      <c r="A61" s="103">
        <v>14</v>
      </c>
      <c r="B61" s="108">
        <v>45</v>
      </c>
      <c r="C61" s="109" t="s">
        <v>120</v>
      </c>
      <c r="D61" s="109" t="s">
        <v>152</v>
      </c>
      <c r="E61" s="110" t="s">
        <v>158</v>
      </c>
      <c r="F61" s="111" t="s">
        <v>122</v>
      </c>
      <c r="G61" s="105" t="s">
        <v>159</v>
      </c>
      <c r="H61" s="64"/>
      <c r="I61" s="64"/>
      <c r="J61" s="64"/>
      <c r="K61" s="64"/>
      <c r="L61" s="64"/>
      <c r="M61" s="64"/>
      <c r="N61" s="64"/>
      <c r="O61" s="64"/>
    </row>
    <row r="62" spans="1:15" ht="39.950000000000003" customHeight="1">
      <c r="A62" s="103">
        <v>12</v>
      </c>
      <c r="B62" s="108">
        <v>46</v>
      </c>
      <c r="C62" s="109" t="s">
        <v>120</v>
      </c>
      <c r="D62" s="109" t="s">
        <v>152</v>
      </c>
      <c r="E62" s="110" t="s">
        <v>153</v>
      </c>
      <c r="F62" s="111" t="s">
        <v>122</v>
      </c>
      <c r="G62" s="105" t="s">
        <v>154</v>
      </c>
      <c r="H62" s="64"/>
      <c r="I62" s="64"/>
      <c r="J62" s="64"/>
      <c r="K62" s="64"/>
      <c r="L62" s="64"/>
      <c r="M62" s="64"/>
      <c r="N62" s="64"/>
      <c r="O62" s="64"/>
    </row>
    <row r="63" spans="1:15" ht="39.950000000000003" customHeight="1">
      <c r="A63" s="103">
        <v>138</v>
      </c>
      <c r="B63" s="108">
        <v>47</v>
      </c>
      <c r="C63" s="109" t="s">
        <v>120</v>
      </c>
      <c r="D63" s="109" t="s">
        <v>155</v>
      </c>
      <c r="E63" s="110" t="s">
        <v>501</v>
      </c>
      <c r="F63" s="111" t="s">
        <v>122</v>
      </c>
      <c r="G63" s="105" t="s">
        <v>502</v>
      </c>
      <c r="H63" s="64"/>
      <c r="I63" s="64"/>
      <c r="J63" s="64"/>
      <c r="K63" s="64"/>
      <c r="L63" s="64"/>
      <c r="M63" s="64"/>
      <c r="N63" s="64"/>
      <c r="O63" s="64"/>
    </row>
    <row r="64" spans="1:15" ht="39.950000000000003" customHeight="1">
      <c r="A64" s="103">
        <v>13</v>
      </c>
      <c r="B64" s="108">
        <v>48</v>
      </c>
      <c r="C64" s="109" t="s">
        <v>120</v>
      </c>
      <c r="D64" s="109" t="s">
        <v>155</v>
      </c>
      <c r="E64" s="110" t="s">
        <v>156</v>
      </c>
      <c r="F64" s="111" t="s">
        <v>122</v>
      </c>
      <c r="G64" s="105" t="s">
        <v>157</v>
      </c>
      <c r="H64" s="64"/>
      <c r="I64" s="64"/>
      <c r="J64" s="64"/>
      <c r="K64" s="64"/>
      <c r="L64" s="64"/>
      <c r="M64" s="64"/>
      <c r="N64" s="64"/>
      <c r="O64" s="64"/>
    </row>
    <row r="65" spans="1:15" ht="39.950000000000003" customHeight="1">
      <c r="A65" s="103">
        <v>249</v>
      </c>
      <c r="B65" s="108">
        <v>49</v>
      </c>
      <c r="C65" s="109" t="s">
        <v>120</v>
      </c>
      <c r="D65" s="109" t="s">
        <v>194</v>
      </c>
      <c r="E65" s="110" t="s">
        <v>763</v>
      </c>
      <c r="F65" s="111" t="s">
        <v>122</v>
      </c>
      <c r="G65" s="105" t="s">
        <v>764</v>
      </c>
      <c r="H65" s="64"/>
      <c r="I65" s="64"/>
      <c r="J65" s="64"/>
      <c r="K65" s="64"/>
      <c r="L65" s="64"/>
      <c r="M65" s="64"/>
      <c r="N65" s="64"/>
      <c r="O65" s="64"/>
    </row>
    <row r="66" spans="1:15" ht="39.950000000000003" customHeight="1">
      <c r="A66" s="103">
        <v>202</v>
      </c>
      <c r="B66" s="108">
        <v>50</v>
      </c>
      <c r="C66" s="109" t="s">
        <v>120</v>
      </c>
      <c r="D66" s="109" t="s">
        <v>194</v>
      </c>
      <c r="E66" s="110" t="s">
        <v>660</v>
      </c>
      <c r="F66" s="111" t="s">
        <v>122</v>
      </c>
      <c r="G66" s="105" t="s">
        <v>661</v>
      </c>
      <c r="H66" s="64"/>
      <c r="I66" s="64"/>
      <c r="J66" s="64"/>
      <c r="K66" s="64"/>
      <c r="L66" s="64"/>
      <c r="M66" s="64"/>
      <c r="N66" s="64"/>
      <c r="O66" s="64"/>
    </row>
    <row r="67" spans="1:15" ht="39.950000000000003" customHeight="1">
      <c r="A67" s="103">
        <v>253</v>
      </c>
      <c r="B67" s="108">
        <v>51</v>
      </c>
      <c r="C67" s="109" t="s">
        <v>120</v>
      </c>
      <c r="D67" s="109" t="s">
        <v>194</v>
      </c>
      <c r="E67" s="110" t="s">
        <v>771</v>
      </c>
      <c r="F67" s="111" t="s">
        <v>122</v>
      </c>
      <c r="G67" s="105" t="s">
        <v>772</v>
      </c>
      <c r="H67" s="64"/>
      <c r="I67" s="64"/>
      <c r="J67" s="64"/>
      <c r="K67" s="64"/>
      <c r="L67" s="64"/>
      <c r="M67" s="64"/>
      <c r="N67" s="64"/>
      <c r="O67" s="64"/>
    </row>
    <row r="68" spans="1:15" ht="39.950000000000003" customHeight="1">
      <c r="A68" s="103">
        <v>236</v>
      </c>
      <c r="B68" s="108">
        <v>52</v>
      </c>
      <c r="C68" s="109" t="s">
        <v>120</v>
      </c>
      <c r="D68" s="109" t="s">
        <v>194</v>
      </c>
      <c r="E68" s="110" t="s">
        <v>734</v>
      </c>
      <c r="F68" s="111" t="s">
        <v>122</v>
      </c>
      <c r="G68" s="105" t="s">
        <v>735</v>
      </c>
      <c r="H68" s="64"/>
      <c r="I68" s="64"/>
      <c r="J68" s="64"/>
      <c r="K68" s="64"/>
      <c r="L68" s="64"/>
      <c r="M68" s="64"/>
      <c r="N68" s="64"/>
      <c r="O68" s="64"/>
    </row>
    <row r="69" spans="1:15" ht="39.950000000000003" customHeight="1">
      <c r="A69" s="103">
        <v>229</v>
      </c>
      <c r="B69" s="108">
        <v>53</v>
      </c>
      <c r="C69" s="109" t="s">
        <v>120</v>
      </c>
      <c r="D69" s="109" t="s">
        <v>194</v>
      </c>
      <c r="E69" s="110" t="s">
        <v>720</v>
      </c>
      <c r="F69" s="111" t="s">
        <v>122</v>
      </c>
      <c r="G69" s="105" t="s">
        <v>721</v>
      </c>
      <c r="H69" s="64"/>
      <c r="I69" s="64"/>
      <c r="J69" s="64"/>
      <c r="K69" s="64"/>
      <c r="L69" s="64"/>
      <c r="M69" s="64"/>
      <c r="N69" s="64"/>
      <c r="O69" s="64"/>
    </row>
    <row r="70" spans="1:15" ht="39.950000000000003" customHeight="1">
      <c r="A70" s="103">
        <v>233</v>
      </c>
      <c r="B70" s="108">
        <v>54</v>
      </c>
      <c r="C70" s="109" t="s">
        <v>120</v>
      </c>
      <c r="D70" s="109" t="s">
        <v>194</v>
      </c>
      <c r="E70" s="110" t="s">
        <v>728</v>
      </c>
      <c r="F70" s="111" t="s">
        <v>122</v>
      </c>
      <c r="G70" s="105" t="s">
        <v>729</v>
      </c>
      <c r="H70" s="64"/>
      <c r="I70" s="64"/>
      <c r="J70" s="64"/>
      <c r="K70" s="64"/>
      <c r="L70" s="64"/>
      <c r="M70" s="64"/>
      <c r="N70" s="64"/>
      <c r="O70" s="64"/>
    </row>
    <row r="71" spans="1:15" ht="39.950000000000003" customHeight="1">
      <c r="A71" s="103">
        <v>112</v>
      </c>
      <c r="B71" s="108">
        <v>55</v>
      </c>
      <c r="C71" s="109" t="s">
        <v>120</v>
      </c>
      <c r="D71" s="109" t="s">
        <v>194</v>
      </c>
      <c r="E71" s="110" t="s">
        <v>432</v>
      </c>
      <c r="F71" s="111" t="s">
        <v>122</v>
      </c>
      <c r="G71" s="105" t="s">
        <v>433</v>
      </c>
      <c r="H71" s="64"/>
      <c r="I71" s="64"/>
      <c r="J71" s="64"/>
      <c r="K71" s="64"/>
      <c r="L71" s="64"/>
      <c r="M71" s="64"/>
      <c r="N71" s="64"/>
      <c r="O71" s="64"/>
    </row>
    <row r="72" spans="1:15" ht="39.950000000000003" customHeight="1">
      <c r="A72" s="103">
        <v>256</v>
      </c>
      <c r="B72" s="108">
        <v>56</v>
      </c>
      <c r="C72" s="109" t="s">
        <v>120</v>
      </c>
      <c r="D72" s="109" t="s">
        <v>194</v>
      </c>
      <c r="E72" s="110" t="s">
        <v>777</v>
      </c>
      <c r="F72" s="111" t="s">
        <v>122</v>
      </c>
      <c r="G72" s="105" t="s">
        <v>778</v>
      </c>
      <c r="H72" s="64"/>
      <c r="I72" s="64"/>
      <c r="J72" s="64"/>
      <c r="K72" s="64"/>
      <c r="L72" s="64"/>
      <c r="M72" s="64"/>
      <c r="N72" s="64"/>
      <c r="O72" s="64"/>
    </row>
    <row r="73" spans="1:15" ht="39.950000000000003" customHeight="1">
      <c r="A73" s="103">
        <v>234</v>
      </c>
      <c r="B73" s="108">
        <v>57</v>
      </c>
      <c r="C73" s="109" t="s">
        <v>120</v>
      </c>
      <c r="D73" s="109" t="s">
        <v>194</v>
      </c>
      <c r="E73" s="110" t="s">
        <v>730</v>
      </c>
      <c r="F73" s="111" t="s">
        <v>122</v>
      </c>
      <c r="G73" s="105" t="s">
        <v>731</v>
      </c>
      <c r="H73" s="64"/>
      <c r="I73" s="64"/>
      <c r="J73" s="64"/>
      <c r="K73" s="64"/>
      <c r="L73" s="64"/>
      <c r="M73" s="64"/>
      <c r="N73" s="64"/>
      <c r="O73" s="64"/>
    </row>
    <row r="74" spans="1:15" ht="39.950000000000003" customHeight="1">
      <c r="A74" s="103">
        <v>257</v>
      </c>
      <c r="B74" s="108">
        <v>58</v>
      </c>
      <c r="C74" s="109" t="s">
        <v>120</v>
      </c>
      <c r="D74" s="109" t="s">
        <v>194</v>
      </c>
      <c r="E74" s="110" t="s">
        <v>779</v>
      </c>
      <c r="F74" s="111" t="s">
        <v>122</v>
      </c>
      <c r="G74" s="105" t="s">
        <v>780</v>
      </c>
      <c r="H74" s="64"/>
      <c r="I74" s="64"/>
      <c r="J74" s="64"/>
      <c r="K74" s="64"/>
      <c r="L74" s="64"/>
      <c r="M74" s="64"/>
      <c r="N74" s="64"/>
      <c r="O74" s="64"/>
    </row>
    <row r="75" spans="1:15" ht="39.950000000000003" customHeight="1">
      <c r="A75" s="103">
        <v>262</v>
      </c>
      <c r="B75" s="108">
        <v>59</v>
      </c>
      <c r="C75" s="109" t="s">
        <v>120</v>
      </c>
      <c r="D75" s="109" t="s">
        <v>194</v>
      </c>
      <c r="E75" s="110" t="s">
        <v>789</v>
      </c>
      <c r="F75" s="111" t="s">
        <v>122</v>
      </c>
      <c r="G75" s="105" t="s">
        <v>790</v>
      </c>
      <c r="H75" s="64"/>
      <c r="I75" s="64"/>
      <c r="J75" s="64"/>
      <c r="K75" s="64"/>
      <c r="L75" s="64"/>
      <c r="M75" s="64"/>
      <c r="N75" s="64"/>
      <c r="O75" s="64"/>
    </row>
    <row r="76" spans="1:15" ht="39.950000000000003" customHeight="1">
      <c r="A76" s="103">
        <v>215</v>
      </c>
      <c r="B76" s="108">
        <v>60</v>
      </c>
      <c r="C76" s="109" t="s">
        <v>120</v>
      </c>
      <c r="D76" s="109" t="s">
        <v>194</v>
      </c>
      <c r="E76" s="110" t="s">
        <v>689</v>
      </c>
      <c r="F76" s="111" t="s">
        <v>122</v>
      </c>
      <c r="G76" s="105" t="s">
        <v>690</v>
      </c>
      <c r="H76" s="64"/>
      <c r="I76" s="64"/>
      <c r="J76" s="64"/>
      <c r="K76" s="64"/>
      <c r="L76" s="64"/>
      <c r="M76" s="64"/>
      <c r="N76" s="64"/>
      <c r="O76" s="64"/>
    </row>
    <row r="77" spans="1:15" ht="39.950000000000003" customHeight="1">
      <c r="A77" s="103">
        <v>220</v>
      </c>
      <c r="B77" s="108">
        <v>61</v>
      </c>
      <c r="C77" s="109" t="s">
        <v>120</v>
      </c>
      <c r="D77" s="109" t="s">
        <v>194</v>
      </c>
      <c r="E77" s="110" t="s">
        <v>701</v>
      </c>
      <c r="F77" s="111" t="s">
        <v>122</v>
      </c>
      <c r="G77" s="105" t="s">
        <v>702</v>
      </c>
      <c r="H77" s="64"/>
      <c r="I77" s="64"/>
      <c r="J77" s="64"/>
      <c r="K77" s="64"/>
      <c r="L77" s="64"/>
      <c r="M77" s="64"/>
      <c r="N77" s="64"/>
      <c r="O77" s="64"/>
    </row>
    <row r="78" spans="1:15" ht="39.950000000000003" customHeight="1">
      <c r="A78" s="103">
        <v>293</v>
      </c>
      <c r="B78" s="108">
        <v>62</v>
      </c>
      <c r="C78" s="109" t="s">
        <v>120</v>
      </c>
      <c r="D78" s="109" t="s">
        <v>194</v>
      </c>
      <c r="E78" s="110" t="s">
        <v>839</v>
      </c>
      <c r="F78" s="111" t="s">
        <v>122</v>
      </c>
      <c r="G78" s="105" t="s">
        <v>840</v>
      </c>
      <c r="H78" s="64"/>
      <c r="I78" s="64"/>
      <c r="J78" s="64"/>
      <c r="K78" s="64"/>
      <c r="L78" s="64"/>
      <c r="M78" s="64"/>
      <c r="N78" s="64"/>
      <c r="O78" s="64"/>
    </row>
    <row r="79" spans="1:15" ht="39.950000000000003" customHeight="1">
      <c r="A79" s="103">
        <v>219</v>
      </c>
      <c r="B79" s="108">
        <v>63</v>
      </c>
      <c r="C79" s="109" t="s">
        <v>120</v>
      </c>
      <c r="D79" s="109" t="s">
        <v>194</v>
      </c>
      <c r="E79" s="110" t="s">
        <v>699</v>
      </c>
      <c r="F79" s="111" t="s">
        <v>122</v>
      </c>
      <c r="G79" s="105" t="s">
        <v>700</v>
      </c>
      <c r="H79" s="64"/>
      <c r="I79" s="64"/>
      <c r="J79" s="64"/>
      <c r="K79" s="64"/>
      <c r="L79" s="64"/>
      <c r="M79" s="64"/>
      <c r="N79" s="64"/>
      <c r="O79" s="64"/>
    </row>
    <row r="80" spans="1:15" ht="39.950000000000003" customHeight="1">
      <c r="A80" s="103">
        <v>247</v>
      </c>
      <c r="B80" s="108">
        <v>64</v>
      </c>
      <c r="C80" s="109" t="s">
        <v>120</v>
      </c>
      <c r="D80" s="109" t="s">
        <v>194</v>
      </c>
      <c r="E80" s="110" t="s">
        <v>153</v>
      </c>
      <c r="F80" s="111" t="s">
        <v>122</v>
      </c>
      <c r="G80" s="105" t="s">
        <v>759</v>
      </c>
      <c r="H80" s="64"/>
      <c r="I80" s="64"/>
      <c r="J80" s="64"/>
      <c r="K80" s="64"/>
      <c r="L80" s="64"/>
      <c r="M80" s="64"/>
      <c r="N80" s="64"/>
      <c r="O80" s="64"/>
    </row>
    <row r="81" spans="1:15" ht="39.950000000000003" customHeight="1">
      <c r="A81" s="103">
        <v>261</v>
      </c>
      <c r="B81" s="108">
        <v>65</v>
      </c>
      <c r="C81" s="109" t="s">
        <v>120</v>
      </c>
      <c r="D81" s="109" t="s">
        <v>194</v>
      </c>
      <c r="E81" s="110" t="s">
        <v>787</v>
      </c>
      <c r="F81" s="111" t="s">
        <v>122</v>
      </c>
      <c r="G81" s="105" t="s">
        <v>788</v>
      </c>
      <c r="H81" s="64"/>
      <c r="I81" s="64"/>
      <c r="J81" s="64"/>
      <c r="K81" s="64"/>
      <c r="L81" s="64"/>
      <c r="M81" s="64"/>
      <c r="N81" s="64"/>
      <c r="O81" s="64"/>
    </row>
    <row r="82" spans="1:15" ht="39.950000000000003" customHeight="1">
      <c r="A82" s="103">
        <v>297</v>
      </c>
      <c r="B82" s="108">
        <v>66</v>
      </c>
      <c r="C82" s="109" t="s">
        <v>120</v>
      </c>
      <c r="D82" s="109" t="s">
        <v>692</v>
      </c>
      <c r="E82" s="110" t="s">
        <v>120</v>
      </c>
      <c r="F82" s="111" t="s">
        <v>122</v>
      </c>
      <c r="G82" s="105" t="s">
        <v>845</v>
      </c>
      <c r="H82" s="64"/>
      <c r="I82" s="64"/>
      <c r="J82" s="64"/>
      <c r="K82" s="64"/>
      <c r="L82" s="64"/>
      <c r="M82" s="64"/>
      <c r="N82" s="64"/>
      <c r="O82" s="64"/>
    </row>
    <row r="83" spans="1:15" ht="39.950000000000003" customHeight="1">
      <c r="A83" s="103">
        <v>64</v>
      </c>
      <c r="B83" s="108">
        <v>67</v>
      </c>
      <c r="C83" s="109" t="s">
        <v>120</v>
      </c>
      <c r="D83" s="109" t="s">
        <v>308</v>
      </c>
      <c r="E83" s="110" t="s">
        <v>122</v>
      </c>
      <c r="F83" s="111" t="s">
        <v>122</v>
      </c>
      <c r="G83" s="105" t="s">
        <v>309</v>
      </c>
      <c r="H83" s="64"/>
      <c r="I83" s="64"/>
      <c r="J83" s="64"/>
      <c r="K83" s="64"/>
      <c r="L83" s="64"/>
      <c r="M83" s="64"/>
      <c r="N83" s="64"/>
      <c r="O83" s="64"/>
    </row>
    <row r="84" spans="1:15" ht="39.950000000000003" customHeight="1">
      <c r="A84" s="103">
        <v>29</v>
      </c>
      <c r="B84" s="108">
        <v>68</v>
      </c>
      <c r="C84" s="109" t="s">
        <v>205</v>
      </c>
      <c r="D84" s="109" t="s">
        <v>143</v>
      </c>
      <c r="E84" s="110" t="s">
        <v>206</v>
      </c>
      <c r="F84" s="111" t="s">
        <v>206</v>
      </c>
      <c r="G84" s="105" t="s">
        <v>207</v>
      </c>
      <c r="H84" s="64"/>
      <c r="I84" s="64"/>
      <c r="J84" s="64"/>
      <c r="K84" s="64"/>
      <c r="L84" s="64"/>
      <c r="M84" s="64"/>
      <c r="N84" s="64"/>
      <c r="O84" s="64"/>
    </row>
    <row r="85" spans="1:15" ht="39.950000000000003" customHeight="1">
      <c r="A85" s="103">
        <v>162</v>
      </c>
      <c r="B85" s="108">
        <v>69</v>
      </c>
      <c r="C85" s="109" t="s">
        <v>205</v>
      </c>
      <c r="D85" s="109" t="s">
        <v>194</v>
      </c>
      <c r="E85" s="110" t="s">
        <v>563</v>
      </c>
      <c r="F85" s="111" t="s">
        <v>206</v>
      </c>
      <c r="G85" s="105" t="s">
        <v>564</v>
      </c>
      <c r="H85" s="64"/>
      <c r="I85" s="64"/>
      <c r="J85" s="64"/>
      <c r="K85" s="64"/>
      <c r="L85" s="64"/>
      <c r="M85" s="64"/>
      <c r="N85" s="64"/>
      <c r="O85" s="64"/>
    </row>
    <row r="86" spans="1:15" ht="39.950000000000003" customHeight="1">
      <c r="A86" s="103">
        <v>197</v>
      </c>
      <c r="B86" s="108">
        <v>70</v>
      </c>
      <c r="C86" s="109" t="s">
        <v>205</v>
      </c>
      <c r="D86" s="109" t="s">
        <v>194</v>
      </c>
      <c r="E86" s="110" t="s">
        <v>649</v>
      </c>
      <c r="F86" s="111" t="s">
        <v>206</v>
      </c>
      <c r="G86" s="105" t="s">
        <v>650</v>
      </c>
      <c r="H86" s="64"/>
      <c r="I86" s="64"/>
      <c r="J86" s="64"/>
      <c r="K86" s="64"/>
      <c r="L86" s="64"/>
      <c r="M86" s="64"/>
      <c r="N86" s="64"/>
      <c r="O86" s="64"/>
    </row>
    <row r="87" spans="1:15" ht="39.950000000000003" customHeight="1">
      <c r="A87" s="103">
        <v>193</v>
      </c>
      <c r="B87" s="108">
        <v>71</v>
      </c>
      <c r="C87" s="109" t="s">
        <v>205</v>
      </c>
      <c r="D87" s="109" t="s">
        <v>194</v>
      </c>
      <c r="E87" s="110" t="s">
        <v>640</v>
      </c>
      <c r="F87" s="111" t="s">
        <v>206</v>
      </c>
      <c r="G87" s="105" t="s">
        <v>641</v>
      </c>
      <c r="H87" s="64"/>
      <c r="I87" s="64"/>
      <c r="J87" s="64"/>
      <c r="K87" s="64"/>
      <c r="L87" s="64"/>
      <c r="M87" s="64"/>
      <c r="N87" s="64"/>
      <c r="O87" s="64"/>
    </row>
    <row r="88" spans="1:15" ht="39.950000000000003" customHeight="1">
      <c r="A88" s="103">
        <v>155</v>
      </c>
      <c r="B88" s="108">
        <v>72</v>
      </c>
      <c r="C88" s="109" t="s">
        <v>205</v>
      </c>
      <c r="D88" s="109" t="s">
        <v>194</v>
      </c>
      <c r="E88" s="110" t="s">
        <v>543</v>
      </c>
      <c r="F88" s="111" t="s">
        <v>544</v>
      </c>
      <c r="G88" s="105" t="s">
        <v>545</v>
      </c>
      <c r="H88" s="64"/>
      <c r="I88" s="64"/>
      <c r="J88" s="64"/>
      <c r="K88" s="64"/>
      <c r="L88" s="64"/>
      <c r="M88" s="64"/>
      <c r="N88" s="64"/>
      <c r="O88" s="64"/>
    </row>
    <row r="89" spans="1:15" ht="39.950000000000003" customHeight="1">
      <c r="A89" s="103">
        <v>136</v>
      </c>
      <c r="B89" s="108">
        <v>73</v>
      </c>
      <c r="C89" s="109" t="s">
        <v>205</v>
      </c>
      <c r="D89" s="109" t="s">
        <v>194</v>
      </c>
      <c r="E89" s="110" t="s">
        <v>496</v>
      </c>
      <c r="F89" s="111" t="s">
        <v>497</v>
      </c>
      <c r="G89" s="105" t="s">
        <v>498</v>
      </c>
      <c r="H89" s="64"/>
      <c r="I89" s="64"/>
      <c r="J89" s="64"/>
      <c r="K89" s="64"/>
      <c r="L89" s="64"/>
      <c r="M89" s="64"/>
      <c r="N89" s="64"/>
      <c r="O89" s="64"/>
    </row>
    <row r="90" spans="1:15" ht="39.950000000000003" customHeight="1">
      <c r="A90" s="103">
        <v>130</v>
      </c>
      <c r="B90" s="108">
        <v>74</v>
      </c>
      <c r="C90" s="109" t="s">
        <v>205</v>
      </c>
      <c r="D90" s="109" t="s">
        <v>194</v>
      </c>
      <c r="E90" s="110" t="s">
        <v>480</v>
      </c>
      <c r="F90" s="111" t="s">
        <v>481</v>
      </c>
      <c r="G90" s="105" t="s">
        <v>482</v>
      </c>
      <c r="H90" s="64"/>
      <c r="I90" s="64"/>
      <c r="J90" s="64"/>
      <c r="K90" s="64"/>
      <c r="L90" s="64"/>
      <c r="M90" s="64"/>
      <c r="N90" s="64"/>
      <c r="O90" s="64"/>
    </row>
    <row r="91" spans="1:15" ht="39.950000000000003" customHeight="1">
      <c r="A91" s="103">
        <v>91</v>
      </c>
      <c r="B91" s="108">
        <v>75</v>
      </c>
      <c r="C91" s="109" t="s">
        <v>205</v>
      </c>
      <c r="D91" s="109" t="s">
        <v>194</v>
      </c>
      <c r="E91" s="110" t="s">
        <v>379</v>
      </c>
      <c r="F91" s="111" t="s">
        <v>380</v>
      </c>
      <c r="G91" s="105" t="s">
        <v>381</v>
      </c>
      <c r="H91" s="64"/>
      <c r="I91" s="64"/>
      <c r="J91" s="64"/>
      <c r="K91" s="64"/>
      <c r="L91" s="64"/>
      <c r="M91" s="64"/>
      <c r="N91" s="64"/>
      <c r="O91" s="64"/>
    </row>
    <row r="92" spans="1:15" ht="39.950000000000003" customHeight="1">
      <c r="A92" s="103">
        <v>67</v>
      </c>
      <c r="B92" s="108">
        <v>76</v>
      </c>
      <c r="C92" s="109" t="s">
        <v>205</v>
      </c>
      <c r="D92" s="109" t="s">
        <v>194</v>
      </c>
      <c r="E92" s="110" t="s">
        <v>315</v>
      </c>
      <c r="F92" s="111" t="s">
        <v>316</v>
      </c>
      <c r="G92" s="105" t="s">
        <v>317</v>
      </c>
      <c r="H92" s="64"/>
      <c r="I92" s="64"/>
      <c r="J92" s="64"/>
      <c r="K92" s="64"/>
      <c r="L92" s="64"/>
      <c r="M92" s="64"/>
      <c r="N92" s="64"/>
      <c r="O92" s="64"/>
    </row>
    <row r="93" spans="1:15" ht="39.950000000000003" customHeight="1">
      <c r="A93" s="103">
        <v>276</v>
      </c>
      <c r="B93" s="108">
        <v>77</v>
      </c>
      <c r="C93" s="109" t="s">
        <v>205</v>
      </c>
      <c r="D93" s="109" t="s">
        <v>692</v>
      </c>
      <c r="E93" s="110" t="s">
        <v>205</v>
      </c>
      <c r="F93" s="111" t="s">
        <v>206</v>
      </c>
      <c r="G93" s="105" t="s">
        <v>815</v>
      </c>
      <c r="H93" s="64"/>
      <c r="I93" s="64"/>
      <c r="J93" s="64"/>
      <c r="K93" s="64"/>
      <c r="L93" s="64"/>
      <c r="M93" s="64"/>
      <c r="N93" s="64"/>
      <c r="O93" s="64"/>
    </row>
    <row r="94" spans="1:15" ht="39.950000000000003" customHeight="1">
      <c r="A94" s="103">
        <v>16</v>
      </c>
      <c r="B94" s="108">
        <v>78</v>
      </c>
      <c r="C94" s="109" t="s">
        <v>160</v>
      </c>
      <c r="D94" s="109" t="s">
        <v>143</v>
      </c>
      <c r="E94" s="110" t="s">
        <v>164</v>
      </c>
      <c r="F94" s="111" t="s">
        <v>164</v>
      </c>
      <c r="G94" s="105" t="s">
        <v>165</v>
      </c>
      <c r="H94" s="64"/>
      <c r="I94" s="64"/>
      <c r="J94" s="64"/>
      <c r="K94" s="64"/>
      <c r="L94" s="64"/>
      <c r="M94" s="64"/>
      <c r="N94" s="64"/>
      <c r="O94" s="64"/>
    </row>
    <row r="95" spans="1:15" ht="39.950000000000003" customHeight="1">
      <c r="A95" s="103">
        <v>57</v>
      </c>
      <c r="B95" s="108">
        <v>79</v>
      </c>
      <c r="C95" s="109" t="s">
        <v>160</v>
      </c>
      <c r="D95" s="109" t="s">
        <v>129</v>
      </c>
      <c r="E95" s="110" t="s">
        <v>286</v>
      </c>
      <c r="F95" s="111" t="s">
        <v>164</v>
      </c>
      <c r="G95" s="105" t="s">
        <v>287</v>
      </c>
      <c r="H95" s="64"/>
      <c r="I95" s="64"/>
      <c r="J95" s="64"/>
      <c r="K95" s="64"/>
      <c r="L95" s="64"/>
      <c r="M95" s="64"/>
      <c r="N95" s="64"/>
      <c r="O95" s="64"/>
    </row>
    <row r="96" spans="1:15" ht="39.950000000000003" customHeight="1">
      <c r="A96" s="103">
        <v>15</v>
      </c>
      <c r="B96" s="108">
        <v>80</v>
      </c>
      <c r="C96" s="109" t="s">
        <v>160</v>
      </c>
      <c r="D96" s="109" t="s">
        <v>129</v>
      </c>
      <c r="E96" s="110" t="s">
        <v>161</v>
      </c>
      <c r="F96" s="111" t="s">
        <v>162</v>
      </c>
      <c r="G96" s="105" t="s">
        <v>163</v>
      </c>
      <c r="H96" s="64"/>
      <c r="I96" s="64"/>
      <c r="J96" s="64"/>
      <c r="K96" s="64"/>
      <c r="L96" s="64"/>
      <c r="M96" s="64"/>
      <c r="N96" s="64"/>
      <c r="O96" s="64"/>
    </row>
    <row r="97" spans="1:15" ht="39.950000000000003" customHeight="1">
      <c r="A97" s="103">
        <v>43</v>
      </c>
      <c r="B97" s="108">
        <v>81</v>
      </c>
      <c r="C97" s="109" t="s">
        <v>160</v>
      </c>
      <c r="D97" s="109" t="s">
        <v>129</v>
      </c>
      <c r="E97" s="110" t="s">
        <v>247</v>
      </c>
      <c r="F97" s="111" t="s">
        <v>248</v>
      </c>
      <c r="G97" s="105" t="s">
        <v>249</v>
      </c>
      <c r="H97" s="64"/>
      <c r="I97" s="64"/>
      <c r="J97" s="64"/>
      <c r="K97" s="64"/>
      <c r="L97" s="64"/>
      <c r="M97" s="64"/>
      <c r="N97" s="64"/>
      <c r="O97" s="64"/>
    </row>
    <row r="98" spans="1:15" ht="39.950000000000003" customHeight="1">
      <c r="A98" s="103">
        <v>30</v>
      </c>
      <c r="B98" s="108">
        <v>82</v>
      </c>
      <c r="C98" s="109" t="s">
        <v>160</v>
      </c>
      <c r="D98" s="109" t="s">
        <v>129</v>
      </c>
      <c r="E98" s="110" t="s">
        <v>208</v>
      </c>
      <c r="F98" s="111" t="s">
        <v>209</v>
      </c>
      <c r="G98" s="105" t="s">
        <v>210</v>
      </c>
      <c r="H98" s="64"/>
      <c r="I98" s="64"/>
      <c r="J98" s="64"/>
      <c r="K98" s="64"/>
      <c r="L98" s="64"/>
      <c r="M98" s="64"/>
      <c r="N98" s="64"/>
      <c r="O98" s="64"/>
    </row>
    <row r="99" spans="1:15" ht="39.950000000000003" customHeight="1">
      <c r="A99" s="103">
        <v>90</v>
      </c>
      <c r="B99" s="108">
        <v>83</v>
      </c>
      <c r="C99" s="109" t="s">
        <v>160</v>
      </c>
      <c r="D99" s="109" t="s">
        <v>194</v>
      </c>
      <c r="E99" s="110" t="s">
        <v>377</v>
      </c>
      <c r="F99" s="111" t="s">
        <v>164</v>
      </c>
      <c r="G99" s="105" t="s">
        <v>378</v>
      </c>
      <c r="H99" s="64"/>
      <c r="I99" s="64"/>
      <c r="J99" s="64"/>
      <c r="K99" s="64"/>
      <c r="L99" s="64"/>
      <c r="M99" s="64"/>
      <c r="N99" s="64"/>
      <c r="O99" s="64"/>
    </row>
    <row r="100" spans="1:15" ht="39.950000000000003" customHeight="1">
      <c r="A100" s="103">
        <v>213</v>
      </c>
      <c r="B100" s="108">
        <v>84</v>
      </c>
      <c r="C100" s="109" t="s">
        <v>160</v>
      </c>
      <c r="D100" s="109" t="s">
        <v>194</v>
      </c>
      <c r="E100" s="110" t="s">
        <v>684</v>
      </c>
      <c r="F100" s="111" t="s">
        <v>164</v>
      </c>
      <c r="G100" s="105" t="s">
        <v>685</v>
      </c>
      <c r="H100" s="64"/>
      <c r="I100" s="64"/>
      <c r="J100" s="64"/>
      <c r="K100" s="64"/>
      <c r="L100" s="64"/>
      <c r="M100" s="64"/>
      <c r="N100" s="64"/>
      <c r="O100" s="64"/>
    </row>
    <row r="101" spans="1:15" ht="39.950000000000003" customHeight="1">
      <c r="A101" s="103">
        <v>212</v>
      </c>
      <c r="B101" s="108">
        <v>85</v>
      </c>
      <c r="C101" s="109" t="s">
        <v>160</v>
      </c>
      <c r="D101" s="109" t="s">
        <v>194</v>
      </c>
      <c r="E101" s="110" t="s">
        <v>682</v>
      </c>
      <c r="F101" s="111" t="s">
        <v>162</v>
      </c>
      <c r="G101" s="105" t="s">
        <v>683</v>
      </c>
      <c r="H101" s="64"/>
      <c r="I101" s="64"/>
      <c r="J101" s="64"/>
      <c r="K101" s="64"/>
      <c r="L101" s="64"/>
      <c r="M101" s="64"/>
      <c r="N101" s="64"/>
      <c r="O101" s="64"/>
    </row>
    <row r="102" spans="1:15" ht="39.950000000000003" customHeight="1">
      <c r="A102" s="103">
        <v>217</v>
      </c>
      <c r="B102" s="108">
        <v>86</v>
      </c>
      <c r="C102" s="109" t="s">
        <v>160</v>
      </c>
      <c r="D102" s="109" t="s">
        <v>194</v>
      </c>
      <c r="E102" s="110" t="s">
        <v>695</v>
      </c>
      <c r="F102" s="111" t="s">
        <v>248</v>
      </c>
      <c r="G102" s="105" t="s">
        <v>696</v>
      </c>
      <c r="H102" s="64"/>
      <c r="I102" s="64"/>
      <c r="J102" s="64"/>
      <c r="K102" s="64"/>
      <c r="L102" s="64"/>
      <c r="M102" s="64"/>
      <c r="N102" s="64"/>
      <c r="O102" s="64"/>
    </row>
    <row r="103" spans="1:15" ht="39.950000000000003" customHeight="1">
      <c r="A103" s="103">
        <v>105</v>
      </c>
      <c r="B103" s="108">
        <v>87</v>
      </c>
      <c r="C103" s="109" t="s">
        <v>160</v>
      </c>
      <c r="D103" s="109" t="s">
        <v>194</v>
      </c>
      <c r="E103" s="110" t="s">
        <v>414</v>
      </c>
      <c r="F103" s="111" t="s">
        <v>415</v>
      </c>
      <c r="G103" s="105" t="s">
        <v>416</v>
      </c>
      <c r="H103" s="64"/>
      <c r="I103" s="64"/>
      <c r="J103" s="64"/>
      <c r="K103" s="64"/>
      <c r="L103" s="64"/>
      <c r="M103" s="64"/>
      <c r="N103" s="64"/>
      <c r="O103" s="64"/>
    </row>
    <row r="104" spans="1:15" ht="39.950000000000003" customHeight="1">
      <c r="A104" s="103">
        <v>71</v>
      </c>
      <c r="B104" s="108">
        <v>88</v>
      </c>
      <c r="C104" s="109" t="s">
        <v>160</v>
      </c>
      <c r="D104" s="109" t="s">
        <v>194</v>
      </c>
      <c r="E104" s="110" t="s">
        <v>209</v>
      </c>
      <c r="F104" s="111" t="s">
        <v>209</v>
      </c>
      <c r="G104" s="105" t="s">
        <v>325</v>
      </c>
      <c r="H104" s="64"/>
      <c r="I104" s="64"/>
      <c r="J104" s="64"/>
      <c r="K104" s="64"/>
      <c r="L104" s="64"/>
      <c r="M104" s="64"/>
      <c r="N104" s="64"/>
      <c r="O104" s="64"/>
    </row>
    <row r="105" spans="1:15" ht="39.950000000000003" customHeight="1">
      <c r="A105" s="103">
        <v>84</v>
      </c>
      <c r="B105" s="108">
        <v>89</v>
      </c>
      <c r="C105" s="109" t="s">
        <v>160</v>
      </c>
      <c r="D105" s="109" t="s">
        <v>194</v>
      </c>
      <c r="E105" s="110" t="s">
        <v>357</v>
      </c>
      <c r="F105" s="111" t="s">
        <v>358</v>
      </c>
      <c r="G105" s="105" t="s">
        <v>359</v>
      </c>
      <c r="H105" s="64"/>
      <c r="I105" s="64"/>
      <c r="J105" s="64"/>
      <c r="K105" s="64"/>
      <c r="L105" s="64"/>
      <c r="M105" s="64"/>
      <c r="N105" s="64"/>
      <c r="O105" s="64"/>
    </row>
    <row r="106" spans="1:15" ht="39.950000000000003" customHeight="1">
      <c r="A106" s="103">
        <v>85</v>
      </c>
      <c r="B106" s="108">
        <v>90</v>
      </c>
      <c r="C106" s="109" t="s">
        <v>160</v>
      </c>
      <c r="D106" s="109" t="s">
        <v>194</v>
      </c>
      <c r="E106" s="110" t="s">
        <v>360</v>
      </c>
      <c r="F106" s="111" t="s">
        <v>361</v>
      </c>
      <c r="G106" s="105" t="s">
        <v>362</v>
      </c>
      <c r="H106" s="64"/>
      <c r="I106" s="64"/>
      <c r="J106" s="64"/>
      <c r="K106" s="64"/>
      <c r="L106" s="64"/>
      <c r="M106" s="64"/>
      <c r="N106" s="64"/>
      <c r="O106" s="64"/>
    </row>
    <row r="107" spans="1:15" ht="39.950000000000003" customHeight="1">
      <c r="A107" s="103">
        <v>60</v>
      </c>
      <c r="B107" s="108">
        <v>91</v>
      </c>
      <c r="C107" s="109" t="s">
        <v>160</v>
      </c>
      <c r="D107" s="109" t="s">
        <v>194</v>
      </c>
      <c r="E107" s="110" t="s">
        <v>296</v>
      </c>
      <c r="F107" s="111" t="s">
        <v>296</v>
      </c>
      <c r="G107" s="105" t="s">
        <v>297</v>
      </c>
      <c r="H107" s="64"/>
      <c r="I107" s="64"/>
      <c r="J107" s="64"/>
      <c r="K107" s="64"/>
      <c r="L107" s="64"/>
      <c r="M107" s="64"/>
      <c r="N107" s="64"/>
      <c r="O107" s="64"/>
    </row>
    <row r="108" spans="1:15" ht="39.950000000000003" customHeight="1">
      <c r="A108" s="103">
        <v>80</v>
      </c>
      <c r="B108" s="108">
        <v>92</v>
      </c>
      <c r="C108" s="109" t="s">
        <v>160</v>
      </c>
      <c r="D108" s="109" t="s">
        <v>194</v>
      </c>
      <c r="E108" s="110" t="s">
        <v>346</v>
      </c>
      <c r="F108" s="111" t="s">
        <v>347</v>
      </c>
      <c r="G108" s="105" t="s">
        <v>348</v>
      </c>
      <c r="H108" s="64"/>
      <c r="I108" s="64"/>
      <c r="J108" s="64"/>
      <c r="K108" s="64"/>
      <c r="L108" s="64"/>
      <c r="M108" s="64"/>
      <c r="N108" s="64"/>
      <c r="O108" s="64"/>
    </row>
    <row r="109" spans="1:15" ht="39.950000000000003" customHeight="1">
      <c r="A109" s="103">
        <v>75</v>
      </c>
      <c r="B109" s="108">
        <v>93</v>
      </c>
      <c r="C109" s="109" t="s">
        <v>160</v>
      </c>
      <c r="D109" s="109" t="s">
        <v>194</v>
      </c>
      <c r="E109" s="110" t="s">
        <v>334</v>
      </c>
      <c r="F109" s="111" t="s">
        <v>335</v>
      </c>
      <c r="G109" s="105" t="s">
        <v>336</v>
      </c>
      <c r="H109" s="64"/>
      <c r="I109" s="64"/>
      <c r="J109" s="64"/>
      <c r="K109" s="64"/>
      <c r="L109" s="64"/>
      <c r="M109" s="64"/>
      <c r="N109" s="64"/>
      <c r="O109" s="64"/>
    </row>
    <row r="110" spans="1:15" ht="39.950000000000003" customHeight="1">
      <c r="A110" s="103">
        <v>56</v>
      </c>
      <c r="B110" s="108">
        <v>94</v>
      </c>
      <c r="C110" s="109" t="s">
        <v>160</v>
      </c>
      <c r="D110" s="109" t="s">
        <v>194</v>
      </c>
      <c r="E110" s="110" t="s">
        <v>283</v>
      </c>
      <c r="F110" s="111" t="s">
        <v>284</v>
      </c>
      <c r="G110" s="105" t="s">
        <v>285</v>
      </c>
      <c r="H110" s="64"/>
      <c r="I110" s="64"/>
      <c r="J110" s="64"/>
      <c r="K110" s="64"/>
      <c r="L110" s="64"/>
      <c r="M110" s="64"/>
      <c r="N110" s="64"/>
      <c r="O110" s="64"/>
    </row>
    <row r="111" spans="1:15" ht="39.950000000000003" customHeight="1">
      <c r="A111" s="103">
        <v>274</v>
      </c>
      <c r="B111" s="108">
        <v>95</v>
      </c>
      <c r="C111" s="109" t="s">
        <v>160</v>
      </c>
      <c r="D111" s="109" t="s">
        <v>692</v>
      </c>
      <c r="E111" s="110" t="s">
        <v>160</v>
      </c>
      <c r="F111" s="111" t="s">
        <v>164</v>
      </c>
      <c r="G111" s="105" t="s">
        <v>812</v>
      </c>
      <c r="H111" s="64"/>
      <c r="I111" s="64"/>
      <c r="J111" s="64"/>
      <c r="K111" s="64"/>
      <c r="L111" s="64"/>
      <c r="M111" s="64"/>
      <c r="N111" s="64"/>
      <c r="O111" s="64"/>
    </row>
    <row r="112" spans="1:15" ht="39.950000000000003" customHeight="1">
      <c r="A112" s="103">
        <v>98</v>
      </c>
      <c r="B112" s="108">
        <v>96</v>
      </c>
      <c r="C112" s="109" t="s">
        <v>372</v>
      </c>
      <c r="D112" s="109" t="s">
        <v>129</v>
      </c>
      <c r="E112" s="110" t="s">
        <v>375</v>
      </c>
      <c r="F112" s="111" t="s">
        <v>375</v>
      </c>
      <c r="G112" s="105" t="s">
        <v>397</v>
      </c>
      <c r="H112" s="64"/>
      <c r="I112" s="64"/>
      <c r="J112" s="64"/>
      <c r="K112" s="64"/>
      <c r="L112" s="64"/>
      <c r="M112" s="64"/>
      <c r="N112" s="64"/>
      <c r="O112" s="64"/>
    </row>
    <row r="113" spans="1:15" ht="39.950000000000003" customHeight="1">
      <c r="A113" s="103">
        <v>124</v>
      </c>
      <c r="B113" s="108">
        <v>97</v>
      </c>
      <c r="C113" s="109" t="s">
        <v>372</v>
      </c>
      <c r="D113" s="109" t="s">
        <v>194</v>
      </c>
      <c r="E113" s="110" t="s">
        <v>464</v>
      </c>
      <c r="F113" s="111" t="s">
        <v>465</v>
      </c>
      <c r="G113" s="105" t="s">
        <v>466</v>
      </c>
      <c r="H113" s="64"/>
      <c r="I113" s="64"/>
      <c r="J113" s="64"/>
      <c r="K113" s="64"/>
      <c r="L113" s="64"/>
      <c r="M113" s="64"/>
      <c r="N113" s="64"/>
      <c r="O113" s="64"/>
    </row>
    <row r="114" spans="1:15" ht="39.950000000000003" customHeight="1">
      <c r="A114" s="103">
        <v>152</v>
      </c>
      <c r="B114" s="108">
        <v>98</v>
      </c>
      <c r="C114" s="109" t="s">
        <v>372</v>
      </c>
      <c r="D114" s="109" t="s">
        <v>194</v>
      </c>
      <c r="E114" s="110" t="s">
        <v>536</v>
      </c>
      <c r="F114" s="111" t="s">
        <v>375</v>
      </c>
      <c r="G114" s="105" t="s">
        <v>537</v>
      </c>
      <c r="H114" s="64"/>
      <c r="I114" s="64"/>
      <c r="J114" s="64"/>
      <c r="K114" s="64"/>
      <c r="L114" s="64"/>
      <c r="M114" s="64"/>
      <c r="N114" s="64"/>
      <c r="O114" s="64"/>
    </row>
    <row r="115" spans="1:15" ht="39.950000000000003" customHeight="1">
      <c r="A115" s="103">
        <v>170</v>
      </c>
      <c r="B115" s="108">
        <v>99</v>
      </c>
      <c r="C115" s="109" t="s">
        <v>372</v>
      </c>
      <c r="D115" s="109" t="s">
        <v>194</v>
      </c>
      <c r="E115" s="110" t="s">
        <v>583</v>
      </c>
      <c r="F115" s="111" t="s">
        <v>584</v>
      </c>
      <c r="G115" s="105" t="s">
        <v>585</v>
      </c>
      <c r="H115" s="64"/>
      <c r="I115" s="64"/>
      <c r="J115" s="64"/>
      <c r="K115" s="64"/>
      <c r="L115" s="64"/>
      <c r="M115" s="64"/>
      <c r="N115" s="64"/>
      <c r="O115" s="64"/>
    </row>
    <row r="116" spans="1:15" ht="39.950000000000003" customHeight="1">
      <c r="A116" s="103">
        <v>201</v>
      </c>
      <c r="B116" s="108">
        <v>100</v>
      </c>
      <c r="C116" s="109" t="s">
        <v>372</v>
      </c>
      <c r="D116" s="109" t="s">
        <v>194</v>
      </c>
      <c r="E116" s="110" t="s">
        <v>657</v>
      </c>
      <c r="F116" s="111" t="s">
        <v>658</v>
      </c>
      <c r="G116" s="105" t="s">
        <v>659</v>
      </c>
      <c r="H116" s="64"/>
      <c r="I116" s="64"/>
      <c r="J116" s="64"/>
      <c r="K116" s="64"/>
      <c r="L116" s="64"/>
      <c r="M116" s="64"/>
      <c r="N116" s="64"/>
      <c r="O116" s="64"/>
    </row>
    <row r="117" spans="1:15" ht="39.950000000000003" customHeight="1">
      <c r="A117" s="103">
        <v>195</v>
      </c>
      <c r="B117" s="108">
        <v>101</v>
      </c>
      <c r="C117" s="109" t="s">
        <v>372</v>
      </c>
      <c r="D117" s="109" t="s">
        <v>194</v>
      </c>
      <c r="E117" s="110" t="s">
        <v>644</v>
      </c>
      <c r="F117" s="111" t="s">
        <v>389</v>
      </c>
      <c r="G117" s="105" t="s">
        <v>645</v>
      </c>
      <c r="H117" s="64"/>
      <c r="I117" s="64"/>
      <c r="J117" s="64"/>
      <c r="K117" s="64"/>
      <c r="L117" s="64"/>
      <c r="M117" s="64"/>
      <c r="N117" s="64"/>
      <c r="O117" s="64"/>
    </row>
    <row r="118" spans="1:15" ht="39.950000000000003" customHeight="1">
      <c r="A118" s="103">
        <v>144</v>
      </c>
      <c r="B118" s="108">
        <v>102</v>
      </c>
      <c r="C118" s="109" t="s">
        <v>372</v>
      </c>
      <c r="D118" s="109" t="s">
        <v>194</v>
      </c>
      <c r="E118" s="110" t="s">
        <v>516</v>
      </c>
      <c r="F118" s="111" t="s">
        <v>517</v>
      </c>
      <c r="G118" s="105" t="s">
        <v>518</v>
      </c>
      <c r="H118" s="64"/>
      <c r="I118" s="64"/>
      <c r="J118" s="64"/>
      <c r="K118" s="64"/>
      <c r="L118" s="64"/>
      <c r="M118" s="64"/>
      <c r="N118" s="64"/>
      <c r="O118" s="64"/>
    </row>
    <row r="119" spans="1:15" ht="39.950000000000003" customHeight="1">
      <c r="A119" s="103">
        <v>292</v>
      </c>
      <c r="B119" s="108">
        <v>103</v>
      </c>
      <c r="C119" s="109" t="s">
        <v>372</v>
      </c>
      <c r="D119" s="109" t="s">
        <v>800</v>
      </c>
      <c r="E119" s="110" t="s">
        <v>837</v>
      </c>
      <c r="F119" s="111" t="s">
        <v>375</v>
      </c>
      <c r="G119" s="105" t="s">
        <v>838</v>
      </c>
      <c r="H119" s="64"/>
      <c r="I119" s="64"/>
      <c r="J119" s="64"/>
      <c r="K119" s="64"/>
      <c r="L119" s="64"/>
      <c r="M119" s="64"/>
      <c r="N119" s="64"/>
      <c r="O119" s="64"/>
    </row>
    <row r="120" spans="1:15" ht="39.950000000000003" customHeight="1">
      <c r="A120" s="103">
        <v>89</v>
      </c>
      <c r="B120" s="108">
        <v>104</v>
      </c>
      <c r="C120" s="109" t="s">
        <v>372</v>
      </c>
      <c r="D120" s="109" t="s">
        <v>373</v>
      </c>
      <c r="E120" s="110" t="s">
        <v>374</v>
      </c>
      <c r="F120" s="111" t="s">
        <v>375</v>
      </c>
      <c r="G120" s="105" t="s">
        <v>376</v>
      </c>
      <c r="H120" s="64"/>
      <c r="I120" s="64"/>
      <c r="J120" s="64"/>
      <c r="K120" s="64"/>
      <c r="L120" s="64"/>
      <c r="M120" s="64"/>
      <c r="N120" s="64"/>
      <c r="O120" s="64"/>
    </row>
    <row r="121" spans="1:15" ht="39.950000000000003" customHeight="1">
      <c r="A121" s="103">
        <v>18</v>
      </c>
      <c r="B121" s="108">
        <v>105</v>
      </c>
      <c r="C121" s="109" t="s">
        <v>166</v>
      </c>
      <c r="D121" s="109" t="s">
        <v>143</v>
      </c>
      <c r="E121" s="110" t="s">
        <v>168</v>
      </c>
      <c r="F121" s="111" t="s">
        <v>168</v>
      </c>
      <c r="G121" s="105" t="s">
        <v>170</v>
      </c>
      <c r="H121" s="64"/>
      <c r="I121" s="64"/>
      <c r="J121" s="64"/>
      <c r="K121" s="64"/>
      <c r="L121" s="64"/>
      <c r="M121" s="64"/>
      <c r="N121" s="64"/>
      <c r="O121" s="64"/>
    </row>
    <row r="122" spans="1:15" ht="39.950000000000003" customHeight="1">
      <c r="A122" s="103">
        <v>209</v>
      </c>
      <c r="B122" s="108">
        <v>106</v>
      </c>
      <c r="C122" s="109" t="s">
        <v>166</v>
      </c>
      <c r="D122" s="109" t="s">
        <v>194</v>
      </c>
      <c r="E122" s="110" t="s">
        <v>675</v>
      </c>
      <c r="F122" s="111" t="s">
        <v>168</v>
      </c>
      <c r="G122" s="105" t="s">
        <v>676</v>
      </c>
      <c r="H122" s="64"/>
      <c r="I122" s="64"/>
      <c r="J122" s="64"/>
      <c r="K122" s="64"/>
      <c r="L122" s="64"/>
      <c r="M122" s="64"/>
      <c r="N122" s="64"/>
      <c r="O122" s="64"/>
    </row>
    <row r="123" spans="1:15" ht="39.950000000000003" customHeight="1">
      <c r="A123" s="103">
        <v>153</v>
      </c>
      <c r="B123" s="108">
        <v>107</v>
      </c>
      <c r="C123" s="109" t="s">
        <v>166</v>
      </c>
      <c r="D123" s="109" t="s">
        <v>194</v>
      </c>
      <c r="E123" s="110" t="s">
        <v>538</v>
      </c>
      <c r="F123" s="111" t="s">
        <v>538</v>
      </c>
      <c r="G123" s="105" t="s">
        <v>539</v>
      </c>
      <c r="H123" s="64"/>
      <c r="I123" s="64"/>
      <c r="J123" s="64"/>
      <c r="K123" s="64"/>
      <c r="L123" s="64"/>
      <c r="M123" s="64"/>
      <c r="N123" s="64"/>
      <c r="O123" s="64"/>
    </row>
    <row r="124" spans="1:15" ht="39.950000000000003" customHeight="1">
      <c r="A124" s="103">
        <v>199</v>
      </c>
      <c r="B124" s="108">
        <v>108</v>
      </c>
      <c r="C124" s="109" t="s">
        <v>166</v>
      </c>
      <c r="D124" s="109" t="s">
        <v>194</v>
      </c>
      <c r="E124" s="110" t="s">
        <v>653</v>
      </c>
      <c r="F124" s="111" t="s">
        <v>196</v>
      </c>
      <c r="G124" s="105" t="s">
        <v>654</v>
      </c>
      <c r="H124" s="64"/>
      <c r="I124" s="64"/>
      <c r="J124" s="64"/>
      <c r="K124" s="64"/>
      <c r="L124" s="64"/>
      <c r="M124" s="64"/>
      <c r="N124" s="64"/>
      <c r="O124" s="64"/>
    </row>
    <row r="125" spans="1:15" ht="39.950000000000003" customHeight="1">
      <c r="A125" s="103">
        <v>26</v>
      </c>
      <c r="B125" s="108">
        <v>109</v>
      </c>
      <c r="C125" s="109" t="s">
        <v>166</v>
      </c>
      <c r="D125" s="109" t="s">
        <v>194</v>
      </c>
      <c r="E125" s="110" t="s">
        <v>195</v>
      </c>
      <c r="F125" s="111" t="s">
        <v>196</v>
      </c>
      <c r="G125" s="105" t="s">
        <v>197</v>
      </c>
      <c r="H125" s="64"/>
      <c r="I125" s="64"/>
      <c r="J125" s="64"/>
      <c r="K125" s="64"/>
      <c r="L125" s="64"/>
      <c r="M125" s="64"/>
      <c r="N125" s="64"/>
      <c r="O125" s="64"/>
    </row>
    <row r="126" spans="1:15" ht="39.950000000000003" customHeight="1">
      <c r="A126" s="103">
        <v>273</v>
      </c>
      <c r="B126" s="108">
        <v>110</v>
      </c>
      <c r="C126" s="109" t="s">
        <v>166</v>
      </c>
      <c r="D126" s="109" t="s">
        <v>800</v>
      </c>
      <c r="E126" s="110" t="s">
        <v>810</v>
      </c>
      <c r="F126" s="111" t="s">
        <v>168</v>
      </c>
      <c r="G126" s="105" t="s">
        <v>811</v>
      </c>
      <c r="H126" s="64"/>
      <c r="I126" s="64"/>
      <c r="J126" s="64"/>
      <c r="K126" s="64"/>
      <c r="L126" s="64"/>
      <c r="M126" s="64"/>
      <c r="N126" s="64"/>
      <c r="O126" s="64"/>
    </row>
    <row r="127" spans="1:15" ht="39.950000000000003" customHeight="1">
      <c r="A127" s="103">
        <v>17</v>
      </c>
      <c r="B127" s="108">
        <v>111</v>
      </c>
      <c r="C127" s="109" t="s">
        <v>166</v>
      </c>
      <c r="D127" s="109" t="s">
        <v>129</v>
      </c>
      <c r="E127" s="110" t="s">
        <v>167</v>
      </c>
      <c r="F127" s="111" t="s">
        <v>168</v>
      </c>
      <c r="G127" s="105" t="s">
        <v>169</v>
      </c>
      <c r="H127" s="64"/>
      <c r="I127" s="64"/>
      <c r="J127" s="64"/>
      <c r="K127" s="64"/>
      <c r="L127" s="64"/>
      <c r="M127" s="64"/>
      <c r="N127" s="64"/>
      <c r="O127" s="64"/>
    </row>
    <row r="128" spans="1:15" ht="39.950000000000003" customHeight="1">
      <c r="A128" s="103">
        <v>20</v>
      </c>
      <c r="B128" s="108">
        <v>112</v>
      </c>
      <c r="C128" s="109" t="s">
        <v>171</v>
      </c>
      <c r="D128" s="109" t="s">
        <v>143</v>
      </c>
      <c r="E128" s="110" t="s">
        <v>173</v>
      </c>
      <c r="F128" s="111" t="s">
        <v>173</v>
      </c>
      <c r="G128" s="105" t="s">
        <v>175</v>
      </c>
      <c r="H128" s="64"/>
      <c r="I128" s="64"/>
      <c r="J128" s="64"/>
      <c r="K128" s="64"/>
      <c r="L128" s="64"/>
      <c r="M128" s="64"/>
      <c r="N128" s="64"/>
      <c r="O128" s="64"/>
    </row>
    <row r="129" spans="1:15" ht="39.950000000000003" customHeight="1">
      <c r="A129" s="103">
        <v>19</v>
      </c>
      <c r="B129" s="108">
        <v>113</v>
      </c>
      <c r="C129" s="109" t="s">
        <v>171</v>
      </c>
      <c r="D129" s="109" t="s">
        <v>129</v>
      </c>
      <c r="E129" s="110" t="s">
        <v>172</v>
      </c>
      <c r="F129" s="111" t="s">
        <v>173</v>
      </c>
      <c r="G129" s="105" t="s">
        <v>174</v>
      </c>
      <c r="H129" s="64"/>
      <c r="I129" s="64"/>
      <c r="J129" s="64"/>
      <c r="K129" s="64"/>
      <c r="L129" s="64"/>
      <c r="M129" s="64"/>
      <c r="N129" s="64"/>
      <c r="O129" s="64"/>
    </row>
    <row r="130" spans="1:15" ht="39.950000000000003" customHeight="1">
      <c r="A130" s="103">
        <v>189</v>
      </c>
      <c r="B130" s="108">
        <v>114</v>
      </c>
      <c r="C130" s="109" t="s">
        <v>171</v>
      </c>
      <c r="D130" s="109" t="s">
        <v>194</v>
      </c>
      <c r="E130" s="110" t="s">
        <v>630</v>
      </c>
      <c r="F130" s="111" t="s">
        <v>630</v>
      </c>
      <c r="G130" s="105" t="s">
        <v>631</v>
      </c>
      <c r="H130" s="64"/>
      <c r="I130" s="64"/>
      <c r="J130" s="64"/>
      <c r="K130" s="64"/>
      <c r="L130" s="64"/>
      <c r="M130" s="64"/>
      <c r="N130" s="64"/>
      <c r="O130" s="64"/>
    </row>
    <row r="131" spans="1:15" ht="39.950000000000003" customHeight="1">
      <c r="A131" s="103">
        <v>133</v>
      </c>
      <c r="B131" s="108">
        <v>115</v>
      </c>
      <c r="C131" s="109" t="s">
        <v>171</v>
      </c>
      <c r="D131" s="109" t="s">
        <v>194</v>
      </c>
      <c r="E131" s="110" t="s">
        <v>489</v>
      </c>
      <c r="F131" s="111" t="s">
        <v>489</v>
      </c>
      <c r="G131" s="105" t="s">
        <v>490</v>
      </c>
      <c r="H131" s="64"/>
      <c r="I131" s="64"/>
      <c r="J131" s="64"/>
      <c r="K131" s="64"/>
      <c r="L131" s="64"/>
      <c r="M131" s="64"/>
      <c r="N131" s="64"/>
      <c r="O131" s="64"/>
    </row>
    <row r="132" spans="1:15" ht="39.950000000000003" customHeight="1">
      <c r="A132" s="103">
        <v>277</v>
      </c>
      <c r="B132" s="108">
        <v>116</v>
      </c>
      <c r="C132" s="109" t="s">
        <v>171</v>
      </c>
      <c r="D132" s="109" t="s">
        <v>800</v>
      </c>
      <c r="E132" s="110" t="s">
        <v>173</v>
      </c>
      <c r="F132" s="111" t="s">
        <v>173</v>
      </c>
      <c r="G132" s="105" t="s">
        <v>816</v>
      </c>
      <c r="H132" s="64"/>
      <c r="I132" s="64"/>
      <c r="J132" s="64"/>
      <c r="K132" s="64"/>
      <c r="L132" s="64"/>
      <c r="M132" s="64"/>
      <c r="N132" s="64"/>
      <c r="O132" s="64"/>
    </row>
    <row r="133" spans="1:15" ht="39.950000000000003" customHeight="1">
      <c r="A133" s="103">
        <v>96</v>
      </c>
      <c r="B133" s="108">
        <v>117</v>
      </c>
      <c r="C133" s="109" t="s">
        <v>198</v>
      </c>
      <c r="D133" s="109" t="s">
        <v>391</v>
      </c>
      <c r="E133" s="110" t="s">
        <v>392</v>
      </c>
      <c r="F133" s="111" t="s">
        <v>233</v>
      </c>
      <c r="G133" s="105" t="s">
        <v>393</v>
      </c>
      <c r="H133" s="64"/>
      <c r="I133" s="64"/>
      <c r="J133" s="64"/>
      <c r="K133" s="64"/>
      <c r="L133" s="64"/>
      <c r="M133" s="64"/>
      <c r="N133" s="64"/>
      <c r="O133" s="64"/>
    </row>
    <row r="134" spans="1:15" ht="39.950000000000003" customHeight="1">
      <c r="A134" s="103">
        <v>38</v>
      </c>
      <c r="B134" s="108">
        <v>118</v>
      </c>
      <c r="C134" s="109" t="s">
        <v>198</v>
      </c>
      <c r="D134" s="109" t="s">
        <v>129</v>
      </c>
      <c r="E134" s="110" t="s">
        <v>232</v>
      </c>
      <c r="F134" s="111" t="s">
        <v>233</v>
      </c>
      <c r="G134" s="105" t="s">
        <v>234</v>
      </c>
      <c r="H134" s="64"/>
      <c r="I134" s="64"/>
      <c r="J134" s="64"/>
      <c r="K134" s="64"/>
      <c r="L134" s="64"/>
      <c r="M134" s="64"/>
      <c r="N134" s="64"/>
      <c r="O134" s="64"/>
    </row>
    <row r="135" spans="1:15" ht="39.950000000000003" customHeight="1">
      <c r="A135" s="103">
        <v>31</v>
      </c>
      <c r="B135" s="108">
        <v>119</v>
      </c>
      <c r="C135" s="109" t="s">
        <v>198</v>
      </c>
      <c r="D135" s="109" t="s">
        <v>129</v>
      </c>
      <c r="E135" s="110" t="s">
        <v>211</v>
      </c>
      <c r="F135" s="111" t="s">
        <v>212</v>
      </c>
      <c r="G135" s="105" t="s">
        <v>213</v>
      </c>
      <c r="H135" s="64"/>
      <c r="I135" s="64"/>
      <c r="J135" s="64"/>
      <c r="K135" s="64"/>
      <c r="L135" s="64"/>
      <c r="M135" s="64"/>
      <c r="N135" s="64"/>
      <c r="O135" s="64"/>
    </row>
    <row r="136" spans="1:15" ht="39.950000000000003" customHeight="1">
      <c r="A136" s="103">
        <v>129</v>
      </c>
      <c r="B136" s="108">
        <v>120</v>
      </c>
      <c r="C136" s="109" t="s">
        <v>198</v>
      </c>
      <c r="D136" s="109" t="s">
        <v>194</v>
      </c>
      <c r="E136" s="110" t="s">
        <v>477</v>
      </c>
      <c r="F136" s="111" t="s">
        <v>478</v>
      </c>
      <c r="G136" s="105" t="s">
        <v>479</v>
      </c>
      <c r="H136" s="64"/>
      <c r="I136" s="64"/>
      <c r="J136" s="64"/>
      <c r="K136" s="64"/>
      <c r="L136" s="64"/>
      <c r="M136" s="64"/>
      <c r="N136" s="64"/>
      <c r="O136" s="64"/>
    </row>
    <row r="137" spans="1:15" ht="39.950000000000003" customHeight="1">
      <c r="A137" s="103">
        <v>198</v>
      </c>
      <c r="B137" s="108">
        <v>121</v>
      </c>
      <c r="C137" s="109" t="s">
        <v>198</v>
      </c>
      <c r="D137" s="109" t="s">
        <v>194</v>
      </c>
      <c r="E137" s="110" t="s">
        <v>651</v>
      </c>
      <c r="F137" s="111" t="s">
        <v>200</v>
      </c>
      <c r="G137" s="105" t="s">
        <v>652</v>
      </c>
      <c r="H137" s="64"/>
      <c r="I137" s="64"/>
      <c r="J137" s="64"/>
      <c r="K137" s="64"/>
      <c r="L137" s="64"/>
      <c r="M137" s="64"/>
      <c r="N137" s="64"/>
      <c r="O137" s="64"/>
    </row>
    <row r="138" spans="1:15" ht="39.950000000000003" customHeight="1">
      <c r="A138" s="103">
        <v>128</v>
      </c>
      <c r="B138" s="108">
        <v>122</v>
      </c>
      <c r="C138" s="109" t="s">
        <v>198</v>
      </c>
      <c r="D138" s="109" t="s">
        <v>194</v>
      </c>
      <c r="E138" s="110" t="s">
        <v>474</v>
      </c>
      <c r="F138" s="111" t="s">
        <v>475</v>
      </c>
      <c r="G138" s="105" t="s">
        <v>476</v>
      </c>
      <c r="H138" s="64"/>
      <c r="I138" s="64"/>
      <c r="J138" s="64"/>
      <c r="K138" s="64"/>
      <c r="L138" s="64"/>
      <c r="M138" s="64"/>
      <c r="N138" s="64"/>
      <c r="O138" s="64"/>
    </row>
    <row r="139" spans="1:15" ht="39.950000000000003" customHeight="1">
      <c r="A139" s="103">
        <v>121</v>
      </c>
      <c r="B139" s="108">
        <v>123</v>
      </c>
      <c r="C139" s="109" t="s">
        <v>198</v>
      </c>
      <c r="D139" s="109" t="s">
        <v>194</v>
      </c>
      <c r="E139" s="110" t="s">
        <v>455</v>
      </c>
      <c r="F139" s="111" t="s">
        <v>456</v>
      </c>
      <c r="G139" s="105" t="s">
        <v>457</v>
      </c>
      <c r="H139" s="64"/>
      <c r="I139" s="64"/>
      <c r="J139" s="64"/>
      <c r="K139" s="64"/>
      <c r="L139" s="64"/>
      <c r="M139" s="64"/>
      <c r="N139" s="64"/>
      <c r="O139" s="64"/>
    </row>
    <row r="140" spans="1:15" ht="39.950000000000003" customHeight="1">
      <c r="A140" s="103">
        <v>295</v>
      </c>
      <c r="B140" s="108">
        <v>124</v>
      </c>
      <c r="C140" s="109" t="s">
        <v>198</v>
      </c>
      <c r="D140" s="109" t="s">
        <v>842</v>
      </c>
      <c r="E140" s="110" t="s">
        <v>392</v>
      </c>
      <c r="F140" s="111" t="s">
        <v>478</v>
      </c>
      <c r="G140" s="105" t="s">
        <v>843</v>
      </c>
      <c r="H140" s="64"/>
      <c r="I140" s="64"/>
      <c r="J140" s="64"/>
      <c r="K140" s="64"/>
      <c r="L140" s="64"/>
      <c r="M140" s="64"/>
      <c r="N140" s="64"/>
      <c r="O140" s="64"/>
    </row>
    <row r="141" spans="1:15" ht="39.950000000000003" customHeight="1">
      <c r="A141" s="103">
        <v>27</v>
      </c>
      <c r="B141" s="108">
        <v>125</v>
      </c>
      <c r="C141" s="109" t="s">
        <v>198</v>
      </c>
      <c r="D141" s="109" t="s">
        <v>129</v>
      </c>
      <c r="E141" s="110" t="s">
        <v>199</v>
      </c>
      <c r="F141" s="111" t="s">
        <v>200</v>
      </c>
      <c r="G141" s="105" t="s">
        <v>201</v>
      </c>
      <c r="H141" s="64"/>
      <c r="I141" s="64"/>
      <c r="J141" s="64"/>
      <c r="K141" s="64"/>
      <c r="L141" s="64"/>
      <c r="M141" s="64"/>
      <c r="N141" s="64"/>
      <c r="O141" s="64"/>
    </row>
    <row r="142" spans="1:15" ht="39.950000000000003" customHeight="1">
      <c r="A142" s="103">
        <v>180</v>
      </c>
      <c r="B142" s="108">
        <v>126</v>
      </c>
      <c r="C142" s="109" t="s">
        <v>546</v>
      </c>
      <c r="D142" s="109" t="s">
        <v>194</v>
      </c>
      <c r="E142" s="110" t="s">
        <v>609</v>
      </c>
      <c r="F142" s="111" t="s">
        <v>610</v>
      </c>
      <c r="G142" s="105" t="s">
        <v>611</v>
      </c>
      <c r="H142" s="64"/>
      <c r="I142" s="64"/>
      <c r="J142" s="64"/>
      <c r="K142" s="64"/>
      <c r="L142" s="64"/>
      <c r="M142" s="64"/>
      <c r="N142" s="64"/>
      <c r="O142" s="64"/>
    </row>
    <row r="143" spans="1:15" ht="39.950000000000003" customHeight="1">
      <c r="A143" s="103">
        <v>156</v>
      </c>
      <c r="B143" s="108">
        <v>127</v>
      </c>
      <c r="C143" s="109" t="s">
        <v>546</v>
      </c>
      <c r="D143" s="109" t="s">
        <v>194</v>
      </c>
      <c r="E143" s="110" t="s">
        <v>547</v>
      </c>
      <c r="F143" s="111" t="s">
        <v>547</v>
      </c>
      <c r="G143" s="105" t="s">
        <v>548</v>
      </c>
      <c r="H143" s="64"/>
      <c r="I143" s="64"/>
      <c r="J143" s="64"/>
      <c r="K143" s="64"/>
      <c r="L143" s="64"/>
      <c r="M143" s="64"/>
      <c r="N143" s="64"/>
      <c r="O143" s="64"/>
    </row>
    <row r="144" spans="1:15" ht="39.950000000000003" customHeight="1">
      <c r="A144" s="103">
        <v>178</v>
      </c>
      <c r="B144" s="108">
        <v>128</v>
      </c>
      <c r="C144" s="109" t="s">
        <v>546</v>
      </c>
      <c r="D144" s="109" t="s">
        <v>194</v>
      </c>
      <c r="E144" s="110" t="s">
        <v>604</v>
      </c>
      <c r="F144" s="111" t="s">
        <v>605</v>
      </c>
      <c r="G144" s="105" t="s">
        <v>606</v>
      </c>
      <c r="H144" s="64"/>
      <c r="I144" s="64"/>
      <c r="J144" s="64"/>
      <c r="K144" s="64"/>
      <c r="L144" s="64"/>
      <c r="M144" s="64"/>
      <c r="N144" s="64"/>
      <c r="O144" s="64"/>
    </row>
    <row r="145" spans="1:15" ht="39.950000000000003" customHeight="1">
      <c r="A145" s="103">
        <v>165</v>
      </c>
      <c r="B145" s="108">
        <v>129</v>
      </c>
      <c r="C145" s="109" t="s">
        <v>546</v>
      </c>
      <c r="D145" s="109" t="s">
        <v>194</v>
      </c>
      <c r="E145" s="110" t="s">
        <v>570</v>
      </c>
      <c r="F145" s="111" t="s">
        <v>570</v>
      </c>
      <c r="G145" s="105" t="s">
        <v>571</v>
      </c>
      <c r="H145" s="64"/>
      <c r="I145" s="64"/>
      <c r="J145" s="64"/>
      <c r="K145" s="64"/>
      <c r="L145" s="64"/>
      <c r="M145" s="64"/>
      <c r="N145" s="64"/>
      <c r="O145" s="64"/>
    </row>
    <row r="146" spans="1:15" ht="39.950000000000003" customHeight="1">
      <c r="A146" s="103">
        <v>280</v>
      </c>
      <c r="B146" s="108">
        <v>130</v>
      </c>
      <c r="C146" s="109" t="s">
        <v>546</v>
      </c>
      <c r="D146" s="109" t="s">
        <v>800</v>
      </c>
      <c r="E146" s="110" t="s">
        <v>819</v>
      </c>
      <c r="F146" s="111" t="s">
        <v>610</v>
      </c>
      <c r="G146" s="105" t="s">
        <v>820</v>
      </c>
      <c r="H146" s="64"/>
      <c r="I146" s="64"/>
      <c r="J146" s="64"/>
      <c r="K146" s="64"/>
      <c r="L146" s="64"/>
      <c r="M146" s="64"/>
      <c r="N146" s="64"/>
      <c r="O146" s="64"/>
    </row>
    <row r="147" spans="1:15" ht="39.950000000000003" customHeight="1">
      <c r="A147" s="103">
        <v>6</v>
      </c>
      <c r="B147" s="108">
        <v>131</v>
      </c>
      <c r="C147" s="109" t="s">
        <v>132</v>
      </c>
      <c r="D147" s="109" t="s">
        <v>129</v>
      </c>
      <c r="E147" s="110" t="s">
        <v>133</v>
      </c>
      <c r="F147" s="111" t="s">
        <v>134</v>
      </c>
      <c r="G147" s="105" t="s">
        <v>135</v>
      </c>
      <c r="H147" s="64"/>
      <c r="I147" s="64"/>
      <c r="J147" s="64"/>
      <c r="K147" s="64"/>
      <c r="L147" s="64"/>
      <c r="M147" s="64"/>
      <c r="N147" s="64"/>
      <c r="O147" s="64"/>
    </row>
    <row r="148" spans="1:15" ht="39.950000000000003" customHeight="1">
      <c r="A148" s="103">
        <v>186</v>
      </c>
      <c r="B148" s="108">
        <v>132</v>
      </c>
      <c r="C148" s="109" t="s">
        <v>132</v>
      </c>
      <c r="D148" s="109" t="s">
        <v>194</v>
      </c>
      <c r="E148" s="110" t="s">
        <v>624</v>
      </c>
      <c r="F148" s="111" t="s">
        <v>625</v>
      </c>
      <c r="G148" s="105" t="s">
        <v>626</v>
      </c>
      <c r="H148" s="64"/>
      <c r="I148" s="64"/>
      <c r="J148" s="64"/>
      <c r="K148" s="64"/>
      <c r="L148" s="64"/>
      <c r="M148" s="64"/>
      <c r="N148" s="64"/>
      <c r="O148" s="64"/>
    </row>
    <row r="149" spans="1:15" ht="39.950000000000003" customHeight="1">
      <c r="A149" s="103">
        <v>92</v>
      </c>
      <c r="B149" s="108">
        <v>133</v>
      </c>
      <c r="C149" s="109" t="s">
        <v>132</v>
      </c>
      <c r="D149" s="109" t="s">
        <v>194</v>
      </c>
      <c r="E149" s="110" t="s">
        <v>382</v>
      </c>
      <c r="F149" s="111" t="s">
        <v>382</v>
      </c>
      <c r="G149" s="105" t="s">
        <v>383</v>
      </c>
      <c r="H149" s="64"/>
      <c r="I149" s="64"/>
      <c r="J149" s="64"/>
      <c r="K149" s="64"/>
      <c r="L149" s="64"/>
      <c r="M149" s="64"/>
      <c r="N149" s="64"/>
      <c r="O149" s="64"/>
    </row>
    <row r="150" spans="1:15" ht="39.950000000000003" customHeight="1">
      <c r="A150" s="103">
        <v>95</v>
      </c>
      <c r="B150" s="108">
        <v>134</v>
      </c>
      <c r="C150" s="109" t="s">
        <v>132</v>
      </c>
      <c r="D150" s="109" t="s">
        <v>194</v>
      </c>
      <c r="E150" s="110" t="s">
        <v>388</v>
      </c>
      <c r="F150" s="111" t="s">
        <v>389</v>
      </c>
      <c r="G150" s="105" t="s">
        <v>390</v>
      </c>
      <c r="H150" s="64"/>
      <c r="I150" s="64"/>
      <c r="J150" s="64"/>
      <c r="K150" s="64"/>
      <c r="L150" s="64"/>
      <c r="M150" s="64"/>
      <c r="N150" s="64"/>
      <c r="O150" s="64"/>
    </row>
    <row r="151" spans="1:15" ht="39.950000000000003" customHeight="1">
      <c r="A151" s="103">
        <v>132</v>
      </c>
      <c r="B151" s="108">
        <v>135</v>
      </c>
      <c r="C151" s="109" t="s">
        <v>132</v>
      </c>
      <c r="D151" s="109" t="s">
        <v>194</v>
      </c>
      <c r="E151" s="110" t="s">
        <v>486</v>
      </c>
      <c r="F151" s="111" t="s">
        <v>487</v>
      </c>
      <c r="G151" s="105" t="s">
        <v>488</v>
      </c>
      <c r="H151" s="64"/>
      <c r="I151" s="64"/>
      <c r="J151" s="64"/>
      <c r="K151" s="64"/>
      <c r="L151" s="64"/>
      <c r="M151" s="64"/>
      <c r="N151" s="64"/>
      <c r="O151" s="64"/>
    </row>
    <row r="152" spans="1:15" ht="39.950000000000003" customHeight="1">
      <c r="A152" s="103">
        <v>288</v>
      </c>
      <c r="B152" s="108">
        <v>136</v>
      </c>
      <c r="C152" s="109" t="s">
        <v>132</v>
      </c>
      <c r="D152" s="109" t="s">
        <v>800</v>
      </c>
      <c r="E152" s="110" t="s">
        <v>134</v>
      </c>
      <c r="F152" s="111" t="s">
        <v>134</v>
      </c>
      <c r="G152" s="105" t="s">
        <v>832</v>
      </c>
      <c r="H152" s="64"/>
      <c r="I152" s="64"/>
      <c r="J152" s="64"/>
      <c r="K152" s="64"/>
      <c r="L152" s="64"/>
      <c r="M152" s="64"/>
      <c r="N152" s="64"/>
      <c r="O152" s="64"/>
    </row>
    <row r="153" spans="1:15" ht="39.950000000000003" customHeight="1">
      <c r="A153" s="103">
        <v>44</v>
      </c>
      <c r="B153" s="108">
        <v>137</v>
      </c>
      <c r="C153" s="109" t="s">
        <v>250</v>
      </c>
      <c r="D153" s="109" t="s">
        <v>143</v>
      </c>
      <c r="E153" s="110" t="s">
        <v>251</v>
      </c>
      <c r="F153" s="111" t="s">
        <v>252</v>
      </c>
      <c r="G153" s="105" t="s">
        <v>253</v>
      </c>
      <c r="H153" s="64"/>
      <c r="I153" s="64"/>
      <c r="J153" s="64"/>
      <c r="K153" s="64"/>
      <c r="L153" s="64"/>
      <c r="M153" s="64"/>
      <c r="N153" s="64"/>
      <c r="O153" s="64"/>
    </row>
    <row r="154" spans="1:15" ht="39.950000000000003" customHeight="1">
      <c r="A154" s="103">
        <v>252</v>
      </c>
      <c r="B154" s="108">
        <v>138</v>
      </c>
      <c r="C154" s="109" t="s">
        <v>250</v>
      </c>
      <c r="D154" s="109" t="s">
        <v>194</v>
      </c>
      <c r="E154" s="110" t="s">
        <v>769</v>
      </c>
      <c r="F154" s="111" t="s">
        <v>252</v>
      </c>
      <c r="G154" s="105" t="s">
        <v>770</v>
      </c>
      <c r="H154" s="64"/>
      <c r="I154" s="64"/>
      <c r="J154" s="64"/>
      <c r="K154" s="64"/>
      <c r="L154" s="64"/>
      <c r="M154" s="64"/>
      <c r="N154" s="64"/>
      <c r="O154" s="64"/>
    </row>
    <row r="155" spans="1:15" ht="39.950000000000003" customHeight="1">
      <c r="A155" s="103">
        <v>150</v>
      </c>
      <c r="B155" s="108">
        <v>139</v>
      </c>
      <c r="C155" s="109" t="s">
        <v>250</v>
      </c>
      <c r="D155" s="109" t="s">
        <v>194</v>
      </c>
      <c r="E155" s="110" t="s">
        <v>530</v>
      </c>
      <c r="F155" s="111" t="s">
        <v>531</v>
      </c>
      <c r="G155" s="105" t="s">
        <v>532</v>
      </c>
      <c r="H155" s="64"/>
      <c r="I155" s="64"/>
      <c r="J155" s="64"/>
      <c r="K155" s="64"/>
      <c r="L155" s="64"/>
      <c r="M155" s="64"/>
      <c r="N155" s="64"/>
      <c r="O155" s="64"/>
    </row>
    <row r="156" spans="1:15" ht="39.950000000000003" customHeight="1">
      <c r="A156" s="103">
        <v>88</v>
      </c>
      <c r="B156" s="108">
        <v>140</v>
      </c>
      <c r="C156" s="109" t="s">
        <v>250</v>
      </c>
      <c r="D156" s="109" t="s">
        <v>194</v>
      </c>
      <c r="E156" s="110" t="s">
        <v>369</v>
      </c>
      <c r="F156" s="111" t="s">
        <v>370</v>
      </c>
      <c r="G156" s="105" t="s">
        <v>371</v>
      </c>
      <c r="H156" s="64"/>
      <c r="I156" s="64"/>
      <c r="J156" s="64"/>
      <c r="K156" s="64"/>
      <c r="L156" s="64"/>
      <c r="M156" s="64"/>
      <c r="N156" s="64"/>
      <c r="O156" s="64"/>
    </row>
    <row r="157" spans="1:15" ht="39.950000000000003" customHeight="1">
      <c r="A157" s="103">
        <v>63</v>
      </c>
      <c r="B157" s="108">
        <v>141</v>
      </c>
      <c r="C157" s="109" t="s">
        <v>250</v>
      </c>
      <c r="D157" s="109" t="s">
        <v>194</v>
      </c>
      <c r="E157" s="110" t="s">
        <v>305</v>
      </c>
      <c r="F157" s="111" t="s">
        <v>306</v>
      </c>
      <c r="G157" s="105" t="s">
        <v>307</v>
      </c>
      <c r="H157" s="64"/>
      <c r="I157" s="64"/>
      <c r="J157" s="64"/>
      <c r="K157" s="64"/>
      <c r="L157" s="64"/>
      <c r="M157" s="64"/>
      <c r="N157" s="64"/>
      <c r="O157" s="64"/>
    </row>
    <row r="158" spans="1:15" ht="39.950000000000003" customHeight="1">
      <c r="A158" s="103">
        <v>117</v>
      </c>
      <c r="B158" s="108">
        <v>142</v>
      </c>
      <c r="C158" s="109" t="s">
        <v>250</v>
      </c>
      <c r="D158" s="109" t="s">
        <v>194</v>
      </c>
      <c r="E158" s="110" t="s">
        <v>445</v>
      </c>
      <c r="F158" s="111" t="s">
        <v>446</v>
      </c>
      <c r="G158" s="105" t="s">
        <v>447</v>
      </c>
      <c r="H158" s="64"/>
      <c r="I158" s="64"/>
      <c r="J158" s="64"/>
      <c r="K158" s="64"/>
      <c r="L158" s="64"/>
      <c r="M158" s="64"/>
      <c r="N158" s="64"/>
      <c r="O158" s="64"/>
    </row>
    <row r="159" spans="1:15" ht="39.950000000000003" customHeight="1">
      <c r="A159" s="103">
        <v>223</v>
      </c>
      <c r="B159" s="108">
        <v>143</v>
      </c>
      <c r="C159" s="109" t="s">
        <v>250</v>
      </c>
      <c r="D159" s="109" t="s">
        <v>194</v>
      </c>
      <c r="E159" s="110" t="s">
        <v>706</v>
      </c>
      <c r="F159" s="111" t="s">
        <v>707</v>
      </c>
      <c r="G159" s="105" t="s">
        <v>708</v>
      </c>
      <c r="H159" s="64"/>
      <c r="I159" s="64"/>
      <c r="J159" s="64"/>
      <c r="K159" s="64"/>
      <c r="L159" s="64"/>
      <c r="M159" s="64"/>
      <c r="N159" s="64"/>
      <c r="O159" s="64"/>
    </row>
    <row r="160" spans="1:15" ht="39.950000000000003" customHeight="1">
      <c r="A160" s="103">
        <v>148</v>
      </c>
      <c r="B160" s="108">
        <v>144</v>
      </c>
      <c r="C160" s="109" t="s">
        <v>250</v>
      </c>
      <c r="D160" s="109" t="s">
        <v>194</v>
      </c>
      <c r="E160" s="110" t="s">
        <v>525</v>
      </c>
      <c r="F160" s="111" t="s">
        <v>525</v>
      </c>
      <c r="G160" s="105" t="s">
        <v>526</v>
      </c>
      <c r="H160" s="64"/>
      <c r="I160" s="64"/>
      <c r="J160" s="64"/>
      <c r="K160" s="64"/>
      <c r="L160" s="64"/>
      <c r="M160" s="64"/>
      <c r="N160" s="64"/>
      <c r="O160" s="64"/>
    </row>
    <row r="161" spans="1:15" ht="39.950000000000003" customHeight="1">
      <c r="A161" s="103">
        <v>81</v>
      </c>
      <c r="B161" s="108">
        <v>145</v>
      </c>
      <c r="C161" s="109" t="s">
        <v>250</v>
      </c>
      <c r="D161" s="109" t="s">
        <v>194</v>
      </c>
      <c r="E161" s="110" t="s">
        <v>349</v>
      </c>
      <c r="F161" s="111" t="s">
        <v>349</v>
      </c>
      <c r="G161" s="105" t="s">
        <v>350</v>
      </c>
      <c r="H161" s="64"/>
      <c r="I161" s="64"/>
      <c r="J161" s="64"/>
      <c r="K161" s="64"/>
      <c r="L161" s="64"/>
      <c r="M161" s="64"/>
      <c r="N161" s="64"/>
      <c r="O161" s="64"/>
    </row>
    <row r="162" spans="1:15" ht="39.950000000000003" customHeight="1">
      <c r="A162" s="103">
        <v>279</v>
      </c>
      <c r="B162" s="108">
        <v>146</v>
      </c>
      <c r="C162" s="109" t="s">
        <v>250</v>
      </c>
      <c r="D162" s="109" t="s">
        <v>692</v>
      </c>
      <c r="E162" s="110" t="s">
        <v>250</v>
      </c>
      <c r="F162" s="111" t="s">
        <v>252</v>
      </c>
      <c r="G162" s="105" t="s">
        <v>818</v>
      </c>
      <c r="H162" s="64"/>
      <c r="I162" s="64"/>
      <c r="J162" s="64"/>
      <c r="K162" s="64"/>
      <c r="L162" s="64"/>
      <c r="M162" s="64"/>
      <c r="N162" s="64"/>
      <c r="O162" s="64"/>
    </row>
    <row r="163" spans="1:15" ht="39.950000000000003" customHeight="1">
      <c r="A163" s="103">
        <v>22</v>
      </c>
      <c r="B163" s="108">
        <v>147</v>
      </c>
      <c r="C163" s="109" t="s">
        <v>136</v>
      </c>
      <c r="D163" s="109" t="s">
        <v>129</v>
      </c>
      <c r="E163" s="110" t="s">
        <v>179</v>
      </c>
      <c r="F163" s="111" t="s">
        <v>180</v>
      </c>
      <c r="G163" s="105" t="s">
        <v>181</v>
      </c>
      <c r="H163" s="64"/>
      <c r="I163" s="64"/>
      <c r="J163" s="64"/>
      <c r="K163" s="64"/>
      <c r="L163" s="64"/>
      <c r="M163" s="64"/>
      <c r="N163" s="64"/>
      <c r="O163" s="64"/>
    </row>
    <row r="164" spans="1:15" ht="39.950000000000003" customHeight="1">
      <c r="A164" s="103">
        <v>32</v>
      </c>
      <c r="B164" s="108">
        <v>148</v>
      </c>
      <c r="C164" s="109" t="s">
        <v>136</v>
      </c>
      <c r="D164" s="109" t="s">
        <v>143</v>
      </c>
      <c r="E164" s="110" t="s">
        <v>214</v>
      </c>
      <c r="F164" s="111" t="s">
        <v>215</v>
      </c>
      <c r="G164" s="105" t="s">
        <v>216</v>
      </c>
      <c r="H164" s="64"/>
      <c r="I164" s="64"/>
      <c r="J164" s="64"/>
      <c r="K164" s="64"/>
      <c r="L164" s="64"/>
      <c r="M164" s="64"/>
      <c r="N164" s="64"/>
      <c r="O164" s="64"/>
    </row>
    <row r="165" spans="1:15" ht="39.950000000000003" customHeight="1">
      <c r="A165" s="103">
        <v>21</v>
      </c>
      <c r="B165" s="108">
        <v>149</v>
      </c>
      <c r="C165" s="109" t="s">
        <v>136</v>
      </c>
      <c r="D165" s="109" t="s">
        <v>143</v>
      </c>
      <c r="E165" s="110" t="s">
        <v>176</v>
      </c>
      <c r="F165" s="111" t="s">
        <v>177</v>
      </c>
      <c r="G165" s="105" t="s">
        <v>178</v>
      </c>
      <c r="H165" s="64"/>
      <c r="I165" s="64"/>
      <c r="J165" s="64"/>
      <c r="K165" s="64"/>
      <c r="L165" s="64"/>
      <c r="M165" s="64"/>
      <c r="N165" s="64"/>
      <c r="O165" s="64"/>
    </row>
    <row r="166" spans="1:15" ht="39.950000000000003" customHeight="1">
      <c r="A166" s="103">
        <v>54</v>
      </c>
      <c r="B166" s="108">
        <v>150</v>
      </c>
      <c r="C166" s="109" t="s">
        <v>136</v>
      </c>
      <c r="D166" s="109" t="s">
        <v>129</v>
      </c>
      <c r="E166" s="110" t="s">
        <v>277</v>
      </c>
      <c r="F166" s="111" t="s">
        <v>215</v>
      </c>
      <c r="G166" s="105" t="s">
        <v>278</v>
      </c>
      <c r="H166" s="64"/>
      <c r="I166" s="64"/>
      <c r="J166" s="64"/>
      <c r="K166" s="64"/>
      <c r="L166" s="64"/>
      <c r="M166" s="64"/>
      <c r="N166" s="64"/>
      <c r="O166" s="64"/>
    </row>
    <row r="167" spans="1:15" ht="39.950000000000003" customHeight="1">
      <c r="A167" s="103">
        <v>8</v>
      </c>
      <c r="B167" s="108">
        <v>151</v>
      </c>
      <c r="C167" s="109" t="s">
        <v>136</v>
      </c>
      <c r="D167" s="109" t="s">
        <v>129</v>
      </c>
      <c r="E167" s="110" t="s">
        <v>140</v>
      </c>
      <c r="F167" s="111" t="s">
        <v>141</v>
      </c>
      <c r="G167" s="105" t="s">
        <v>142</v>
      </c>
      <c r="H167" s="64"/>
      <c r="I167" s="64"/>
      <c r="J167" s="64"/>
      <c r="K167" s="64"/>
      <c r="L167" s="64"/>
      <c r="M167" s="64"/>
      <c r="N167" s="64"/>
      <c r="O167" s="64"/>
    </row>
    <row r="168" spans="1:15" ht="39.950000000000003" customHeight="1">
      <c r="A168" s="103">
        <v>28</v>
      </c>
      <c r="B168" s="108">
        <v>152</v>
      </c>
      <c r="C168" s="109" t="s">
        <v>136</v>
      </c>
      <c r="D168" s="109" t="s">
        <v>129</v>
      </c>
      <c r="E168" s="110" t="s">
        <v>202</v>
      </c>
      <c r="F168" s="111" t="s">
        <v>203</v>
      </c>
      <c r="G168" s="105" t="s">
        <v>204</v>
      </c>
      <c r="H168" s="64"/>
      <c r="I168" s="64"/>
      <c r="J168" s="64"/>
      <c r="K168" s="64"/>
      <c r="L168" s="64"/>
      <c r="M168" s="64"/>
      <c r="N168" s="64"/>
      <c r="O168" s="64"/>
    </row>
    <row r="169" spans="1:15" ht="39.950000000000003" customHeight="1">
      <c r="A169" s="103">
        <v>7</v>
      </c>
      <c r="B169" s="108">
        <v>153</v>
      </c>
      <c r="C169" s="109" t="s">
        <v>136</v>
      </c>
      <c r="D169" s="109" t="s">
        <v>129</v>
      </c>
      <c r="E169" s="110" t="s">
        <v>137</v>
      </c>
      <c r="F169" s="111" t="s">
        <v>138</v>
      </c>
      <c r="G169" s="105" t="s">
        <v>139</v>
      </c>
      <c r="H169" s="64"/>
      <c r="I169" s="64"/>
      <c r="J169" s="64"/>
      <c r="K169" s="64"/>
      <c r="L169" s="64"/>
      <c r="M169" s="64"/>
      <c r="N169" s="64"/>
      <c r="O169" s="64"/>
    </row>
    <row r="170" spans="1:15" ht="39.950000000000003" customHeight="1">
      <c r="A170" s="103">
        <v>39</v>
      </c>
      <c r="B170" s="108">
        <v>154</v>
      </c>
      <c r="C170" s="109" t="s">
        <v>136</v>
      </c>
      <c r="D170" s="109" t="s">
        <v>129</v>
      </c>
      <c r="E170" s="110" t="s">
        <v>235</v>
      </c>
      <c r="F170" s="111" t="s">
        <v>177</v>
      </c>
      <c r="G170" s="105" t="s">
        <v>236</v>
      </c>
      <c r="H170" s="64"/>
      <c r="I170" s="64"/>
      <c r="J170" s="64"/>
      <c r="K170" s="64"/>
      <c r="L170" s="64"/>
      <c r="M170" s="64"/>
      <c r="N170" s="64"/>
      <c r="O170" s="64"/>
    </row>
    <row r="171" spans="1:15" ht="49.5" customHeight="1">
      <c r="A171" s="103">
        <v>264</v>
      </c>
      <c r="B171" s="108">
        <v>155</v>
      </c>
      <c r="C171" s="109" t="s">
        <v>136</v>
      </c>
      <c r="D171" s="109" t="s">
        <v>194</v>
      </c>
      <c r="E171" s="110" t="s">
        <v>792</v>
      </c>
      <c r="F171" s="111" t="s">
        <v>215</v>
      </c>
      <c r="G171" s="105" t="s">
        <v>793</v>
      </c>
      <c r="H171" s="64"/>
      <c r="I171" s="64"/>
      <c r="J171" s="64"/>
      <c r="K171" s="64"/>
      <c r="L171" s="64"/>
      <c r="M171" s="64"/>
      <c r="N171" s="64"/>
      <c r="O171" s="64"/>
    </row>
    <row r="172" spans="1:15" ht="39.950000000000003" customHeight="1">
      <c r="A172" s="103">
        <v>232</v>
      </c>
      <c r="B172" s="108">
        <v>156</v>
      </c>
      <c r="C172" s="109" t="s">
        <v>136</v>
      </c>
      <c r="D172" s="109" t="s">
        <v>194</v>
      </c>
      <c r="E172" s="110" t="s">
        <v>726</v>
      </c>
      <c r="F172" s="111" t="s">
        <v>141</v>
      </c>
      <c r="G172" s="105" t="s">
        <v>727</v>
      </c>
      <c r="H172" s="64"/>
      <c r="I172" s="64"/>
      <c r="J172" s="64"/>
      <c r="K172" s="64"/>
      <c r="L172" s="64"/>
      <c r="M172" s="64"/>
      <c r="N172" s="64"/>
      <c r="O172" s="64"/>
    </row>
    <row r="173" spans="1:15" ht="39.950000000000003" customHeight="1">
      <c r="A173" s="103">
        <v>139</v>
      </c>
      <c r="B173" s="108">
        <v>157</v>
      </c>
      <c r="C173" s="109" t="s">
        <v>136</v>
      </c>
      <c r="D173" s="109" t="s">
        <v>194</v>
      </c>
      <c r="E173" s="110" t="s">
        <v>503</v>
      </c>
      <c r="F173" s="111" t="s">
        <v>503</v>
      </c>
      <c r="G173" s="105" t="s">
        <v>504</v>
      </c>
      <c r="H173" s="64"/>
      <c r="I173" s="64"/>
      <c r="J173" s="64"/>
      <c r="K173" s="64"/>
      <c r="L173" s="64"/>
      <c r="M173" s="64"/>
      <c r="N173" s="64"/>
      <c r="O173" s="64"/>
    </row>
    <row r="174" spans="1:15" ht="39.950000000000003" customHeight="1">
      <c r="A174" s="103">
        <v>158</v>
      </c>
      <c r="B174" s="108">
        <v>158</v>
      </c>
      <c r="C174" s="109" t="s">
        <v>136</v>
      </c>
      <c r="D174" s="109" t="s">
        <v>194</v>
      </c>
      <c r="E174" s="110" t="s">
        <v>552</v>
      </c>
      <c r="F174" s="111" t="s">
        <v>553</v>
      </c>
      <c r="G174" s="105" t="s">
        <v>554</v>
      </c>
      <c r="H174" s="64"/>
      <c r="I174" s="64"/>
      <c r="J174" s="64"/>
      <c r="K174" s="64"/>
      <c r="L174" s="64"/>
      <c r="M174" s="64"/>
      <c r="N174" s="64"/>
      <c r="O174" s="64"/>
    </row>
    <row r="175" spans="1:15" ht="39.950000000000003" customHeight="1">
      <c r="A175" s="103">
        <v>181</v>
      </c>
      <c r="B175" s="108">
        <v>159</v>
      </c>
      <c r="C175" s="109" t="s">
        <v>136</v>
      </c>
      <c r="D175" s="109" t="s">
        <v>194</v>
      </c>
      <c r="E175" s="110" t="s">
        <v>612</v>
      </c>
      <c r="F175" s="111" t="s">
        <v>613</v>
      </c>
      <c r="G175" s="105" t="s">
        <v>614</v>
      </c>
      <c r="H175" s="64"/>
      <c r="I175" s="64"/>
      <c r="J175" s="64"/>
      <c r="K175" s="64"/>
      <c r="L175" s="64"/>
      <c r="M175" s="64"/>
      <c r="N175" s="64"/>
      <c r="O175" s="64"/>
    </row>
    <row r="176" spans="1:15" ht="39.950000000000003" customHeight="1">
      <c r="A176" s="103">
        <v>244</v>
      </c>
      <c r="B176" s="108">
        <v>160</v>
      </c>
      <c r="C176" s="109" t="s">
        <v>136</v>
      </c>
      <c r="D176" s="109" t="s">
        <v>194</v>
      </c>
      <c r="E176" s="110" t="s">
        <v>203</v>
      </c>
      <c r="F176" s="111" t="s">
        <v>203</v>
      </c>
      <c r="G176" s="105" t="s">
        <v>754</v>
      </c>
      <c r="H176" s="64"/>
      <c r="I176" s="64"/>
      <c r="J176" s="64"/>
      <c r="K176" s="64"/>
      <c r="L176" s="64"/>
      <c r="M176" s="64"/>
      <c r="N176" s="64"/>
      <c r="O176" s="64"/>
    </row>
    <row r="177" spans="1:15" ht="39.950000000000003" customHeight="1">
      <c r="A177" s="103">
        <v>203</v>
      </c>
      <c r="B177" s="108">
        <v>161</v>
      </c>
      <c r="C177" s="109" t="s">
        <v>136</v>
      </c>
      <c r="D177" s="109" t="s">
        <v>194</v>
      </c>
      <c r="E177" s="110" t="s">
        <v>176</v>
      </c>
      <c r="F177" s="111" t="s">
        <v>177</v>
      </c>
      <c r="G177" s="105" t="s">
        <v>662</v>
      </c>
      <c r="H177" s="64"/>
      <c r="I177" s="64"/>
      <c r="J177" s="64"/>
      <c r="K177" s="64"/>
      <c r="L177" s="64"/>
      <c r="M177" s="64"/>
      <c r="N177" s="64"/>
      <c r="O177" s="64"/>
    </row>
    <row r="178" spans="1:15" ht="39.950000000000003" customHeight="1">
      <c r="A178" s="103">
        <v>119</v>
      </c>
      <c r="B178" s="108">
        <v>162</v>
      </c>
      <c r="C178" s="109" t="s">
        <v>136</v>
      </c>
      <c r="D178" s="109" t="s">
        <v>194</v>
      </c>
      <c r="E178" s="110" t="s">
        <v>450</v>
      </c>
      <c r="F178" s="111" t="s">
        <v>450</v>
      </c>
      <c r="G178" s="105" t="s">
        <v>451</v>
      </c>
      <c r="H178" s="64"/>
      <c r="I178" s="64"/>
      <c r="J178" s="64"/>
      <c r="K178" s="64"/>
      <c r="L178" s="64"/>
      <c r="M178" s="64"/>
      <c r="N178" s="64"/>
      <c r="O178" s="64"/>
    </row>
    <row r="179" spans="1:15" ht="39.950000000000003" customHeight="1">
      <c r="A179" s="103">
        <v>107</v>
      </c>
      <c r="B179" s="108">
        <v>163</v>
      </c>
      <c r="C179" s="109" t="s">
        <v>136</v>
      </c>
      <c r="D179" s="109" t="s">
        <v>194</v>
      </c>
      <c r="E179" s="110" t="s">
        <v>419</v>
      </c>
      <c r="F179" s="111" t="s">
        <v>420</v>
      </c>
      <c r="G179" s="105" t="s">
        <v>421</v>
      </c>
      <c r="H179" s="64"/>
      <c r="I179" s="64"/>
      <c r="J179" s="64"/>
      <c r="K179" s="64"/>
      <c r="L179" s="64"/>
      <c r="M179" s="64"/>
      <c r="N179" s="64"/>
      <c r="O179" s="64"/>
    </row>
    <row r="180" spans="1:15" ht="39.950000000000003" customHeight="1">
      <c r="A180" s="103">
        <v>224</v>
      </c>
      <c r="B180" s="108">
        <v>164</v>
      </c>
      <c r="C180" s="109" t="s">
        <v>136</v>
      </c>
      <c r="D180" s="109" t="s">
        <v>194</v>
      </c>
      <c r="E180" s="110" t="s">
        <v>180</v>
      </c>
      <c r="F180" s="111" t="s">
        <v>709</v>
      </c>
      <c r="G180" s="105" t="s">
        <v>710</v>
      </c>
      <c r="H180" s="64"/>
      <c r="I180" s="64"/>
      <c r="J180" s="64"/>
      <c r="K180" s="64"/>
      <c r="L180" s="64"/>
      <c r="M180" s="64"/>
      <c r="N180" s="64"/>
      <c r="O180" s="64"/>
    </row>
    <row r="181" spans="1:15" ht="39.950000000000003" customHeight="1">
      <c r="A181" s="103">
        <v>122</v>
      </c>
      <c r="B181" s="108">
        <v>165</v>
      </c>
      <c r="C181" s="109" t="s">
        <v>136</v>
      </c>
      <c r="D181" s="109" t="s">
        <v>194</v>
      </c>
      <c r="E181" s="110" t="s">
        <v>458</v>
      </c>
      <c r="F181" s="111" t="s">
        <v>459</v>
      </c>
      <c r="G181" s="105" t="s">
        <v>460</v>
      </c>
      <c r="H181" s="64"/>
      <c r="I181" s="64"/>
      <c r="J181" s="64"/>
      <c r="K181" s="64"/>
      <c r="L181" s="64"/>
      <c r="M181" s="64"/>
      <c r="N181" s="64"/>
      <c r="O181" s="64"/>
    </row>
    <row r="182" spans="1:15" ht="39.950000000000003" customHeight="1">
      <c r="A182" s="103">
        <v>160</v>
      </c>
      <c r="B182" s="108">
        <v>166</v>
      </c>
      <c r="C182" s="109" t="s">
        <v>136</v>
      </c>
      <c r="D182" s="109" t="s">
        <v>194</v>
      </c>
      <c r="E182" s="110" t="s">
        <v>557</v>
      </c>
      <c r="F182" s="111" t="s">
        <v>558</v>
      </c>
      <c r="G182" s="105" t="s">
        <v>559</v>
      </c>
      <c r="H182" s="64"/>
      <c r="I182" s="64"/>
      <c r="J182" s="64"/>
      <c r="K182" s="64"/>
      <c r="L182" s="64"/>
      <c r="M182" s="64"/>
      <c r="N182" s="64"/>
      <c r="O182" s="64"/>
    </row>
    <row r="183" spans="1:15" ht="39.950000000000003" customHeight="1">
      <c r="A183" s="103">
        <v>93</v>
      </c>
      <c r="B183" s="108">
        <v>167</v>
      </c>
      <c r="C183" s="109" t="s">
        <v>136</v>
      </c>
      <c r="D183" s="109" t="s">
        <v>194</v>
      </c>
      <c r="E183" s="110" t="s">
        <v>384</v>
      </c>
      <c r="F183" s="111" t="s">
        <v>384</v>
      </c>
      <c r="G183" s="105" t="s">
        <v>385</v>
      </c>
      <c r="H183" s="64"/>
      <c r="I183" s="64"/>
      <c r="J183" s="64"/>
      <c r="K183" s="64"/>
      <c r="L183" s="64"/>
      <c r="M183" s="64"/>
      <c r="N183" s="64"/>
      <c r="O183" s="64"/>
    </row>
    <row r="184" spans="1:15" ht="39.950000000000003" customHeight="1">
      <c r="A184" s="103">
        <v>289</v>
      </c>
      <c r="B184" s="108">
        <v>168</v>
      </c>
      <c r="C184" s="109" t="s">
        <v>136</v>
      </c>
      <c r="D184" s="109" t="s">
        <v>692</v>
      </c>
      <c r="E184" s="110" t="s">
        <v>136</v>
      </c>
      <c r="F184" s="111" t="s">
        <v>122</v>
      </c>
      <c r="G184" s="105" t="s">
        <v>833</v>
      </c>
      <c r="H184" s="64"/>
      <c r="I184" s="64"/>
      <c r="J184" s="64"/>
      <c r="K184" s="64"/>
      <c r="L184" s="64"/>
      <c r="M184" s="64"/>
      <c r="N184" s="64"/>
      <c r="O184" s="64"/>
    </row>
    <row r="185" spans="1:15" ht="39.950000000000003" customHeight="1">
      <c r="A185" s="103">
        <v>240</v>
      </c>
      <c r="B185" s="108">
        <v>169</v>
      </c>
      <c r="C185" s="109" t="s">
        <v>744</v>
      </c>
      <c r="D185" s="109" t="s">
        <v>692</v>
      </c>
      <c r="E185" s="110" t="s">
        <v>744</v>
      </c>
      <c r="F185" s="111" t="s">
        <v>745</v>
      </c>
      <c r="G185" s="105" t="s">
        <v>746</v>
      </c>
      <c r="H185" s="64"/>
      <c r="I185" s="64"/>
      <c r="J185" s="64"/>
      <c r="K185" s="64"/>
      <c r="L185" s="64"/>
      <c r="M185" s="64"/>
      <c r="N185" s="64"/>
      <c r="O185" s="64"/>
    </row>
    <row r="186" spans="1:15" ht="39.950000000000003" customHeight="1">
      <c r="A186" s="103">
        <v>216</v>
      </c>
      <c r="B186" s="108">
        <v>170</v>
      </c>
      <c r="C186" s="109" t="s">
        <v>691</v>
      </c>
      <c r="D186" s="109" t="s">
        <v>692</v>
      </c>
      <c r="E186" s="110" t="s">
        <v>691</v>
      </c>
      <c r="F186" s="111" t="s">
        <v>693</v>
      </c>
      <c r="G186" s="105" t="s">
        <v>694</v>
      </c>
      <c r="H186" s="64"/>
      <c r="I186" s="64"/>
      <c r="J186" s="64"/>
      <c r="K186" s="64"/>
      <c r="L186" s="64"/>
      <c r="M186" s="64"/>
      <c r="N186" s="64"/>
      <c r="O186" s="64"/>
    </row>
    <row r="187" spans="1:15" ht="39.950000000000003" customHeight="1">
      <c r="A187" s="103">
        <v>33</v>
      </c>
      <c r="B187" s="108">
        <v>171</v>
      </c>
      <c r="C187" s="109" t="s">
        <v>217</v>
      </c>
      <c r="D187" s="109" t="s">
        <v>143</v>
      </c>
      <c r="E187" s="110" t="s">
        <v>218</v>
      </c>
      <c r="F187" s="111" t="s">
        <v>219</v>
      </c>
      <c r="G187" s="105" t="s">
        <v>220</v>
      </c>
      <c r="H187" s="64"/>
      <c r="I187" s="64"/>
      <c r="J187" s="64"/>
      <c r="K187" s="64"/>
      <c r="L187" s="64"/>
      <c r="M187" s="64"/>
      <c r="N187" s="64"/>
      <c r="O187" s="64"/>
    </row>
    <row r="188" spans="1:15" ht="39.950000000000003" customHeight="1">
      <c r="A188" s="103">
        <v>243</v>
      </c>
      <c r="B188" s="108">
        <v>172</v>
      </c>
      <c r="C188" s="109" t="s">
        <v>217</v>
      </c>
      <c r="D188" s="109" t="s">
        <v>194</v>
      </c>
      <c r="E188" s="110" t="s">
        <v>752</v>
      </c>
      <c r="F188" s="111" t="s">
        <v>219</v>
      </c>
      <c r="G188" s="105" t="s">
        <v>753</v>
      </c>
      <c r="H188" s="64"/>
      <c r="I188" s="64"/>
      <c r="J188" s="64"/>
      <c r="K188" s="64"/>
      <c r="L188" s="64"/>
      <c r="M188" s="64"/>
      <c r="N188" s="64"/>
      <c r="O188" s="64"/>
    </row>
    <row r="189" spans="1:15" ht="39.950000000000003" customHeight="1">
      <c r="A189" s="103">
        <v>182</v>
      </c>
      <c r="B189" s="108">
        <v>173</v>
      </c>
      <c r="C189" s="109" t="s">
        <v>217</v>
      </c>
      <c r="D189" s="109" t="s">
        <v>194</v>
      </c>
      <c r="E189" s="110" t="s">
        <v>615</v>
      </c>
      <c r="F189" s="111" t="s">
        <v>616</v>
      </c>
      <c r="G189" s="105" t="s">
        <v>617</v>
      </c>
      <c r="H189" s="64"/>
      <c r="I189" s="64"/>
      <c r="J189" s="64"/>
      <c r="K189" s="64"/>
      <c r="L189" s="64"/>
      <c r="M189" s="64"/>
      <c r="N189" s="64"/>
      <c r="O189" s="64"/>
    </row>
    <row r="190" spans="1:15" ht="39.950000000000003" customHeight="1">
      <c r="A190" s="103">
        <v>196</v>
      </c>
      <c r="B190" s="108">
        <v>174</v>
      </c>
      <c r="C190" s="109" t="s">
        <v>217</v>
      </c>
      <c r="D190" s="109" t="s">
        <v>194</v>
      </c>
      <c r="E190" s="110" t="s">
        <v>646</v>
      </c>
      <c r="F190" s="111" t="s">
        <v>647</v>
      </c>
      <c r="G190" s="105" t="s">
        <v>648</v>
      </c>
      <c r="H190" s="64"/>
      <c r="I190" s="64"/>
      <c r="J190" s="64"/>
      <c r="K190" s="64"/>
      <c r="L190" s="64"/>
      <c r="M190" s="64"/>
      <c r="N190" s="64"/>
      <c r="O190" s="64"/>
    </row>
    <row r="191" spans="1:15" ht="39.950000000000003" customHeight="1">
      <c r="A191" s="103">
        <v>166</v>
      </c>
      <c r="B191" s="108">
        <v>175</v>
      </c>
      <c r="C191" s="109" t="s">
        <v>217</v>
      </c>
      <c r="D191" s="109" t="s">
        <v>194</v>
      </c>
      <c r="E191" s="110" t="s">
        <v>572</v>
      </c>
      <c r="F191" s="111" t="s">
        <v>572</v>
      </c>
      <c r="G191" s="105" t="s">
        <v>573</v>
      </c>
      <c r="H191" s="64"/>
      <c r="I191" s="64"/>
      <c r="J191" s="64"/>
      <c r="K191" s="64"/>
      <c r="L191" s="64"/>
      <c r="M191" s="64"/>
      <c r="N191" s="64"/>
      <c r="O191" s="64"/>
    </row>
    <row r="192" spans="1:15" ht="39.950000000000003" customHeight="1">
      <c r="A192" s="103">
        <v>291</v>
      </c>
      <c r="B192" s="108">
        <v>176</v>
      </c>
      <c r="C192" s="109" t="s">
        <v>217</v>
      </c>
      <c r="D192" s="109" t="s">
        <v>800</v>
      </c>
      <c r="E192" s="110" t="s">
        <v>219</v>
      </c>
      <c r="F192" s="111" t="s">
        <v>219</v>
      </c>
      <c r="G192" s="105" t="s">
        <v>836</v>
      </c>
      <c r="H192" s="64"/>
      <c r="I192" s="64"/>
      <c r="J192" s="64"/>
      <c r="K192" s="64"/>
      <c r="L192" s="64"/>
      <c r="M192" s="64"/>
      <c r="N192" s="64"/>
      <c r="O192" s="64"/>
    </row>
    <row r="193" spans="1:15" ht="39.950000000000003" customHeight="1">
      <c r="A193" s="103">
        <v>23</v>
      </c>
      <c r="B193" s="108">
        <v>177</v>
      </c>
      <c r="C193" s="109" t="s">
        <v>182</v>
      </c>
      <c r="D193" s="109" t="s">
        <v>183</v>
      </c>
      <c r="E193" s="110" t="s">
        <v>184</v>
      </c>
      <c r="F193" s="111" t="s">
        <v>185</v>
      </c>
      <c r="G193" s="105" t="s">
        <v>186</v>
      </c>
      <c r="H193" s="64"/>
      <c r="I193" s="64"/>
      <c r="J193" s="64"/>
      <c r="K193" s="64"/>
      <c r="L193" s="64"/>
      <c r="M193" s="64"/>
      <c r="N193" s="64"/>
      <c r="O193" s="64"/>
    </row>
    <row r="194" spans="1:15" ht="39.950000000000003" customHeight="1">
      <c r="A194" s="103">
        <v>205</v>
      </c>
      <c r="B194" s="108">
        <v>178</v>
      </c>
      <c r="C194" s="109" t="s">
        <v>182</v>
      </c>
      <c r="D194" s="109" t="s">
        <v>194</v>
      </c>
      <c r="E194" s="110" t="s">
        <v>665</v>
      </c>
      <c r="F194" s="111" t="s">
        <v>665</v>
      </c>
      <c r="G194" s="105" t="s">
        <v>666</v>
      </c>
      <c r="H194" s="64"/>
      <c r="I194" s="64"/>
      <c r="J194" s="64"/>
      <c r="K194" s="64"/>
      <c r="L194" s="64"/>
      <c r="M194" s="64"/>
      <c r="N194" s="64"/>
      <c r="O194" s="64"/>
    </row>
    <row r="195" spans="1:15" ht="39.950000000000003" customHeight="1">
      <c r="A195" s="103">
        <v>114</v>
      </c>
      <c r="B195" s="108">
        <v>179</v>
      </c>
      <c r="C195" s="109" t="s">
        <v>182</v>
      </c>
      <c r="D195" s="109" t="s">
        <v>194</v>
      </c>
      <c r="E195" s="110" t="s">
        <v>437</v>
      </c>
      <c r="F195" s="111" t="s">
        <v>438</v>
      </c>
      <c r="G195" s="105" t="s">
        <v>439</v>
      </c>
      <c r="H195" s="64"/>
      <c r="I195" s="64"/>
      <c r="J195" s="64"/>
      <c r="K195" s="64"/>
      <c r="L195" s="64"/>
      <c r="M195" s="64"/>
      <c r="N195" s="64"/>
      <c r="O195" s="64"/>
    </row>
    <row r="196" spans="1:15" ht="39.950000000000003" customHeight="1">
      <c r="A196" s="103">
        <v>154</v>
      </c>
      <c r="B196" s="108">
        <v>180</v>
      </c>
      <c r="C196" s="109" t="s">
        <v>182</v>
      </c>
      <c r="D196" s="109" t="s">
        <v>194</v>
      </c>
      <c r="E196" s="110" t="s">
        <v>540</v>
      </c>
      <c r="F196" s="111" t="s">
        <v>541</v>
      </c>
      <c r="G196" s="105" t="s">
        <v>542</v>
      </c>
      <c r="H196" s="64"/>
      <c r="I196" s="64"/>
      <c r="J196" s="64"/>
      <c r="K196" s="64"/>
      <c r="L196" s="64"/>
      <c r="M196" s="64"/>
      <c r="N196" s="64"/>
      <c r="O196" s="64"/>
    </row>
    <row r="197" spans="1:15" ht="39.950000000000003" customHeight="1">
      <c r="A197" s="103">
        <v>284</v>
      </c>
      <c r="B197" s="108">
        <v>181</v>
      </c>
      <c r="C197" s="109" t="s">
        <v>182</v>
      </c>
      <c r="D197" s="109" t="s">
        <v>800</v>
      </c>
      <c r="E197" s="110" t="s">
        <v>825</v>
      </c>
      <c r="F197" s="111" t="s">
        <v>185</v>
      </c>
      <c r="G197" s="105" t="s">
        <v>826</v>
      </c>
      <c r="H197" s="64"/>
      <c r="I197" s="64"/>
      <c r="J197" s="64"/>
      <c r="K197" s="64"/>
      <c r="L197" s="64"/>
      <c r="M197" s="64"/>
      <c r="N197" s="64"/>
      <c r="O197" s="64"/>
    </row>
    <row r="198" spans="1:15" ht="39.950000000000003" customHeight="1">
      <c r="A198" s="103">
        <v>40</v>
      </c>
      <c r="B198" s="108">
        <v>182</v>
      </c>
      <c r="C198" s="109" t="s">
        <v>237</v>
      </c>
      <c r="D198" s="109" t="s">
        <v>129</v>
      </c>
      <c r="E198" s="110" t="s">
        <v>238</v>
      </c>
      <c r="F198" s="111" t="s">
        <v>239</v>
      </c>
      <c r="G198" s="105" t="s">
        <v>240</v>
      </c>
      <c r="H198" s="64"/>
      <c r="I198" s="64"/>
      <c r="J198" s="64"/>
      <c r="K198" s="64"/>
      <c r="L198" s="64"/>
      <c r="M198" s="64"/>
      <c r="N198" s="64"/>
      <c r="O198" s="64"/>
    </row>
    <row r="199" spans="1:15" ht="39.950000000000003" customHeight="1">
      <c r="A199" s="103">
        <v>225</v>
      </c>
      <c r="B199" s="108">
        <v>183</v>
      </c>
      <c r="C199" s="109" t="s">
        <v>237</v>
      </c>
      <c r="D199" s="109" t="s">
        <v>194</v>
      </c>
      <c r="E199" s="110" t="s">
        <v>711</v>
      </c>
      <c r="F199" s="111" t="s">
        <v>239</v>
      </c>
      <c r="G199" s="105" t="s">
        <v>712</v>
      </c>
      <c r="H199" s="64"/>
      <c r="I199" s="64"/>
      <c r="J199" s="64"/>
      <c r="K199" s="64"/>
      <c r="L199" s="64"/>
      <c r="M199" s="64"/>
      <c r="N199" s="64"/>
      <c r="O199" s="64"/>
    </row>
    <row r="200" spans="1:15" ht="39.950000000000003" customHeight="1">
      <c r="A200" s="103">
        <v>207</v>
      </c>
      <c r="B200" s="108">
        <v>184</v>
      </c>
      <c r="C200" s="109" t="s">
        <v>237</v>
      </c>
      <c r="D200" s="109" t="s">
        <v>194</v>
      </c>
      <c r="E200" s="110" t="s">
        <v>670</v>
      </c>
      <c r="F200" s="111" t="s">
        <v>239</v>
      </c>
      <c r="G200" s="105" t="s">
        <v>671</v>
      </c>
      <c r="H200" s="64"/>
      <c r="I200" s="64"/>
      <c r="J200" s="64"/>
      <c r="K200" s="64"/>
      <c r="L200" s="64"/>
      <c r="M200" s="64"/>
      <c r="N200" s="64"/>
      <c r="O200" s="64"/>
    </row>
    <row r="201" spans="1:15" ht="39.950000000000003" customHeight="1">
      <c r="A201" s="103">
        <v>83</v>
      </c>
      <c r="B201" s="108">
        <v>185</v>
      </c>
      <c r="C201" s="109" t="s">
        <v>237</v>
      </c>
      <c r="D201" s="109" t="s">
        <v>194</v>
      </c>
      <c r="E201" s="110" t="s">
        <v>354</v>
      </c>
      <c r="F201" s="111" t="s">
        <v>355</v>
      </c>
      <c r="G201" s="105" t="s">
        <v>356</v>
      </c>
      <c r="H201" s="64"/>
      <c r="I201" s="64"/>
      <c r="J201" s="64"/>
      <c r="K201" s="64"/>
      <c r="L201" s="64"/>
      <c r="M201" s="64"/>
      <c r="N201" s="64"/>
      <c r="O201" s="64"/>
    </row>
    <row r="202" spans="1:15" ht="39.950000000000003" customHeight="1">
      <c r="A202" s="103">
        <v>177</v>
      </c>
      <c r="B202" s="108">
        <v>186</v>
      </c>
      <c r="C202" s="109" t="s">
        <v>237</v>
      </c>
      <c r="D202" s="109" t="s">
        <v>194</v>
      </c>
      <c r="E202" s="110" t="s">
        <v>602</v>
      </c>
      <c r="F202" s="111" t="s">
        <v>602</v>
      </c>
      <c r="G202" s="105" t="s">
        <v>603</v>
      </c>
      <c r="H202" s="64"/>
      <c r="I202" s="64"/>
      <c r="J202" s="64"/>
      <c r="K202" s="64"/>
      <c r="L202" s="64"/>
      <c r="M202" s="64"/>
      <c r="N202" s="64"/>
      <c r="O202" s="64"/>
    </row>
    <row r="203" spans="1:15" ht="39.950000000000003" customHeight="1">
      <c r="A203" s="103">
        <v>149</v>
      </c>
      <c r="B203" s="108">
        <v>187</v>
      </c>
      <c r="C203" s="109" t="s">
        <v>237</v>
      </c>
      <c r="D203" s="109" t="s">
        <v>194</v>
      </c>
      <c r="E203" s="110" t="s">
        <v>527</v>
      </c>
      <c r="F203" s="111" t="s">
        <v>528</v>
      </c>
      <c r="G203" s="105" t="s">
        <v>529</v>
      </c>
      <c r="H203" s="64"/>
      <c r="I203" s="64"/>
      <c r="J203" s="64"/>
      <c r="K203" s="64"/>
      <c r="L203" s="64"/>
      <c r="M203" s="64"/>
      <c r="N203" s="64"/>
      <c r="O203" s="64"/>
    </row>
    <row r="204" spans="1:15" ht="39.950000000000003" customHeight="1">
      <c r="A204" s="103">
        <v>145</v>
      </c>
      <c r="B204" s="108">
        <v>188</v>
      </c>
      <c r="C204" s="109" t="s">
        <v>237</v>
      </c>
      <c r="D204" s="109" t="s">
        <v>194</v>
      </c>
      <c r="E204" s="110" t="s">
        <v>519</v>
      </c>
      <c r="F204" s="111" t="s">
        <v>519</v>
      </c>
      <c r="G204" s="105" t="s">
        <v>520</v>
      </c>
      <c r="H204" s="64"/>
      <c r="I204" s="64"/>
      <c r="J204" s="64"/>
      <c r="K204" s="64"/>
      <c r="L204" s="64"/>
      <c r="M204" s="64"/>
      <c r="N204" s="64"/>
      <c r="O204" s="64"/>
    </row>
    <row r="205" spans="1:15" ht="39.950000000000003" customHeight="1">
      <c r="A205" s="103">
        <v>134</v>
      </c>
      <c r="B205" s="108">
        <v>189</v>
      </c>
      <c r="C205" s="109" t="s">
        <v>237</v>
      </c>
      <c r="D205" s="109" t="s">
        <v>194</v>
      </c>
      <c r="E205" s="110" t="s">
        <v>491</v>
      </c>
      <c r="F205" s="111" t="s">
        <v>492</v>
      </c>
      <c r="G205" s="105" t="s">
        <v>493</v>
      </c>
      <c r="H205" s="64"/>
      <c r="I205" s="64"/>
      <c r="J205" s="64"/>
      <c r="K205" s="64"/>
      <c r="L205" s="64"/>
      <c r="M205" s="64"/>
      <c r="N205" s="64"/>
      <c r="O205" s="64"/>
    </row>
    <row r="206" spans="1:15" ht="39.950000000000003" customHeight="1">
      <c r="A206" s="103">
        <v>76</v>
      </c>
      <c r="B206" s="108">
        <v>190</v>
      </c>
      <c r="C206" s="109" t="s">
        <v>237</v>
      </c>
      <c r="D206" s="109" t="s">
        <v>194</v>
      </c>
      <c r="E206" s="110" t="s">
        <v>337</v>
      </c>
      <c r="F206" s="111" t="s">
        <v>338</v>
      </c>
      <c r="G206" s="105" t="s">
        <v>339</v>
      </c>
      <c r="H206" s="64"/>
      <c r="I206" s="64"/>
      <c r="J206" s="64"/>
      <c r="K206" s="64"/>
      <c r="L206" s="64"/>
      <c r="M206" s="64"/>
      <c r="N206" s="64"/>
      <c r="O206" s="64"/>
    </row>
    <row r="207" spans="1:15" ht="39.950000000000003" customHeight="1">
      <c r="A207" s="103">
        <v>270</v>
      </c>
      <c r="B207" s="108">
        <v>191</v>
      </c>
      <c r="C207" s="109" t="s">
        <v>237</v>
      </c>
      <c r="D207" s="109" t="s">
        <v>692</v>
      </c>
      <c r="E207" s="110" t="s">
        <v>237</v>
      </c>
      <c r="F207" s="111" t="s">
        <v>239</v>
      </c>
      <c r="G207" s="105" t="s">
        <v>803</v>
      </c>
      <c r="H207" s="64"/>
      <c r="I207" s="64"/>
      <c r="J207" s="64"/>
      <c r="K207" s="64"/>
      <c r="L207" s="64"/>
      <c r="M207" s="64"/>
      <c r="N207" s="64"/>
      <c r="O207" s="64"/>
    </row>
    <row r="208" spans="1:15" ht="39.950000000000003" customHeight="1">
      <c r="A208" s="103">
        <v>59</v>
      </c>
      <c r="B208" s="108">
        <v>192</v>
      </c>
      <c r="C208" s="109" t="s">
        <v>292</v>
      </c>
      <c r="D208" s="109" t="s">
        <v>129</v>
      </c>
      <c r="E208" s="110" t="s">
        <v>293</v>
      </c>
      <c r="F208" s="111" t="s">
        <v>294</v>
      </c>
      <c r="G208" s="105" t="s">
        <v>295</v>
      </c>
      <c r="H208" s="64"/>
      <c r="I208" s="64"/>
      <c r="J208" s="64"/>
      <c r="K208" s="64"/>
      <c r="L208" s="64"/>
      <c r="M208" s="64"/>
      <c r="N208" s="64"/>
      <c r="O208" s="64"/>
    </row>
    <row r="209" spans="1:15" ht="39.950000000000003" customHeight="1">
      <c r="A209" s="103">
        <v>118</v>
      </c>
      <c r="B209" s="108">
        <v>193</v>
      </c>
      <c r="C209" s="109" t="s">
        <v>292</v>
      </c>
      <c r="D209" s="109" t="s">
        <v>194</v>
      </c>
      <c r="E209" s="110" t="s">
        <v>448</v>
      </c>
      <c r="F209" s="111" t="s">
        <v>294</v>
      </c>
      <c r="G209" s="105" t="s">
        <v>449</v>
      </c>
      <c r="H209" s="64"/>
      <c r="I209" s="64"/>
      <c r="J209" s="64"/>
      <c r="K209" s="64"/>
      <c r="L209" s="64"/>
      <c r="M209" s="64"/>
      <c r="N209" s="64"/>
      <c r="O209" s="64"/>
    </row>
    <row r="210" spans="1:15" ht="39.950000000000003" customHeight="1">
      <c r="A210" s="103">
        <v>250</v>
      </c>
      <c r="B210" s="108">
        <v>194</v>
      </c>
      <c r="C210" s="109" t="s">
        <v>292</v>
      </c>
      <c r="D210" s="109" t="s">
        <v>194</v>
      </c>
      <c r="E210" s="110" t="s">
        <v>765</v>
      </c>
      <c r="F210" s="111" t="s">
        <v>294</v>
      </c>
      <c r="G210" s="105" t="s">
        <v>766</v>
      </c>
      <c r="H210" s="64"/>
      <c r="I210" s="64"/>
      <c r="J210" s="64"/>
      <c r="K210" s="64"/>
      <c r="L210" s="64"/>
      <c r="M210" s="64"/>
      <c r="N210" s="64"/>
      <c r="O210" s="64"/>
    </row>
    <row r="211" spans="1:15" ht="39.950000000000003" customHeight="1">
      <c r="A211" s="103">
        <v>163</v>
      </c>
      <c r="B211" s="108">
        <v>195</v>
      </c>
      <c r="C211" s="109" t="s">
        <v>292</v>
      </c>
      <c r="D211" s="109" t="s">
        <v>194</v>
      </c>
      <c r="E211" s="110" t="s">
        <v>565</v>
      </c>
      <c r="F211" s="111" t="s">
        <v>566</v>
      </c>
      <c r="G211" s="105" t="s">
        <v>567</v>
      </c>
      <c r="H211" s="64"/>
      <c r="I211" s="64"/>
      <c r="J211" s="64"/>
      <c r="K211" s="64"/>
      <c r="L211" s="64"/>
      <c r="M211" s="64"/>
      <c r="N211" s="64"/>
      <c r="O211" s="64"/>
    </row>
    <row r="212" spans="1:15" ht="39.950000000000003" customHeight="1">
      <c r="A212" s="103">
        <v>120</v>
      </c>
      <c r="B212" s="108">
        <v>196</v>
      </c>
      <c r="C212" s="109" t="s">
        <v>292</v>
      </c>
      <c r="D212" s="109" t="s">
        <v>194</v>
      </c>
      <c r="E212" s="110" t="s">
        <v>452</v>
      </c>
      <c r="F212" s="111" t="s">
        <v>453</v>
      </c>
      <c r="G212" s="105" t="s">
        <v>454</v>
      </c>
      <c r="H212" s="64"/>
      <c r="I212" s="64"/>
      <c r="J212" s="64"/>
      <c r="K212" s="64"/>
      <c r="L212" s="64"/>
      <c r="M212" s="64"/>
      <c r="N212" s="64"/>
      <c r="O212" s="64"/>
    </row>
    <row r="213" spans="1:15" ht="39.950000000000003" customHeight="1">
      <c r="A213" s="103">
        <v>104</v>
      </c>
      <c r="B213" s="108">
        <v>197</v>
      </c>
      <c r="C213" s="109" t="s">
        <v>292</v>
      </c>
      <c r="D213" s="109" t="s">
        <v>194</v>
      </c>
      <c r="E213" s="110" t="s">
        <v>411</v>
      </c>
      <c r="F213" s="111" t="s">
        <v>412</v>
      </c>
      <c r="G213" s="105" t="s">
        <v>413</v>
      </c>
      <c r="H213" s="64"/>
      <c r="I213" s="64"/>
      <c r="J213" s="64"/>
      <c r="K213" s="64"/>
      <c r="L213" s="64"/>
      <c r="M213" s="64"/>
      <c r="N213" s="64"/>
      <c r="O213" s="64"/>
    </row>
    <row r="214" spans="1:15" ht="39.950000000000003" customHeight="1">
      <c r="A214" s="103">
        <v>266</v>
      </c>
      <c r="B214" s="108">
        <v>198</v>
      </c>
      <c r="C214" s="109" t="s">
        <v>292</v>
      </c>
      <c r="D214" s="109" t="s">
        <v>692</v>
      </c>
      <c r="E214" s="110" t="s">
        <v>292</v>
      </c>
      <c r="F214" s="111" t="s">
        <v>294</v>
      </c>
      <c r="G214" s="105" t="s">
        <v>796</v>
      </c>
      <c r="H214" s="64"/>
      <c r="I214" s="64"/>
      <c r="J214" s="64"/>
      <c r="K214" s="64"/>
      <c r="L214" s="64"/>
      <c r="M214" s="64"/>
      <c r="N214" s="64"/>
      <c r="O214" s="64"/>
    </row>
    <row r="215" spans="1:15" ht="39.950000000000003" customHeight="1">
      <c r="A215" s="103">
        <v>298</v>
      </c>
      <c r="B215" s="108">
        <v>200</v>
      </c>
      <c r="C215" s="109" t="s">
        <v>672</v>
      </c>
      <c r="D215" s="109" t="s">
        <v>672</v>
      </c>
      <c r="E215" s="110" t="s">
        <v>846</v>
      </c>
      <c r="F215" s="111" t="s">
        <v>122</v>
      </c>
      <c r="G215" s="105" t="s">
        <v>847</v>
      </c>
      <c r="H215" s="64"/>
      <c r="I215" s="64"/>
      <c r="J215" s="64"/>
      <c r="K215" s="64"/>
      <c r="L215" s="64"/>
      <c r="M215" s="64"/>
      <c r="N215" s="64"/>
      <c r="O215" s="64"/>
    </row>
    <row r="216" spans="1:15" ht="39.950000000000003" customHeight="1">
      <c r="A216" s="103">
        <v>299</v>
      </c>
      <c r="B216" s="108">
        <v>201</v>
      </c>
      <c r="C216" s="109" t="s">
        <v>672</v>
      </c>
      <c r="D216" s="109" t="s">
        <v>672</v>
      </c>
      <c r="E216" s="110" t="s">
        <v>848</v>
      </c>
      <c r="F216" s="111" t="s">
        <v>122</v>
      </c>
      <c r="G216" s="105" t="s">
        <v>847</v>
      </c>
      <c r="H216" s="64"/>
      <c r="I216" s="64"/>
      <c r="J216" s="64"/>
      <c r="K216" s="64"/>
      <c r="L216" s="64"/>
      <c r="M216" s="64"/>
      <c r="N216" s="64"/>
      <c r="O216" s="64"/>
    </row>
    <row r="217" spans="1:15" ht="39.950000000000003" customHeight="1">
      <c r="A217" s="103">
        <v>290</v>
      </c>
      <c r="B217" s="108">
        <v>202</v>
      </c>
      <c r="C217" s="109" t="s">
        <v>672</v>
      </c>
      <c r="D217" s="109" t="s">
        <v>834</v>
      </c>
      <c r="E217" s="110" t="s">
        <v>122</v>
      </c>
      <c r="F217" s="111" t="s">
        <v>122</v>
      </c>
      <c r="G217" s="105" t="s">
        <v>835</v>
      </c>
      <c r="H217" s="64"/>
      <c r="I217" s="64"/>
      <c r="J217" s="64"/>
      <c r="K217" s="64"/>
      <c r="L217" s="64"/>
      <c r="M217" s="64"/>
      <c r="N217" s="64"/>
      <c r="O217" s="64"/>
    </row>
    <row r="218" spans="1:15" ht="39.950000000000003" customHeight="1">
      <c r="A218" s="103">
        <v>208</v>
      </c>
      <c r="B218" s="108">
        <v>203</v>
      </c>
      <c r="C218" s="109" t="s">
        <v>672</v>
      </c>
      <c r="D218" s="109"/>
      <c r="E218" s="110" t="s">
        <v>673</v>
      </c>
      <c r="F218" s="111" t="s">
        <v>674</v>
      </c>
      <c r="G218" s="105"/>
      <c r="H218" s="64"/>
      <c r="I218" s="64"/>
      <c r="J218" s="64"/>
      <c r="K218" s="64"/>
      <c r="L218" s="64"/>
      <c r="M218" s="64"/>
      <c r="N218" s="64"/>
      <c r="O218" s="64"/>
    </row>
    <row r="219" spans="1:15" ht="39.950000000000003" customHeight="1">
      <c r="A219" s="103">
        <v>48</v>
      </c>
      <c r="B219" s="108">
        <v>204</v>
      </c>
      <c r="C219" s="109" t="s">
        <v>221</v>
      </c>
      <c r="D219" s="109" t="s">
        <v>183</v>
      </c>
      <c r="E219" s="110" t="s">
        <v>264</v>
      </c>
      <c r="F219" s="111" t="s">
        <v>264</v>
      </c>
      <c r="G219" s="105" t="s">
        <v>265</v>
      </c>
      <c r="H219" s="64"/>
      <c r="I219" s="64"/>
      <c r="J219" s="64"/>
      <c r="K219" s="64"/>
      <c r="L219" s="64"/>
      <c r="M219" s="64"/>
      <c r="N219" s="64"/>
      <c r="O219" s="64"/>
    </row>
    <row r="220" spans="1:15" ht="39.950000000000003" customHeight="1">
      <c r="A220" s="103">
        <v>78</v>
      </c>
      <c r="B220" s="108">
        <v>205</v>
      </c>
      <c r="C220" s="109" t="s">
        <v>221</v>
      </c>
      <c r="D220" s="109" t="s">
        <v>129</v>
      </c>
      <c r="E220" s="110" t="s">
        <v>342</v>
      </c>
      <c r="F220" s="111" t="s">
        <v>264</v>
      </c>
      <c r="G220" s="105" t="s">
        <v>343</v>
      </c>
      <c r="H220" s="64"/>
      <c r="I220" s="64"/>
      <c r="J220" s="64"/>
      <c r="K220" s="64"/>
      <c r="L220" s="64"/>
      <c r="M220" s="64"/>
      <c r="N220" s="64"/>
      <c r="O220" s="64"/>
    </row>
    <row r="221" spans="1:15" ht="39.950000000000003" customHeight="1">
      <c r="A221" s="103">
        <v>34</v>
      </c>
      <c r="B221" s="108">
        <v>206</v>
      </c>
      <c r="C221" s="109" t="s">
        <v>221</v>
      </c>
      <c r="D221" s="109" t="s">
        <v>125</v>
      </c>
      <c r="E221" s="110" t="s">
        <v>222</v>
      </c>
      <c r="F221" s="111" t="s">
        <v>222</v>
      </c>
      <c r="G221" s="105" t="s">
        <v>223</v>
      </c>
      <c r="H221" s="64"/>
      <c r="I221" s="64"/>
      <c r="J221" s="64"/>
      <c r="K221" s="64"/>
      <c r="L221" s="64"/>
      <c r="M221" s="64"/>
      <c r="N221" s="64"/>
      <c r="O221" s="64"/>
    </row>
    <row r="222" spans="1:15" ht="39.950000000000003" customHeight="1">
      <c r="A222" s="103">
        <v>246</v>
      </c>
      <c r="B222" s="108">
        <v>207</v>
      </c>
      <c r="C222" s="109" t="s">
        <v>221</v>
      </c>
      <c r="D222" s="109" t="s">
        <v>194</v>
      </c>
      <c r="E222" s="110" t="s">
        <v>757</v>
      </c>
      <c r="F222" s="111" t="s">
        <v>264</v>
      </c>
      <c r="G222" s="105" t="s">
        <v>758</v>
      </c>
      <c r="H222" s="64"/>
      <c r="I222" s="64"/>
      <c r="J222" s="64"/>
      <c r="K222" s="64"/>
      <c r="L222" s="64"/>
      <c r="M222" s="64"/>
      <c r="N222" s="64"/>
      <c r="O222" s="64"/>
    </row>
    <row r="223" spans="1:15" ht="39.950000000000003" customHeight="1">
      <c r="A223" s="103">
        <v>254</v>
      </c>
      <c r="B223" s="108">
        <v>208</v>
      </c>
      <c r="C223" s="109" t="s">
        <v>221</v>
      </c>
      <c r="D223" s="109" t="s">
        <v>194</v>
      </c>
      <c r="E223" s="110" t="s">
        <v>773</v>
      </c>
      <c r="F223" s="111" t="s">
        <v>264</v>
      </c>
      <c r="G223" s="105" t="s">
        <v>774</v>
      </c>
      <c r="H223" s="64"/>
      <c r="I223" s="64"/>
      <c r="J223" s="64"/>
      <c r="K223" s="64"/>
      <c r="L223" s="64"/>
      <c r="M223" s="64"/>
      <c r="N223" s="64"/>
      <c r="O223" s="64"/>
    </row>
    <row r="224" spans="1:15" ht="39.950000000000003" customHeight="1">
      <c r="A224" s="103">
        <v>228</v>
      </c>
      <c r="B224" s="108">
        <v>209</v>
      </c>
      <c r="C224" s="109" t="s">
        <v>221</v>
      </c>
      <c r="D224" s="109" t="s">
        <v>194</v>
      </c>
      <c r="E224" s="110" t="s">
        <v>717</v>
      </c>
      <c r="F224" s="111" t="s">
        <v>718</v>
      </c>
      <c r="G224" s="105" t="s">
        <v>719</v>
      </c>
      <c r="H224" s="64"/>
      <c r="I224" s="64"/>
      <c r="J224" s="64"/>
      <c r="K224" s="64"/>
      <c r="L224" s="64"/>
      <c r="M224" s="64"/>
      <c r="N224" s="64"/>
      <c r="O224" s="64"/>
    </row>
    <row r="225" spans="1:15" ht="39.950000000000003" customHeight="1">
      <c r="A225" s="103">
        <v>206</v>
      </c>
      <c r="B225" s="108">
        <v>210</v>
      </c>
      <c r="C225" s="109" t="s">
        <v>221</v>
      </c>
      <c r="D225" s="109" t="s">
        <v>194</v>
      </c>
      <c r="E225" s="110" t="s">
        <v>667</v>
      </c>
      <c r="F225" s="111" t="s">
        <v>668</v>
      </c>
      <c r="G225" s="105" t="s">
        <v>669</v>
      </c>
      <c r="H225" s="64"/>
      <c r="I225" s="64"/>
      <c r="J225" s="64"/>
      <c r="K225" s="64"/>
      <c r="L225" s="64"/>
      <c r="M225" s="64"/>
      <c r="N225" s="64"/>
      <c r="O225" s="64"/>
    </row>
    <row r="226" spans="1:15" ht="39.950000000000003" customHeight="1">
      <c r="A226" s="103">
        <v>192</v>
      </c>
      <c r="B226" s="108">
        <v>211</v>
      </c>
      <c r="C226" s="109" t="s">
        <v>221</v>
      </c>
      <c r="D226" s="109" t="s">
        <v>194</v>
      </c>
      <c r="E226" s="110" t="s">
        <v>637</v>
      </c>
      <c r="F226" s="111" t="s">
        <v>638</v>
      </c>
      <c r="G226" s="105" t="s">
        <v>639</v>
      </c>
      <c r="H226" s="64"/>
      <c r="I226" s="64"/>
      <c r="J226" s="64"/>
      <c r="K226" s="64"/>
      <c r="L226" s="64"/>
      <c r="M226" s="64"/>
      <c r="N226" s="64"/>
      <c r="O226" s="64"/>
    </row>
    <row r="227" spans="1:15" ht="39.950000000000003" customHeight="1">
      <c r="A227" s="103">
        <v>151</v>
      </c>
      <c r="B227" s="108">
        <v>212</v>
      </c>
      <c r="C227" s="109" t="s">
        <v>221</v>
      </c>
      <c r="D227" s="109" t="s">
        <v>194</v>
      </c>
      <c r="E227" s="110" t="s">
        <v>533</v>
      </c>
      <c r="F227" s="111" t="s">
        <v>534</v>
      </c>
      <c r="G227" s="105" t="s">
        <v>535</v>
      </c>
      <c r="H227" s="64"/>
      <c r="I227" s="64"/>
      <c r="J227" s="64"/>
      <c r="K227" s="64"/>
      <c r="L227" s="64"/>
      <c r="M227" s="64"/>
      <c r="N227" s="64"/>
      <c r="O227" s="64"/>
    </row>
    <row r="228" spans="1:15" ht="39.950000000000003" customHeight="1">
      <c r="A228" s="103">
        <v>86</v>
      </c>
      <c r="B228" s="108">
        <v>213</v>
      </c>
      <c r="C228" s="109" t="s">
        <v>221</v>
      </c>
      <c r="D228" s="109" t="s">
        <v>194</v>
      </c>
      <c r="E228" s="110" t="s">
        <v>363</v>
      </c>
      <c r="F228" s="111" t="s">
        <v>364</v>
      </c>
      <c r="G228" s="105" t="s">
        <v>365</v>
      </c>
      <c r="H228" s="64"/>
      <c r="I228" s="64"/>
      <c r="J228" s="64"/>
      <c r="K228" s="64"/>
      <c r="L228" s="64"/>
      <c r="M228" s="64"/>
      <c r="N228" s="64"/>
      <c r="O228" s="64"/>
    </row>
    <row r="229" spans="1:15" ht="39.950000000000003" customHeight="1">
      <c r="A229" s="103">
        <v>82</v>
      </c>
      <c r="B229" s="108">
        <v>214</v>
      </c>
      <c r="C229" s="109" t="s">
        <v>221</v>
      </c>
      <c r="D229" s="109" t="s">
        <v>194</v>
      </c>
      <c r="E229" s="110" t="s">
        <v>351</v>
      </c>
      <c r="F229" s="111" t="s">
        <v>352</v>
      </c>
      <c r="G229" s="105" t="s">
        <v>353</v>
      </c>
      <c r="H229" s="64"/>
      <c r="I229" s="64"/>
      <c r="J229" s="64"/>
      <c r="K229" s="64"/>
      <c r="L229" s="64"/>
      <c r="M229" s="64"/>
      <c r="N229" s="64"/>
      <c r="O229" s="64"/>
    </row>
    <row r="230" spans="1:15" ht="39.950000000000003" customHeight="1">
      <c r="A230" s="103">
        <v>286</v>
      </c>
      <c r="B230" s="108">
        <v>215</v>
      </c>
      <c r="C230" s="109" t="s">
        <v>221</v>
      </c>
      <c r="D230" s="109" t="s">
        <v>692</v>
      </c>
      <c r="E230" s="110" t="s">
        <v>221</v>
      </c>
      <c r="F230" s="111" t="s">
        <v>264</v>
      </c>
      <c r="G230" s="105" t="s">
        <v>829</v>
      </c>
      <c r="H230" s="64"/>
      <c r="I230" s="64"/>
      <c r="J230" s="64"/>
      <c r="K230" s="64"/>
      <c r="L230" s="64"/>
      <c r="M230" s="64"/>
      <c r="N230" s="64"/>
      <c r="O230" s="64"/>
    </row>
    <row r="231" spans="1:15" ht="39.950000000000003" customHeight="1">
      <c r="A231" s="103">
        <v>50</v>
      </c>
      <c r="B231" s="108">
        <v>216</v>
      </c>
      <c r="C231" s="109" t="s">
        <v>221</v>
      </c>
      <c r="D231" s="109" t="s">
        <v>125</v>
      </c>
      <c r="E231" s="110" t="s">
        <v>268</v>
      </c>
      <c r="F231" s="111" t="s">
        <v>269</v>
      </c>
      <c r="G231" s="105" t="s">
        <v>270</v>
      </c>
      <c r="H231" s="64"/>
      <c r="I231" s="64"/>
      <c r="J231" s="64"/>
      <c r="K231" s="64"/>
      <c r="L231" s="64"/>
      <c r="M231" s="64"/>
      <c r="N231" s="64"/>
      <c r="O231" s="64"/>
    </row>
    <row r="232" spans="1:15" ht="39.950000000000003" customHeight="1">
      <c r="A232" s="103">
        <v>69</v>
      </c>
      <c r="B232" s="108">
        <v>217</v>
      </c>
      <c r="C232" s="109" t="s">
        <v>320</v>
      </c>
      <c r="D232" s="109" t="s">
        <v>183</v>
      </c>
      <c r="E232" s="110" t="s">
        <v>321</v>
      </c>
      <c r="F232" s="111" t="s">
        <v>321</v>
      </c>
      <c r="G232" s="105" t="s">
        <v>322</v>
      </c>
      <c r="H232" s="64"/>
      <c r="I232" s="64"/>
      <c r="J232" s="64"/>
      <c r="K232" s="64"/>
      <c r="L232" s="64"/>
      <c r="M232" s="64"/>
      <c r="N232" s="64"/>
      <c r="O232" s="64"/>
    </row>
    <row r="233" spans="1:15" ht="39.950000000000003" customHeight="1">
      <c r="A233" s="103">
        <v>109</v>
      </c>
      <c r="B233" s="108">
        <v>218</v>
      </c>
      <c r="C233" s="109" t="s">
        <v>320</v>
      </c>
      <c r="D233" s="109" t="s">
        <v>129</v>
      </c>
      <c r="E233" s="110" t="s">
        <v>425</v>
      </c>
      <c r="F233" s="111" t="s">
        <v>321</v>
      </c>
      <c r="G233" s="105" t="s">
        <v>426</v>
      </c>
      <c r="H233" s="64"/>
      <c r="I233" s="64"/>
      <c r="J233" s="64"/>
      <c r="K233" s="64"/>
      <c r="L233" s="64"/>
      <c r="M233" s="64"/>
      <c r="N233" s="64"/>
      <c r="O233" s="64"/>
    </row>
    <row r="234" spans="1:15" ht="39.950000000000003" customHeight="1">
      <c r="A234" s="103">
        <v>222</v>
      </c>
      <c r="B234" s="108">
        <v>219</v>
      </c>
      <c r="C234" s="109" t="s">
        <v>320</v>
      </c>
      <c r="D234" s="109" t="s">
        <v>194</v>
      </c>
      <c r="E234" s="110" t="s">
        <v>704</v>
      </c>
      <c r="F234" s="111" t="s">
        <v>321</v>
      </c>
      <c r="G234" s="105" t="s">
        <v>705</v>
      </c>
      <c r="H234" s="64"/>
      <c r="I234" s="64"/>
      <c r="J234" s="64"/>
      <c r="K234" s="64"/>
      <c r="L234" s="64"/>
      <c r="M234" s="64"/>
      <c r="N234" s="64"/>
      <c r="O234" s="64"/>
    </row>
    <row r="235" spans="1:15" ht="39.950000000000003" customHeight="1">
      <c r="A235" s="103">
        <v>187</v>
      </c>
      <c r="B235" s="108">
        <v>220</v>
      </c>
      <c r="C235" s="109" t="s">
        <v>320</v>
      </c>
      <c r="D235" s="109" t="s">
        <v>194</v>
      </c>
      <c r="E235" s="110" t="s">
        <v>627</v>
      </c>
      <c r="F235" s="111" t="s">
        <v>321</v>
      </c>
      <c r="G235" s="105" t="s">
        <v>628</v>
      </c>
      <c r="H235" s="64"/>
      <c r="I235" s="64"/>
      <c r="J235" s="64"/>
      <c r="K235" s="64"/>
      <c r="L235" s="64"/>
      <c r="M235" s="64"/>
      <c r="N235" s="64"/>
      <c r="O235" s="64"/>
    </row>
    <row r="236" spans="1:15" ht="39.950000000000003" customHeight="1">
      <c r="A236" s="103">
        <v>159</v>
      </c>
      <c r="B236" s="108">
        <v>221</v>
      </c>
      <c r="C236" s="109" t="s">
        <v>320</v>
      </c>
      <c r="D236" s="109" t="s">
        <v>194</v>
      </c>
      <c r="E236" s="110" t="s">
        <v>555</v>
      </c>
      <c r="F236" s="111" t="s">
        <v>555</v>
      </c>
      <c r="G236" s="105" t="s">
        <v>556</v>
      </c>
      <c r="H236" s="64"/>
      <c r="I236" s="64"/>
      <c r="J236" s="64"/>
      <c r="K236" s="64"/>
      <c r="L236" s="64"/>
      <c r="M236" s="64"/>
      <c r="N236" s="64"/>
      <c r="O236" s="64"/>
    </row>
    <row r="237" spans="1:15" ht="39.950000000000003" customHeight="1">
      <c r="A237" s="103">
        <v>169</v>
      </c>
      <c r="B237" s="108">
        <v>222</v>
      </c>
      <c r="C237" s="109" t="s">
        <v>320</v>
      </c>
      <c r="D237" s="109" t="s">
        <v>194</v>
      </c>
      <c r="E237" s="110" t="s">
        <v>580</v>
      </c>
      <c r="F237" s="111" t="s">
        <v>581</v>
      </c>
      <c r="G237" s="105" t="s">
        <v>582</v>
      </c>
      <c r="H237" s="64"/>
      <c r="I237" s="64"/>
      <c r="J237" s="64"/>
      <c r="K237" s="64"/>
      <c r="L237" s="64"/>
      <c r="M237" s="64"/>
      <c r="N237" s="64"/>
      <c r="O237" s="64"/>
    </row>
    <row r="238" spans="1:15" ht="39.950000000000003" customHeight="1">
      <c r="A238" s="103">
        <v>87</v>
      </c>
      <c r="B238" s="108">
        <v>223</v>
      </c>
      <c r="C238" s="109" t="s">
        <v>320</v>
      </c>
      <c r="D238" s="109" t="s">
        <v>194</v>
      </c>
      <c r="E238" s="110" t="s">
        <v>366</v>
      </c>
      <c r="F238" s="111" t="s">
        <v>367</v>
      </c>
      <c r="G238" s="105" t="s">
        <v>368</v>
      </c>
      <c r="H238" s="64"/>
      <c r="I238" s="64"/>
      <c r="J238" s="64"/>
      <c r="K238" s="64"/>
      <c r="L238" s="64"/>
      <c r="M238" s="64"/>
      <c r="N238" s="64"/>
      <c r="O238" s="64"/>
    </row>
    <row r="239" spans="1:15" ht="39.950000000000003" customHeight="1">
      <c r="A239" s="103">
        <v>275</v>
      </c>
      <c r="B239" s="108">
        <v>224</v>
      </c>
      <c r="C239" s="109" t="s">
        <v>320</v>
      </c>
      <c r="D239" s="109" t="s">
        <v>800</v>
      </c>
      <c r="E239" s="110" t="s">
        <v>813</v>
      </c>
      <c r="F239" s="111" t="s">
        <v>321</v>
      </c>
      <c r="G239" s="105" t="s">
        <v>814</v>
      </c>
      <c r="H239" s="64"/>
      <c r="I239" s="64"/>
      <c r="J239" s="64"/>
      <c r="K239" s="64"/>
      <c r="L239" s="64"/>
      <c r="M239" s="64"/>
      <c r="N239" s="64"/>
      <c r="O239" s="64"/>
    </row>
    <row r="240" spans="1:15" ht="39.950000000000003" customHeight="1">
      <c r="A240" s="103">
        <v>4</v>
      </c>
      <c r="B240" s="108">
        <v>225</v>
      </c>
      <c r="C240" s="109" t="s">
        <v>124</v>
      </c>
      <c r="D240" s="109" t="s">
        <v>125</v>
      </c>
      <c r="E240" s="110" t="s">
        <v>111</v>
      </c>
      <c r="F240" s="111" t="s">
        <v>126</v>
      </c>
      <c r="G240" s="105" t="s">
        <v>127</v>
      </c>
      <c r="H240" s="64"/>
      <c r="I240" s="64"/>
      <c r="J240" s="64"/>
      <c r="K240" s="64"/>
      <c r="L240" s="64"/>
      <c r="M240" s="64"/>
      <c r="N240" s="64"/>
      <c r="O240" s="64"/>
    </row>
    <row r="241" spans="1:15" ht="39.950000000000003" customHeight="1">
      <c r="A241" s="103">
        <v>45</v>
      </c>
      <c r="B241" s="108">
        <v>226</v>
      </c>
      <c r="C241" s="109" t="s">
        <v>124</v>
      </c>
      <c r="D241" s="109" t="s">
        <v>125</v>
      </c>
      <c r="E241" s="110" t="s">
        <v>254</v>
      </c>
      <c r="F241" s="111" t="s">
        <v>255</v>
      </c>
      <c r="G241" s="105" t="s">
        <v>256</v>
      </c>
      <c r="H241" s="64"/>
      <c r="I241" s="64"/>
      <c r="J241" s="64"/>
      <c r="K241" s="64"/>
      <c r="L241" s="64"/>
      <c r="M241" s="64"/>
      <c r="N241" s="64"/>
      <c r="O241" s="64"/>
    </row>
    <row r="242" spans="1:15" ht="39.950000000000003" customHeight="1">
      <c r="A242" s="103">
        <v>42</v>
      </c>
      <c r="B242" s="108">
        <v>227</v>
      </c>
      <c r="C242" s="109" t="s">
        <v>124</v>
      </c>
      <c r="D242" s="109" t="s">
        <v>125</v>
      </c>
      <c r="E242" s="110" t="s">
        <v>244</v>
      </c>
      <c r="F242" s="111" t="s">
        <v>245</v>
      </c>
      <c r="G242" s="105" t="s">
        <v>246</v>
      </c>
      <c r="H242" s="64"/>
      <c r="I242" s="64"/>
      <c r="J242" s="64"/>
      <c r="K242" s="64"/>
      <c r="L242" s="64"/>
      <c r="M242" s="64"/>
      <c r="N242" s="64"/>
      <c r="O242" s="64"/>
    </row>
    <row r="243" spans="1:15" ht="39.950000000000003" customHeight="1">
      <c r="A243" s="103">
        <v>135</v>
      </c>
      <c r="B243" s="108">
        <v>228</v>
      </c>
      <c r="C243" s="109" t="s">
        <v>124</v>
      </c>
      <c r="D243" s="109" t="s">
        <v>194</v>
      </c>
      <c r="E243" s="110" t="s">
        <v>494</v>
      </c>
      <c r="F243" s="111" t="s">
        <v>255</v>
      </c>
      <c r="G243" s="105" t="s">
        <v>495</v>
      </c>
      <c r="H243" s="64"/>
      <c r="I243" s="64"/>
      <c r="J243" s="64"/>
      <c r="K243" s="64"/>
      <c r="L243" s="64"/>
      <c r="M243" s="64"/>
      <c r="N243" s="64"/>
      <c r="O243" s="64"/>
    </row>
    <row r="244" spans="1:15" ht="39.950000000000003" customHeight="1">
      <c r="A244" s="103">
        <v>68</v>
      </c>
      <c r="B244" s="108">
        <v>229</v>
      </c>
      <c r="C244" s="109" t="s">
        <v>124</v>
      </c>
      <c r="D244" s="109" t="s">
        <v>194</v>
      </c>
      <c r="E244" s="110" t="s">
        <v>318</v>
      </c>
      <c r="F244" s="111" t="s">
        <v>245</v>
      </c>
      <c r="G244" s="105" t="s">
        <v>319</v>
      </c>
      <c r="H244" s="64"/>
      <c r="I244" s="64"/>
      <c r="J244" s="64"/>
      <c r="K244" s="64"/>
      <c r="L244" s="64"/>
      <c r="M244" s="64"/>
      <c r="N244" s="64"/>
      <c r="O244" s="64"/>
    </row>
    <row r="245" spans="1:15" ht="39.950000000000003" customHeight="1">
      <c r="A245" s="103">
        <v>99</v>
      </c>
      <c r="B245" s="108">
        <v>230</v>
      </c>
      <c r="C245" s="109" t="s">
        <v>124</v>
      </c>
      <c r="D245" s="109" t="s">
        <v>194</v>
      </c>
      <c r="E245" s="110" t="s">
        <v>398</v>
      </c>
      <c r="F245" s="111" t="s">
        <v>399</v>
      </c>
      <c r="G245" s="105" t="s">
        <v>400</v>
      </c>
      <c r="H245" s="64"/>
      <c r="I245" s="64"/>
      <c r="J245" s="64"/>
      <c r="K245" s="64"/>
      <c r="L245" s="64"/>
      <c r="M245" s="64"/>
      <c r="N245" s="64"/>
      <c r="O245" s="64"/>
    </row>
    <row r="246" spans="1:15" ht="39.950000000000003" customHeight="1">
      <c r="A246" s="103">
        <v>271</v>
      </c>
      <c r="B246" s="108">
        <v>231</v>
      </c>
      <c r="C246" s="109" t="s">
        <v>124</v>
      </c>
      <c r="D246" s="109" t="s">
        <v>800</v>
      </c>
      <c r="E246" s="110" t="s">
        <v>804</v>
      </c>
      <c r="F246" s="111" t="s">
        <v>126</v>
      </c>
      <c r="G246" s="105" t="s">
        <v>805</v>
      </c>
      <c r="H246" s="64"/>
      <c r="I246" s="64"/>
      <c r="J246" s="64"/>
      <c r="K246" s="64"/>
      <c r="L246" s="64"/>
      <c r="M246" s="64"/>
      <c r="N246" s="64"/>
      <c r="O246" s="64"/>
    </row>
    <row r="247" spans="1:15" ht="39.950000000000003" customHeight="1">
      <c r="A247" s="103">
        <v>35</v>
      </c>
      <c r="B247" s="108">
        <v>232</v>
      </c>
      <c r="C247" s="109" t="s">
        <v>224</v>
      </c>
      <c r="D247" s="109" t="s">
        <v>143</v>
      </c>
      <c r="E247" s="110" t="s">
        <v>225</v>
      </c>
      <c r="F247" s="111" t="s">
        <v>225</v>
      </c>
      <c r="G247" s="105" t="s">
        <v>226</v>
      </c>
      <c r="H247" s="64"/>
      <c r="I247" s="64"/>
      <c r="J247" s="64"/>
      <c r="K247" s="64"/>
      <c r="L247" s="64"/>
      <c r="M247" s="64"/>
      <c r="N247" s="64"/>
      <c r="O247" s="64"/>
    </row>
    <row r="248" spans="1:15" ht="39.950000000000003" customHeight="1">
      <c r="A248" s="103">
        <v>100</v>
      </c>
      <c r="B248" s="108">
        <v>233</v>
      </c>
      <c r="C248" s="109" t="s">
        <v>224</v>
      </c>
      <c r="D248" s="109" t="s">
        <v>129</v>
      </c>
      <c r="E248" s="110" t="s">
        <v>401</v>
      </c>
      <c r="F248" s="111" t="s">
        <v>225</v>
      </c>
      <c r="G248" s="105" t="s">
        <v>402</v>
      </c>
      <c r="H248" s="64"/>
      <c r="I248" s="64"/>
      <c r="J248" s="64"/>
      <c r="K248" s="64"/>
      <c r="L248" s="64"/>
      <c r="M248" s="64"/>
      <c r="N248" s="64"/>
      <c r="O248" s="64"/>
    </row>
    <row r="249" spans="1:15" ht="39.950000000000003" customHeight="1">
      <c r="A249" s="103">
        <v>173</v>
      </c>
      <c r="B249" s="108">
        <v>234</v>
      </c>
      <c r="C249" s="109" t="s">
        <v>224</v>
      </c>
      <c r="D249" s="109" t="s">
        <v>194</v>
      </c>
      <c r="E249" s="110" t="s">
        <v>592</v>
      </c>
      <c r="F249" s="111" t="s">
        <v>593</v>
      </c>
      <c r="G249" s="105" t="s">
        <v>594</v>
      </c>
      <c r="H249" s="64"/>
      <c r="I249" s="64"/>
      <c r="J249" s="64"/>
      <c r="K249" s="64"/>
      <c r="L249" s="64"/>
      <c r="M249" s="64"/>
      <c r="N249" s="64"/>
      <c r="O249" s="64"/>
    </row>
    <row r="250" spans="1:15" ht="39.950000000000003" customHeight="1">
      <c r="A250" s="103">
        <v>281</v>
      </c>
      <c r="B250" s="108">
        <v>235</v>
      </c>
      <c r="C250" s="109" t="s">
        <v>224</v>
      </c>
      <c r="D250" s="109" t="s">
        <v>800</v>
      </c>
      <c r="E250" s="110" t="s">
        <v>821</v>
      </c>
      <c r="F250" s="111" t="s">
        <v>225</v>
      </c>
      <c r="G250" s="105" t="s">
        <v>822</v>
      </c>
      <c r="H250" s="64"/>
      <c r="I250" s="64"/>
      <c r="J250" s="64"/>
      <c r="K250" s="64"/>
      <c r="L250" s="64"/>
      <c r="M250" s="64"/>
      <c r="N250" s="64"/>
      <c r="O250" s="64"/>
    </row>
    <row r="251" spans="1:15" ht="39.950000000000003" customHeight="1">
      <c r="A251" s="103">
        <v>62</v>
      </c>
      <c r="B251" s="108">
        <v>236</v>
      </c>
      <c r="C251" s="109" t="s">
        <v>301</v>
      </c>
      <c r="D251" s="109" t="s">
        <v>143</v>
      </c>
      <c r="E251" s="110" t="s">
        <v>302</v>
      </c>
      <c r="F251" s="111" t="s">
        <v>303</v>
      </c>
      <c r="G251" s="105" t="s">
        <v>304</v>
      </c>
      <c r="H251" s="64"/>
      <c r="I251" s="64"/>
      <c r="J251" s="64"/>
      <c r="K251" s="64"/>
      <c r="L251" s="64"/>
      <c r="M251" s="64"/>
      <c r="N251" s="64"/>
      <c r="O251" s="64"/>
    </row>
    <row r="252" spans="1:15" ht="39.950000000000003" customHeight="1">
      <c r="A252" s="103">
        <v>164</v>
      </c>
      <c r="B252" s="108">
        <v>237</v>
      </c>
      <c r="C252" s="109" t="s">
        <v>301</v>
      </c>
      <c r="D252" s="109" t="s">
        <v>129</v>
      </c>
      <c r="E252" s="110" t="s">
        <v>568</v>
      </c>
      <c r="F252" s="111" t="s">
        <v>303</v>
      </c>
      <c r="G252" s="105" t="s">
        <v>569</v>
      </c>
      <c r="H252" s="64"/>
      <c r="I252" s="64"/>
      <c r="J252" s="64"/>
      <c r="K252" s="64"/>
      <c r="L252" s="64"/>
      <c r="M252" s="64"/>
      <c r="N252" s="64"/>
      <c r="O252" s="64"/>
    </row>
    <row r="253" spans="1:15" ht="39.950000000000003" customHeight="1">
      <c r="A253" s="103">
        <v>161</v>
      </c>
      <c r="B253" s="108">
        <v>238</v>
      </c>
      <c r="C253" s="109" t="s">
        <v>301</v>
      </c>
      <c r="D253" s="109" t="s">
        <v>194</v>
      </c>
      <c r="E253" s="110" t="s">
        <v>560</v>
      </c>
      <c r="F253" s="111" t="s">
        <v>561</v>
      </c>
      <c r="G253" s="105" t="s">
        <v>562</v>
      </c>
      <c r="H253" s="64"/>
      <c r="I253" s="64"/>
      <c r="J253" s="64"/>
      <c r="K253" s="64"/>
      <c r="L253" s="64"/>
      <c r="M253" s="64"/>
      <c r="N253" s="64"/>
      <c r="O253" s="64"/>
    </row>
    <row r="254" spans="1:15" ht="39.950000000000003" customHeight="1">
      <c r="A254" s="103">
        <v>191</v>
      </c>
      <c r="B254" s="108">
        <v>239</v>
      </c>
      <c r="C254" s="109" t="s">
        <v>301</v>
      </c>
      <c r="D254" s="109" t="s">
        <v>194</v>
      </c>
      <c r="E254" s="110" t="s">
        <v>635</v>
      </c>
      <c r="F254" s="111" t="s">
        <v>635</v>
      </c>
      <c r="G254" s="105" t="s">
        <v>636</v>
      </c>
      <c r="H254" s="64"/>
      <c r="I254" s="64"/>
      <c r="J254" s="64"/>
      <c r="K254" s="64"/>
      <c r="L254" s="64"/>
      <c r="M254" s="64"/>
      <c r="N254" s="64"/>
      <c r="O254" s="64"/>
    </row>
    <row r="255" spans="1:15" ht="39.950000000000003" customHeight="1">
      <c r="A255" s="103">
        <v>141</v>
      </c>
      <c r="B255" s="108">
        <v>240</v>
      </c>
      <c r="C255" s="109" t="s">
        <v>301</v>
      </c>
      <c r="D255" s="109" t="s">
        <v>194</v>
      </c>
      <c r="E255" s="110" t="s">
        <v>508</v>
      </c>
      <c r="F255" s="111" t="s">
        <v>508</v>
      </c>
      <c r="G255" s="105" t="s">
        <v>509</v>
      </c>
      <c r="H255" s="64"/>
      <c r="I255" s="64"/>
      <c r="J255" s="64"/>
      <c r="K255" s="64"/>
      <c r="L255" s="64"/>
      <c r="M255" s="64"/>
      <c r="N255" s="64"/>
      <c r="O255" s="64"/>
    </row>
    <row r="256" spans="1:15" ht="39.950000000000003" customHeight="1">
      <c r="A256" s="103">
        <v>103</v>
      </c>
      <c r="B256" s="108">
        <v>241</v>
      </c>
      <c r="C256" s="109" t="s">
        <v>301</v>
      </c>
      <c r="D256" s="109" t="s">
        <v>194</v>
      </c>
      <c r="E256" s="110" t="s">
        <v>408</v>
      </c>
      <c r="F256" s="111" t="s">
        <v>409</v>
      </c>
      <c r="G256" s="105" t="s">
        <v>410</v>
      </c>
      <c r="H256" s="64"/>
      <c r="I256" s="64"/>
      <c r="J256" s="64"/>
      <c r="K256" s="64"/>
      <c r="L256" s="64"/>
      <c r="M256" s="64"/>
      <c r="N256" s="64"/>
      <c r="O256" s="64"/>
    </row>
    <row r="257" spans="1:15" ht="39.950000000000003" customHeight="1">
      <c r="A257" s="103">
        <v>282</v>
      </c>
      <c r="B257" s="108">
        <v>242</v>
      </c>
      <c r="C257" s="109" t="s">
        <v>301</v>
      </c>
      <c r="D257" s="109" t="s">
        <v>800</v>
      </c>
      <c r="E257" s="110" t="s">
        <v>302</v>
      </c>
      <c r="F257" s="111" t="s">
        <v>303</v>
      </c>
      <c r="G257" s="105" t="s">
        <v>823</v>
      </c>
      <c r="H257" s="64"/>
      <c r="I257" s="64"/>
      <c r="J257" s="64"/>
      <c r="K257" s="64"/>
      <c r="L257" s="64"/>
      <c r="M257" s="64"/>
      <c r="N257" s="64"/>
      <c r="O257" s="64"/>
    </row>
    <row r="258" spans="1:15" ht="39.950000000000003" customHeight="1">
      <c r="A258" s="103">
        <v>58</v>
      </c>
      <c r="B258" s="108">
        <v>243</v>
      </c>
      <c r="C258" s="109" t="s">
        <v>288</v>
      </c>
      <c r="D258" s="109" t="s">
        <v>125</v>
      </c>
      <c r="E258" s="110" t="s">
        <v>289</v>
      </c>
      <c r="F258" s="111" t="s">
        <v>290</v>
      </c>
      <c r="G258" s="105" t="s">
        <v>291</v>
      </c>
      <c r="H258" s="64"/>
      <c r="I258" s="64"/>
      <c r="J258" s="64"/>
      <c r="K258" s="64"/>
      <c r="L258" s="64"/>
      <c r="M258" s="64"/>
      <c r="N258" s="64"/>
      <c r="O258" s="64"/>
    </row>
    <row r="259" spans="1:15" ht="39.950000000000003" customHeight="1">
      <c r="A259" s="103">
        <v>272</v>
      </c>
      <c r="B259" s="108">
        <v>244</v>
      </c>
      <c r="C259" s="109" t="s">
        <v>288</v>
      </c>
      <c r="D259" s="109" t="s">
        <v>806</v>
      </c>
      <c r="E259" s="110" t="s">
        <v>807</v>
      </c>
      <c r="F259" s="111" t="s">
        <v>808</v>
      </c>
      <c r="G259" s="105" t="s">
        <v>809</v>
      </c>
      <c r="H259" s="64"/>
      <c r="I259" s="64"/>
      <c r="J259" s="64"/>
      <c r="K259" s="64"/>
      <c r="L259" s="64"/>
      <c r="M259" s="64"/>
      <c r="N259" s="64"/>
      <c r="O259" s="64"/>
    </row>
    <row r="260" spans="1:15" ht="39.950000000000003" customHeight="1">
      <c r="A260" s="103">
        <v>47</v>
      </c>
      <c r="B260" s="108">
        <v>245</v>
      </c>
      <c r="C260" s="109" t="s">
        <v>261</v>
      </c>
      <c r="D260" s="109" t="s">
        <v>143</v>
      </c>
      <c r="E260" s="110" t="s">
        <v>262</v>
      </c>
      <c r="F260" s="111" t="s">
        <v>262</v>
      </c>
      <c r="G260" s="105" t="s">
        <v>263</v>
      </c>
      <c r="H260" s="64"/>
      <c r="I260" s="64"/>
      <c r="J260" s="64"/>
      <c r="K260" s="64"/>
      <c r="L260" s="64"/>
      <c r="M260" s="64"/>
      <c r="N260" s="64"/>
      <c r="O260" s="64"/>
    </row>
    <row r="261" spans="1:15" ht="39.950000000000003" customHeight="1">
      <c r="A261" s="103">
        <v>183</v>
      </c>
      <c r="B261" s="108">
        <v>246</v>
      </c>
      <c r="C261" s="109" t="s">
        <v>261</v>
      </c>
      <c r="D261" s="109" t="s">
        <v>129</v>
      </c>
      <c r="E261" s="110" t="s">
        <v>618</v>
      </c>
      <c r="F261" s="111" t="s">
        <v>262</v>
      </c>
      <c r="G261" s="105" t="s">
        <v>619</v>
      </c>
      <c r="H261" s="64"/>
      <c r="I261" s="64"/>
      <c r="J261" s="64"/>
      <c r="K261" s="64"/>
      <c r="L261" s="64"/>
      <c r="M261" s="64"/>
      <c r="N261" s="64"/>
      <c r="O261" s="64"/>
    </row>
    <row r="262" spans="1:15" ht="39.950000000000003" customHeight="1">
      <c r="A262" s="103">
        <v>101</v>
      </c>
      <c r="B262" s="108">
        <v>248</v>
      </c>
      <c r="C262" s="109" t="s">
        <v>261</v>
      </c>
      <c r="D262" s="109" t="s">
        <v>194</v>
      </c>
      <c r="E262" s="110" t="s">
        <v>403</v>
      </c>
      <c r="F262" s="111" t="s">
        <v>262</v>
      </c>
      <c r="G262" s="105" t="s">
        <v>404</v>
      </c>
      <c r="H262" s="64"/>
      <c r="I262" s="64"/>
      <c r="J262" s="64"/>
      <c r="K262" s="64"/>
      <c r="L262" s="64"/>
      <c r="M262" s="64"/>
      <c r="N262" s="64"/>
      <c r="O262" s="64"/>
    </row>
    <row r="263" spans="1:15" ht="39.950000000000003" customHeight="1">
      <c r="A263" s="103">
        <v>175</v>
      </c>
      <c r="B263" s="108">
        <v>249</v>
      </c>
      <c r="C263" s="109" t="s">
        <v>261</v>
      </c>
      <c r="D263" s="109" t="s">
        <v>194</v>
      </c>
      <c r="E263" s="110" t="s">
        <v>598</v>
      </c>
      <c r="F263" s="111" t="s">
        <v>262</v>
      </c>
      <c r="G263" s="105" t="s">
        <v>599</v>
      </c>
      <c r="H263" s="64"/>
      <c r="I263" s="64"/>
      <c r="J263" s="64"/>
      <c r="K263" s="64"/>
      <c r="L263" s="64"/>
      <c r="M263" s="64"/>
      <c r="N263" s="64"/>
      <c r="O263" s="64"/>
    </row>
    <row r="264" spans="1:15" ht="39.950000000000003" customHeight="1">
      <c r="A264" s="103">
        <v>237</v>
      </c>
      <c r="B264" s="108">
        <v>250</v>
      </c>
      <c r="C264" s="109" t="s">
        <v>261</v>
      </c>
      <c r="D264" s="109" t="s">
        <v>194</v>
      </c>
      <c r="E264" s="110" t="s">
        <v>736</v>
      </c>
      <c r="F264" s="111" t="s">
        <v>262</v>
      </c>
      <c r="G264" s="105" t="s">
        <v>737</v>
      </c>
      <c r="H264" s="64"/>
      <c r="I264" s="64"/>
      <c r="J264" s="64"/>
      <c r="K264" s="64"/>
      <c r="L264" s="64"/>
      <c r="M264" s="64"/>
      <c r="N264" s="64"/>
      <c r="O264" s="64"/>
    </row>
    <row r="265" spans="1:15" ht="39.950000000000003" customHeight="1">
      <c r="A265" s="103">
        <v>102</v>
      </c>
      <c r="B265" s="108">
        <v>251</v>
      </c>
      <c r="C265" s="109" t="s">
        <v>261</v>
      </c>
      <c r="D265" s="109" t="s">
        <v>194</v>
      </c>
      <c r="E265" s="110" t="s">
        <v>405</v>
      </c>
      <c r="F265" s="111" t="s">
        <v>406</v>
      </c>
      <c r="G265" s="105" t="s">
        <v>407</v>
      </c>
      <c r="H265" s="64"/>
      <c r="I265" s="64"/>
      <c r="J265" s="64"/>
      <c r="K265" s="64"/>
      <c r="L265" s="64"/>
      <c r="M265" s="64"/>
      <c r="N265" s="64"/>
      <c r="O265" s="64"/>
    </row>
    <row r="266" spans="1:15" ht="39.950000000000003" customHeight="1">
      <c r="A266" s="103">
        <v>176</v>
      </c>
      <c r="B266" s="108">
        <v>252</v>
      </c>
      <c r="C266" s="109" t="s">
        <v>261</v>
      </c>
      <c r="D266" s="109" t="s">
        <v>194</v>
      </c>
      <c r="E266" s="110" t="s">
        <v>600</v>
      </c>
      <c r="F266" s="111" t="s">
        <v>600</v>
      </c>
      <c r="G266" s="106" t="s">
        <v>601</v>
      </c>
      <c r="H266" s="64"/>
      <c r="I266" s="64"/>
      <c r="J266" s="64"/>
      <c r="K266" s="64"/>
      <c r="L266" s="64"/>
      <c r="M266" s="64"/>
      <c r="N266" s="64"/>
      <c r="O266" s="64"/>
    </row>
    <row r="267" spans="1:15" ht="39.950000000000003" customHeight="1">
      <c r="A267" s="103">
        <v>140</v>
      </c>
      <c r="B267" s="108">
        <v>253</v>
      </c>
      <c r="C267" s="109" t="s">
        <v>261</v>
      </c>
      <c r="D267" s="109" t="s">
        <v>194</v>
      </c>
      <c r="E267" s="110" t="s">
        <v>505</v>
      </c>
      <c r="F267" s="111" t="s">
        <v>506</v>
      </c>
      <c r="G267" s="105" t="s">
        <v>507</v>
      </c>
      <c r="H267" s="64"/>
      <c r="I267" s="64"/>
      <c r="J267" s="64"/>
      <c r="K267" s="64"/>
      <c r="L267" s="64"/>
      <c r="M267" s="64"/>
      <c r="N267" s="64"/>
      <c r="O267" s="64"/>
    </row>
    <row r="268" spans="1:15" ht="39.950000000000003" customHeight="1">
      <c r="A268" s="103">
        <v>94</v>
      </c>
      <c r="B268" s="108">
        <v>254</v>
      </c>
      <c r="C268" s="109" t="s">
        <v>261</v>
      </c>
      <c r="D268" s="109" t="s">
        <v>194</v>
      </c>
      <c r="E268" s="110" t="s">
        <v>386</v>
      </c>
      <c r="F268" s="111" t="s">
        <v>386</v>
      </c>
      <c r="G268" s="105" t="s">
        <v>387</v>
      </c>
      <c r="H268" s="64"/>
      <c r="I268" s="64"/>
      <c r="J268" s="64"/>
      <c r="K268" s="64"/>
      <c r="L268" s="64"/>
      <c r="M268" s="64"/>
      <c r="N268" s="64"/>
      <c r="O268" s="64"/>
    </row>
    <row r="269" spans="1:15" ht="39.950000000000003" customHeight="1">
      <c r="A269" s="103">
        <v>108</v>
      </c>
      <c r="B269" s="108">
        <v>255</v>
      </c>
      <c r="C269" s="109" t="s">
        <v>261</v>
      </c>
      <c r="D269" s="109" t="s">
        <v>194</v>
      </c>
      <c r="E269" s="110" t="s">
        <v>422</v>
      </c>
      <c r="F269" s="111" t="s">
        <v>423</v>
      </c>
      <c r="G269" s="105" t="s">
        <v>424</v>
      </c>
      <c r="H269" s="64"/>
      <c r="I269" s="64"/>
      <c r="J269" s="64"/>
      <c r="K269" s="64"/>
      <c r="L269" s="64"/>
      <c r="M269" s="64"/>
      <c r="N269" s="64"/>
      <c r="O269" s="64"/>
    </row>
    <row r="270" spans="1:15" ht="39.950000000000003" customHeight="1">
      <c r="A270" s="103">
        <v>174</v>
      </c>
      <c r="B270" s="108">
        <v>256</v>
      </c>
      <c r="C270" s="109" t="s">
        <v>261</v>
      </c>
      <c r="D270" s="109" t="s">
        <v>194</v>
      </c>
      <c r="E270" s="110" t="s">
        <v>595</v>
      </c>
      <c r="F270" s="111" t="s">
        <v>596</v>
      </c>
      <c r="G270" s="105" t="s">
        <v>597</v>
      </c>
      <c r="H270" s="64"/>
      <c r="I270" s="64"/>
      <c r="J270" s="64"/>
      <c r="K270" s="64"/>
      <c r="L270" s="64"/>
      <c r="M270" s="64"/>
      <c r="N270" s="64"/>
      <c r="O270" s="64"/>
    </row>
    <row r="271" spans="1:15" ht="39.950000000000003" customHeight="1">
      <c r="A271" s="103">
        <v>259</v>
      </c>
      <c r="B271" s="108">
        <v>257</v>
      </c>
      <c r="C271" s="109" t="s">
        <v>261</v>
      </c>
      <c r="D271" s="109" t="s">
        <v>194</v>
      </c>
      <c r="E271" s="110" t="s">
        <v>783</v>
      </c>
      <c r="F271" s="111" t="s">
        <v>262</v>
      </c>
      <c r="G271" s="105" t="s">
        <v>784</v>
      </c>
      <c r="H271" s="64"/>
      <c r="I271" s="64"/>
      <c r="J271" s="64"/>
      <c r="K271" s="64"/>
      <c r="L271" s="64"/>
      <c r="M271" s="64"/>
      <c r="N271" s="64"/>
      <c r="O271" s="64"/>
    </row>
    <row r="272" spans="1:15" ht="39.950000000000003" customHeight="1">
      <c r="A272" s="103">
        <v>278</v>
      </c>
      <c r="B272" s="108">
        <v>258</v>
      </c>
      <c r="C272" s="109" t="s">
        <v>261</v>
      </c>
      <c r="D272" s="109" t="s">
        <v>692</v>
      </c>
      <c r="E272" s="110" t="s">
        <v>261</v>
      </c>
      <c r="F272" s="111" t="s">
        <v>262</v>
      </c>
      <c r="G272" s="105" t="s">
        <v>817</v>
      </c>
      <c r="H272" s="64"/>
      <c r="I272" s="64"/>
      <c r="J272" s="64"/>
      <c r="K272" s="64"/>
      <c r="L272" s="64"/>
      <c r="M272" s="64"/>
      <c r="N272" s="64"/>
      <c r="O272" s="64"/>
    </row>
    <row r="273" spans="1:15" ht="39.950000000000003" customHeight="1">
      <c r="A273" s="103">
        <v>24</v>
      </c>
      <c r="B273" s="108">
        <v>259</v>
      </c>
      <c r="C273" s="109" t="s">
        <v>187</v>
      </c>
      <c r="D273" s="109" t="s">
        <v>143</v>
      </c>
      <c r="E273" s="110" t="s">
        <v>188</v>
      </c>
      <c r="F273" s="111" t="s">
        <v>189</v>
      </c>
      <c r="G273" s="105" t="s">
        <v>190</v>
      </c>
      <c r="H273" s="64"/>
      <c r="I273" s="64"/>
      <c r="J273" s="64"/>
      <c r="K273" s="64"/>
      <c r="L273" s="64"/>
      <c r="M273" s="64"/>
      <c r="N273" s="64"/>
      <c r="O273" s="64"/>
    </row>
    <row r="274" spans="1:15" ht="39.950000000000003" customHeight="1">
      <c r="A274" s="103">
        <v>36</v>
      </c>
      <c r="B274" s="108">
        <v>260</v>
      </c>
      <c r="C274" s="109" t="s">
        <v>187</v>
      </c>
      <c r="D274" s="109" t="s">
        <v>129</v>
      </c>
      <c r="E274" s="110" t="s">
        <v>227</v>
      </c>
      <c r="F274" s="111" t="s">
        <v>189</v>
      </c>
      <c r="G274" s="106" t="s">
        <v>228</v>
      </c>
      <c r="H274" s="64"/>
      <c r="I274" s="64"/>
      <c r="J274" s="64"/>
      <c r="K274" s="64"/>
      <c r="L274" s="64"/>
      <c r="M274" s="64"/>
      <c r="N274" s="64"/>
      <c r="O274" s="64"/>
    </row>
    <row r="275" spans="1:15" ht="39.950000000000003" customHeight="1">
      <c r="A275" s="103">
        <v>221</v>
      </c>
      <c r="B275" s="108">
        <v>261</v>
      </c>
      <c r="C275" s="109" t="s">
        <v>187</v>
      </c>
      <c r="D275" s="109" t="s">
        <v>194</v>
      </c>
      <c r="E275" s="110" t="s">
        <v>583</v>
      </c>
      <c r="F275" s="111" t="s">
        <v>189</v>
      </c>
      <c r="G275" s="105" t="s">
        <v>703</v>
      </c>
      <c r="H275" s="64"/>
      <c r="I275" s="64"/>
      <c r="J275" s="64"/>
      <c r="K275" s="64"/>
      <c r="L275" s="64"/>
      <c r="M275" s="64"/>
      <c r="N275" s="64"/>
      <c r="O275" s="64"/>
    </row>
    <row r="276" spans="1:15" ht="39.950000000000003" customHeight="1">
      <c r="A276" s="103">
        <v>263</v>
      </c>
      <c r="B276" s="108">
        <v>262</v>
      </c>
      <c r="C276" s="109" t="s">
        <v>187</v>
      </c>
      <c r="D276" s="109" t="s">
        <v>194</v>
      </c>
      <c r="E276" s="110" t="s">
        <v>188</v>
      </c>
      <c r="F276" s="111" t="s">
        <v>189</v>
      </c>
      <c r="G276" s="105" t="s">
        <v>791</v>
      </c>
      <c r="H276" s="64"/>
      <c r="I276" s="64"/>
      <c r="J276" s="64"/>
      <c r="K276" s="64"/>
      <c r="L276" s="64"/>
      <c r="M276" s="64"/>
      <c r="N276" s="64"/>
      <c r="O276" s="64"/>
    </row>
    <row r="277" spans="1:15" ht="39.950000000000003" customHeight="1">
      <c r="A277" s="103">
        <v>157</v>
      </c>
      <c r="B277" s="108">
        <v>263</v>
      </c>
      <c r="C277" s="109" t="s">
        <v>187</v>
      </c>
      <c r="D277" s="109" t="s">
        <v>194</v>
      </c>
      <c r="E277" s="110" t="s">
        <v>549</v>
      </c>
      <c r="F277" s="111" t="s">
        <v>550</v>
      </c>
      <c r="G277" s="105" t="s">
        <v>551</v>
      </c>
      <c r="H277" s="64"/>
      <c r="I277" s="64"/>
      <c r="J277" s="64"/>
      <c r="K277" s="64"/>
      <c r="L277" s="64"/>
      <c r="M277" s="64"/>
      <c r="N277" s="64"/>
      <c r="O277" s="64"/>
    </row>
    <row r="278" spans="1:15" ht="39.950000000000003" customHeight="1">
      <c r="A278" s="103">
        <v>285</v>
      </c>
      <c r="B278" s="108">
        <v>264</v>
      </c>
      <c r="C278" s="109" t="s">
        <v>187</v>
      </c>
      <c r="D278" s="109" t="s">
        <v>800</v>
      </c>
      <c r="E278" s="110" t="s">
        <v>827</v>
      </c>
      <c r="F278" s="111" t="s">
        <v>189</v>
      </c>
      <c r="G278" s="105" t="s">
        <v>828</v>
      </c>
      <c r="H278" s="64"/>
      <c r="I278" s="64"/>
      <c r="J278" s="64"/>
      <c r="K278" s="64"/>
      <c r="L278" s="64"/>
      <c r="M278" s="64"/>
      <c r="N278" s="64"/>
      <c r="O278" s="64"/>
    </row>
    <row r="279" spans="1:15" ht="39.950000000000003" customHeight="1">
      <c r="A279" s="103">
        <v>46</v>
      </c>
      <c r="B279" s="108">
        <v>265</v>
      </c>
      <c r="C279" s="109" t="s">
        <v>257</v>
      </c>
      <c r="D279" s="109" t="s">
        <v>143</v>
      </c>
      <c r="E279" s="110" t="s">
        <v>258</v>
      </c>
      <c r="F279" s="111" t="s">
        <v>259</v>
      </c>
      <c r="G279" s="105" t="s">
        <v>260</v>
      </c>
      <c r="H279" s="64"/>
      <c r="I279" s="64"/>
      <c r="J279" s="64"/>
      <c r="K279" s="64"/>
      <c r="L279" s="64"/>
      <c r="M279" s="64"/>
      <c r="N279" s="64"/>
      <c r="O279" s="64"/>
    </row>
    <row r="280" spans="1:15" ht="39.950000000000003" customHeight="1">
      <c r="A280" s="103">
        <v>77</v>
      </c>
      <c r="B280" s="108">
        <v>266</v>
      </c>
      <c r="C280" s="109" t="s">
        <v>257</v>
      </c>
      <c r="D280" s="109" t="s">
        <v>129</v>
      </c>
      <c r="E280" s="110" t="s">
        <v>340</v>
      </c>
      <c r="F280" s="111" t="s">
        <v>259</v>
      </c>
      <c r="G280" s="105" t="s">
        <v>341</v>
      </c>
      <c r="H280" s="64"/>
      <c r="I280" s="64"/>
      <c r="J280" s="64"/>
      <c r="K280" s="64"/>
      <c r="L280" s="64"/>
      <c r="M280" s="64"/>
      <c r="N280" s="64"/>
      <c r="O280" s="64"/>
    </row>
    <row r="281" spans="1:15" ht="39.950000000000003" customHeight="1">
      <c r="A281" s="103">
        <v>106</v>
      </c>
      <c r="B281" s="108">
        <v>267</v>
      </c>
      <c r="C281" s="109" t="s">
        <v>257</v>
      </c>
      <c r="D281" s="109" t="s">
        <v>194</v>
      </c>
      <c r="E281" s="110" t="s">
        <v>417</v>
      </c>
      <c r="F281" s="111" t="s">
        <v>417</v>
      </c>
      <c r="G281" s="105" t="s">
        <v>418</v>
      </c>
      <c r="H281" s="64"/>
      <c r="I281" s="64"/>
      <c r="J281" s="64"/>
      <c r="K281" s="64"/>
      <c r="L281" s="64"/>
      <c r="M281" s="64"/>
      <c r="N281" s="64"/>
      <c r="O281" s="64"/>
    </row>
    <row r="282" spans="1:15" ht="39.950000000000003" customHeight="1">
      <c r="A282" s="103">
        <v>245</v>
      </c>
      <c r="B282" s="108">
        <v>268</v>
      </c>
      <c r="C282" s="109" t="s">
        <v>257</v>
      </c>
      <c r="D282" s="109" t="s">
        <v>194</v>
      </c>
      <c r="E282" s="110" t="s">
        <v>755</v>
      </c>
      <c r="F282" s="111" t="s">
        <v>259</v>
      </c>
      <c r="G282" s="106" t="s">
        <v>756</v>
      </c>
      <c r="H282" s="64"/>
      <c r="I282" s="64"/>
      <c r="J282" s="64"/>
      <c r="K282" s="64"/>
      <c r="L282" s="64"/>
      <c r="M282" s="64"/>
      <c r="N282" s="64"/>
      <c r="O282" s="64"/>
    </row>
    <row r="283" spans="1:15" ht="39.950000000000003" customHeight="1">
      <c r="A283" s="103">
        <v>218</v>
      </c>
      <c r="B283" s="108">
        <v>269</v>
      </c>
      <c r="C283" s="109" t="s">
        <v>257</v>
      </c>
      <c r="D283" s="109" t="s">
        <v>194</v>
      </c>
      <c r="E283" s="110" t="s">
        <v>697</v>
      </c>
      <c r="F283" s="111" t="s">
        <v>259</v>
      </c>
      <c r="G283" s="105" t="s">
        <v>698</v>
      </c>
      <c r="H283" s="64"/>
      <c r="I283" s="64"/>
      <c r="J283" s="64"/>
      <c r="K283" s="64"/>
      <c r="L283" s="64"/>
      <c r="M283" s="64"/>
      <c r="N283" s="64"/>
      <c r="O283" s="64"/>
    </row>
    <row r="284" spans="1:15" ht="39.950000000000003" customHeight="1">
      <c r="A284" s="103">
        <v>131</v>
      </c>
      <c r="B284" s="108">
        <v>270</v>
      </c>
      <c r="C284" s="109" t="s">
        <v>257</v>
      </c>
      <c r="D284" s="109" t="s">
        <v>194</v>
      </c>
      <c r="E284" s="110" t="s">
        <v>483</v>
      </c>
      <c r="F284" s="111" t="s">
        <v>484</v>
      </c>
      <c r="G284" s="105" t="s">
        <v>485</v>
      </c>
      <c r="H284" s="64"/>
      <c r="I284" s="64"/>
      <c r="J284" s="64"/>
      <c r="K284" s="64"/>
      <c r="L284" s="64"/>
      <c r="M284" s="64"/>
      <c r="N284" s="64"/>
      <c r="O284" s="64"/>
    </row>
    <row r="285" spans="1:15" ht="39.950000000000003" customHeight="1">
      <c r="A285" s="103">
        <v>125</v>
      </c>
      <c r="B285" s="108">
        <v>271</v>
      </c>
      <c r="C285" s="109" t="s">
        <v>257</v>
      </c>
      <c r="D285" s="109" t="s">
        <v>194</v>
      </c>
      <c r="E285" s="110" t="s">
        <v>467</v>
      </c>
      <c r="F285" s="111" t="s">
        <v>468</v>
      </c>
      <c r="G285" s="105" t="s">
        <v>469</v>
      </c>
      <c r="H285" s="64"/>
      <c r="I285" s="64"/>
      <c r="J285" s="64"/>
      <c r="K285" s="64"/>
      <c r="L285" s="64"/>
      <c r="M285" s="64"/>
      <c r="N285" s="64"/>
      <c r="O285" s="64"/>
    </row>
    <row r="286" spans="1:15" ht="39.950000000000003" customHeight="1">
      <c r="A286" s="103">
        <v>146</v>
      </c>
      <c r="B286" s="108">
        <v>272</v>
      </c>
      <c r="C286" s="109" t="s">
        <v>257</v>
      </c>
      <c r="D286" s="109" t="s">
        <v>194</v>
      </c>
      <c r="E286" s="110" t="s">
        <v>521</v>
      </c>
      <c r="F286" s="111" t="s">
        <v>521</v>
      </c>
      <c r="G286" s="105" t="s">
        <v>522</v>
      </c>
      <c r="H286" s="64"/>
      <c r="I286" s="64"/>
      <c r="J286" s="64"/>
      <c r="K286" s="64"/>
      <c r="L286" s="64"/>
      <c r="M286" s="64"/>
      <c r="N286" s="64"/>
      <c r="O286" s="64"/>
    </row>
    <row r="287" spans="1:15" ht="39.950000000000003" customHeight="1">
      <c r="A287" s="103">
        <v>172</v>
      </c>
      <c r="B287" s="108">
        <v>273</v>
      </c>
      <c r="C287" s="109" t="s">
        <v>257</v>
      </c>
      <c r="D287" s="109" t="s">
        <v>194</v>
      </c>
      <c r="E287" s="110" t="s">
        <v>589</v>
      </c>
      <c r="F287" s="111" t="s">
        <v>590</v>
      </c>
      <c r="G287" s="105" t="s">
        <v>591</v>
      </c>
      <c r="H287" s="64"/>
      <c r="I287" s="64"/>
      <c r="J287" s="64"/>
      <c r="K287" s="64"/>
      <c r="L287" s="64"/>
      <c r="M287" s="64"/>
      <c r="N287" s="64"/>
      <c r="O287" s="64"/>
    </row>
    <row r="288" spans="1:15" ht="39.950000000000003" customHeight="1">
      <c r="A288" s="103">
        <v>179</v>
      </c>
      <c r="B288" s="108">
        <v>274</v>
      </c>
      <c r="C288" s="109" t="s">
        <v>257</v>
      </c>
      <c r="D288" s="109" t="s">
        <v>194</v>
      </c>
      <c r="E288" s="110" t="s">
        <v>607</v>
      </c>
      <c r="F288" s="111" t="s">
        <v>607</v>
      </c>
      <c r="G288" s="105" t="s">
        <v>608</v>
      </c>
      <c r="H288" s="64"/>
      <c r="I288" s="64"/>
      <c r="J288" s="64"/>
      <c r="K288" s="64"/>
      <c r="L288" s="64"/>
      <c r="M288" s="64"/>
      <c r="N288" s="64"/>
      <c r="O288" s="64"/>
    </row>
    <row r="289" spans="1:15" ht="39.950000000000003" customHeight="1">
      <c r="A289" s="103">
        <v>147</v>
      </c>
      <c r="B289" s="108">
        <v>275</v>
      </c>
      <c r="C289" s="109" t="s">
        <v>257</v>
      </c>
      <c r="D289" s="109" t="s">
        <v>194</v>
      </c>
      <c r="E289" s="110" t="s">
        <v>523</v>
      </c>
      <c r="F289" s="111" t="s">
        <v>523</v>
      </c>
      <c r="G289" s="105" t="s">
        <v>524</v>
      </c>
      <c r="H289" s="64"/>
      <c r="I289" s="64"/>
      <c r="J289" s="64"/>
      <c r="K289" s="64"/>
      <c r="L289" s="64"/>
      <c r="M289" s="64"/>
      <c r="N289" s="64"/>
      <c r="O289" s="64"/>
    </row>
    <row r="290" spans="1:15" ht="39.950000000000003" customHeight="1">
      <c r="A290" s="103">
        <v>287</v>
      </c>
      <c r="B290" s="108">
        <v>276</v>
      </c>
      <c r="C290" s="109" t="s">
        <v>257</v>
      </c>
      <c r="D290" s="109" t="s">
        <v>800</v>
      </c>
      <c r="E290" s="110" t="s">
        <v>830</v>
      </c>
      <c r="F290" s="111" t="s">
        <v>259</v>
      </c>
      <c r="G290" s="105" t="s">
        <v>831</v>
      </c>
      <c r="H290" s="64"/>
      <c r="I290" s="64"/>
      <c r="J290" s="64"/>
      <c r="K290" s="64"/>
      <c r="L290" s="64"/>
      <c r="M290" s="64"/>
      <c r="N290" s="64"/>
      <c r="O290" s="64"/>
    </row>
    <row r="291" spans="1:15" ht="39.950000000000003" customHeight="1">
      <c r="A291" s="103">
        <v>51</v>
      </c>
      <c r="B291" s="108">
        <v>277</v>
      </c>
      <c r="C291" s="109" t="s">
        <v>110</v>
      </c>
      <c r="D291" s="109" t="s">
        <v>143</v>
      </c>
      <c r="E291" s="110" t="s">
        <v>271</v>
      </c>
      <c r="F291" s="111" t="s">
        <v>192</v>
      </c>
      <c r="G291" s="105" t="s">
        <v>272</v>
      </c>
      <c r="H291" s="64"/>
      <c r="I291" s="64"/>
      <c r="J291" s="64"/>
      <c r="K291" s="64"/>
      <c r="L291" s="64"/>
      <c r="M291" s="64"/>
      <c r="N291" s="64"/>
      <c r="O291" s="64"/>
    </row>
    <row r="292" spans="1:15" ht="39.950000000000003" customHeight="1">
      <c r="A292" s="103">
        <v>25</v>
      </c>
      <c r="B292" s="108">
        <v>278</v>
      </c>
      <c r="C292" s="109" t="s">
        <v>110</v>
      </c>
      <c r="D292" s="109" t="s">
        <v>143</v>
      </c>
      <c r="E292" s="110" t="s">
        <v>191</v>
      </c>
      <c r="F292" s="111" t="s">
        <v>192</v>
      </c>
      <c r="G292" s="105" t="s">
        <v>193</v>
      </c>
      <c r="H292" s="64"/>
      <c r="I292" s="64"/>
      <c r="J292" s="64"/>
      <c r="K292" s="64"/>
      <c r="L292" s="64"/>
      <c r="M292" s="64"/>
      <c r="N292" s="64"/>
      <c r="O292" s="64"/>
    </row>
    <row r="293" spans="1:15" ht="39.950000000000003" customHeight="1">
      <c r="A293" s="103">
        <v>9</v>
      </c>
      <c r="B293" s="108">
        <v>279</v>
      </c>
      <c r="C293" s="109" t="s">
        <v>110</v>
      </c>
      <c r="D293" s="109" t="s">
        <v>143</v>
      </c>
      <c r="E293" s="110" t="s">
        <v>144</v>
      </c>
      <c r="F293" s="111" t="s">
        <v>145</v>
      </c>
      <c r="G293" s="105" t="s">
        <v>146</v>
      </c>
      <c r="H293" s="64"/>
      <c r="I293" s="64"/>
      <c r="J293" s="64"/>
      <c r="K293" s="64"/>
      <c r="L293" s="64"/>
      <c r="M293" s="64"/>
      <c r="N293" s="64"/>
      <c r="O293" s="64"/>
    </row>
    <row r="294" spans="1:15" ht="39.950000000000003" customHeight="1">
      <c r="A294" s="103">
        <v>72</v>
      </c>
      <c r="B294" s="108">
        <v>280</v>
      </c>
      <c r="C294" s="109" t="s">
        <v>110</v>
      </c>
      <c r="D294" s="109" t="s">
        <v>129</v>
      </c>
      <c r="E294" s="110" t="s">
        <v>326</v>
      </c>
      <c r="F294" s="111" t="s">
        <v>192</v>
      </c>
      <c r="G294" s="105" t="s">
        <v>327</v>
      </c>
      <c r="H294" s="64"/>
      <c r="I294" s="64"/>
      <c r="J294" s="64"/>
      <c r="K294" s="64"/>
      <c r="L294" s="64"/>
      <c r="M294" s="64"/>
      <c r="N294" s="64"/>
      <c r="O294" s="64"/>
    </row>
    <row r="295" spans="1:15" ht="39.950000000000003" customHeight="1">
      <c r="A295" s="103">
        <v>53</v>
      </c>
      <c r="B295" s="108">
        <v>281</v>
      </c>
      <c r="C295" s="109" t="s">
        <v>110</v>
      </c>
      <c r="D295" s="109" t="s">
        <v>129</v>
      </c>
      <c r="E295" s="110" t="s">
        <v>275</v>
      </c>
      <c r="F295" s="111" t="s">
        <v>145</v>
      </c>
      <c r="G295" s="105" t="s">
        <v>276</v>
      </c>
      <c r="H295" s="64"/>
      <c r="I295" s="64"/>
      <c r="J295" s="64"/>
      <c r="K295" s="64"/>
      <c r="L295" s="64"/>
      <c r="M295" s="64"/>
      <c r="N295" s="64"/>
      <c r="O295" s="64"/>
    </row>
    <row r="296" spans="1:15" ht="39.950000000000003" customHeight="1">
      <c r="A296" s="103">
        <v>37</v>
      </c>
      <c r="B296" s="108">
        <v>282</v>
      </c>
      <c r="C296" s="109" t="s">
        <v>110</v>
      </c>
      <c r="D296" s="109" t="s">
        <v>129</v>
      </c>
      <c r="E296" s="110" t="s">
        <v>229</v>
      </c>
      <c r="F296" s="111" t="s">
        <v>230</v>
      </c>
      <c r="G296" s="105" t="s">
        <v>231</v>
      </c>
      <c r="H296" s="64"/>
      <c r="I296" s="64"/>
      <c r="J296" s="64"/>
      <c r="K296" s="64"/>
      <c r="L296" s="64"/>
      <c r="M296" s="64"/>
      <c r="N296" s="64"/>
      <c r="O296" s="64"/>
    </row>
    <row r="297" spans="1:15" ht="39.950000000000003" customHeight="1">
      <c r="A297" s="103">
        <v>1</v>
      </c>
      <c r="B297" s="108">
        <v>283</v>
      </c>
      <c r="C297" s="109" t="s">
        <v>110</v>
      </c>
      <c r="D297" s="109" t="s">
        <v>129</v>
      </c>
      <c r="E297" s="110" t="s">
        <v>112</v>
      </c>
      <c r="F297" s="111" t="s">
        <v>113</v>
      </c>
      <c r="G297" s="105" t="s">
        <v>114</v>
      </c>
      <c r="H297" s="64"/>
      <c r="I297" s="64"/>
      <c r="J297" s="64"/>
      <c r="K297" s="64"/>
      <c r="L297" s="64"/>
      <c r="M297" s="64"/>
      <c r="N297" s="64"/>
      <c r="O297" s="64"/>
    </row>
    <row r="298" spans="1:15" ht="39.950000000000003" customHeight="1">
      <c r="A298" s="103">
        <v>251</v>
      </c>
      <c r="B298" s="108">
        <v>285</v>
      </c>
      <c r="C298" s="109" t="s">
        <v>110</v>
      </c>
      <c r="D298" s="109" t="s">
        <v>194</v>
      </c>
      <c r="E298" s="110" t="s">
        <v>767</v>
      </c>
      <c r="F298" s="111" t="s">
        <v>192</v>
      </c>
      <c r="G298" s="105" t="s">
        <v>768</v>
      </c>
      <c r="H298" s="64"/>
      <c r="I298" s="64"/>
      <c r="J298" s="64"/>
      <c r="K298" s="64"/>
      <c r="L298" s="64"/>
      <c r="M298" s="64"/>
      <c r="N298" s="64"/>
      <c r="O298" s="64"/>
    </row>
    <row r="299" spans="1:15" ht="39.950000000000003" customHeight="1">
      <c r="A299" s="103">
        <v>116</v>
      </c>
      <c r="B299" s="108">
        <v>286</v>
      </c>
      <c r="C299" s="109" t="s">
        <v>110</v>
      </c>
      <c r="D299" s="109" t="s">
        <v>194</v>
      </c>
      <c r="E299" s="110" t="s">
        <v>443</v>
      </c>
      <c r="F299" s="111" t="s">
        <v>192</v>
      </c>
      <c r="G299" s="105" t="s">
        <v>444</v>
      </c>
      <c r="H299" s="64"/>
      <c r="I299" s="64"/>
      <c r="J299" s="64"/>
      <c r="K299" s="64"/>
      <c r="L299" s="64"/>
      <c r="M299" s="64"/>
      <c r="N299" s="64"/>
      <c r="O299" s="64"/>
    </row>
    <row r="300" spans="1:15" ht="39.950000000000003" customHeight="1">
      <c r="A300" s="103">
        <v>258</v>
      </c>
      <c r="B300" s="108">
        <v>287</v>
      </c>
      <c r="C300" s="109" t="s">
        <v>110</v>
      </c>
      <c r="D300" s="109" t="s">
        <v>194</v>
      </c>
      <c r="E300" s="110" t="s">
        <v>781</v>
      </c>
      <c r="F300" s="111" t="s">
        <v>192</v>
      </c>
      <c r="G300" s="105" t="s">
        <v>782</v>
      </c>
      <c r="H300" s="64"/>
      <c r="I300" s="64"/>
      <c r="J300" s="64"/>
      <c r="K300" s="64"/>
      <c r="L300" s="64"/>
      <c r="M300" s="64"/>
      <c r="N300" s="64"/>
      <c r="O300" s="64"/>
    </row>
    <row r="301" spans="1:15" ht="39.950000000000003" customHeight="1">
      <c r="A301" s="103">
        <v>230</v>
      </c>
      <c r="B301" s="108">
        <v>288</v>
      </c>
      <c r="C301" s="109" t="s">
        <v>110</v>
      </c>
      <c r="D301" s="109" t="s">
        <v>194</v>
      </c>
      <c r="E301" s="110" t="s">
        <v>722</v>
      </c>
      <c r="F301" s="111" t="s">
        <v>192</v>
      </c>
      <c r="G301" s="105" t="s">
        <v>723</v>
      </c>
      <c r="H301" s="64"/>
      <c r="I301" s="64"/>
      <c r="J301" s="64"/>
      <c r="K301" s="64"/>
      <c r="L301" s="64"/>
      <c r="M301" s="64"/>
      <c r="N301" s="64"/>
      <c r="O301" s="64"/>
    </row>
    <row r="302" spans="1:15" ht="39.950000000000003" customHeight="1">
      <c r="A302" s="103">
        <v>255</v>
      </c>
      <c r="B302" s="108">
        <v>289</v>
      </c>
      <c r="C302" s="109" t="s">
        <v>110</v>
      </c>
      <c r="D302" s="109" t="s">
        <v>194</v>
      </c>
      <c r="E302" s="110" t="s">
        <v>775</v>
      </c>
      <c r="F302" s="111" t="s">
        <v>192</v>
      </c>
      <c r="G302" s="105" t="s">
        <v>776</v>
      </c>
      <c r="H302" s="64"/>
      <c r="I302" s="64"/>
      <c r="J302" s="64"/>
      <c r="K302" s="64"/>
      <c r="L302" s="64"/>
      <c r="M302" s="64"/>
      <c r="N302" s="64"/>
      <c r="O302" s="64"/>
    </row>
    <row r="303" spans="1:15" ht="39.950000000000003" customHeight="1">
      <c r="A303" s="103">
        <v>111</v>
      </c>
      <c r="B303" s="108">
        <v>290</v>
      </c>
      <c r="C303" s="109" t="s">
        <v>110</v>
      </c>
      <c r="D303" s="109" t="s">
        <v>194</v>
      </c>
      <c r="E303" s="110" t="s">
        <v>430</v>
      </c>
      <c r="F303" s="111" t="s">
        <v>430</v>
      </c>
      <c r="G303" s="105" t="s">
        <v>431</v>
      </c>
      <c r="H303" s="64"/>
      <c r="I303" s="64"/>
      <c r="J303" s="64"/>
      <c r="K303" s="64"/>
      <c r="L303" s="64"/>
      <c r="M303" s="64"/>
      <c r="N303" s="64"/>
      <c r="O303" s="64"/>
    </row>
    <row r="304" spans="1:15" ht="39.950000000000003" customHeight="1">
      <c r="A304" s="103">
        <v>168</v>
      </c>
      <c r="B304" s="108">
        <v>291</v>
      </c>
      <c r="C304" s="109" t="s">
        <v>110</v>
      </c>
      <c r="D304" s="109" t="s">
        <v>194</v>
      </c>
      <c r="E304" s="110" t="s">
        <v>578</v>
      </c>
      <c r="F304" s="111" t="s">
        <v>578</v>
      </c>
      <c r="G304" s="105" t="s">
        <v>579</v>
      </c>
      <c r="H304" s="64"/>
      <c r="I304" s="64"/>
      <c r="J304" s="64"/>
      <c r="K304" s="64"/>
      <c r="L304" s="64"/>
      <c r="M304" s="64"/>
      <c r="N304" s="64"/>
      <c r="O304" s="64"/>
    </row>
    <row r="305" spans="1:15" ht="39.950000000000003" customHeight="1">
      <c r="A305" s="103">
        <v>226</v>
      </c>
      <c r="B305" s="108">
        <v>292</v>
      </c>
      <c r="C305" s="109" t="s">
        <v>110</v>
      </c>
      <c r="D305" s="109" t="s">
        <v>194</v>
      </c>
      <c r="E305" s="110" t="s">
        <v>144</v>
      </c>
      <c r="F305" s="111" t="s">
        <v>145</v>
      </c>
      <c r="G305" s="105" t="s">
        <v>713</v>
      </c>
      <c r="H305" s="64"/>
      <c r="I305" s="64"/>
      <c r="J305" s="64"/>
      <c r="K305" s="64"/>
      <c r="L305" s="64"/>
      <c r="M305" s="64"/>
      <c r="N305" s="64"/>
      <c r="O305" s="64"/>
    </row>
    <row r="306" spans="1:15" ht="39.950000000000003" customHeight="1">
      <c r="A306" s="103">
        <v>188</v>
      </c>
      <c r="B306" s="108">
        <v>293</v>
      </c>
      <c r="C306" s="109" t="s">
        <v>110</v>
      </c>
      <c r="D306" s="109" t="s">
        <v>194</v>
      </c>
      <c r="E306" s="110" t="s">
        <v>230</v>
      </c>
      <c r="F306" s="111" t="s">
        <v>230</v>
      </c>
      <c r="G306" s="105" t="s">
        <v>629</v>
      </c>
      <c r="H306" s="64"/>
      <c r="I306" s="64"/>
      <c r="J306" s="64"/>
      <c r="K306" s="64"/>
      <c r="L306" s="64"/>
      <c r="M306" s="64"/>
      <c r="N306" s="64"/>
      <c r="O306" s="64"/>
    </row>
    <row r="307" spans="1:15" ht="39.950000000000003" customHeight="1">
      <c r="A307" s="103">
        <v>210</v>
      </c>
      <c r="B307" s="108">
        <v>294</v>
      </c>
      <c r="C307" s="109" t="s">
        <v>110</v>
      </c>
      <c r="D307" s="109" t="s">
        <v>194</v>
      </c>
      <c r="E307" s="110" t="s">
        <v>677</v>
      </c>
      <c r="F307" s="111" t="s">
        <v>678</v>
      </c>
      <c r="G307" s="105" t="s">
        <v>679</v>
      </c>
      <c r="H307" s="64"/>
      <c r="I307" s="64"/>
      <c r="J307" s="64"/>
      <c r="K307" s="64"/>
      <c r="L307" s="64"/>
      <c r="M307" s="64"/>
      <c r="N307" s="64"/>
      <c r="O307" s="64"/>
    </row>
    <row r="308" spans="1:15" ht="39.950000000000003" customHeight="1">
      <c r="A308" s="103">
        <v>126</v>
      </c>
      <c r="B308" s="108">
        <v>295</v>
      </c>
      <c r="C308" s="109" t="s">
        <v>110</v>
      </c>
      <c r="D308" s="109" t="s">
        <v>194</v>
      </c>
      <c r="E308" s="110" t="s">
        <v>113</v>
      </c>
      <c r="F308" s="111" t="s">
        <v>113</v>
      </c>
      <c r="G308" s="105" t="s">
        <v>470</v>
      </c>
      <c r="H308" s="64"/>
      <c r="I308" s="64"/>
      <c r="J308" s="64"/>
      <c r="K308" s="64"/>
      <c r="L308" s="64"/>
      <c r="M308" s="64"/>
      <c r="N308" s="64"/>
      <c r="O308" s="64"/>
    </row>
    <row r="309" spans="1:15" ht="39.950000000000003" customHeight="1">
      <c r="A309" s="103">
        <v>184</v>
      </c>
      <c r="B309" s="108">
        <v>296</v>
      </c>
      <c r="C309" s="109" t="s">
        <v>110</v>
      </c>
      <c r="D309" s="109" t="s">
        <v>194</v>
      </c>
      <c r="E309" s="110" t="s">
        <v>620</v>
      </c>
      <c r="F309" s="111" t="s">
        <v>621</v>
      </c>
      <c r="G309" s="105" t="s">
        <v>622</v>
      </c>
      <c r="H309" s="64"/>
      <c r="I309" s="64"/>
      <c r="J309" s="64"/>
      <c r="K309" s="64"/>
      <c r="L309" s="64"/>
      <c r="M309" s="64"/>
      <c r="N309" s="64"/>
      <c r="O309" s="64"/>
    </row>
    <row r="310" spans="1:15" ht="39.950000000000003" customHeight="1">
      <c r="A310" s="103">
        <v>241</v>
      </c>
      <c r="B310" s="108">
        <v>297</v>
      </c>
      <c r="C310" s="109" t="s">
        <v>110</v>
      </c>
      <c r="D310" s="109" t="s">
        <v>194</v>
      </c>
      <c r="E310" s="110" t="s">
        <v>747</v>
      </c>
      <c r="F310" s="111" t="s">
        <v>747</v>
      </c>
      <c r="G310" s="105" t="s">
        <v>748</v>
      </c>
      <c r="H310" s="64"/>
      <c r="I310" s="64"/>
      <c r="J310" s="64"/>
      <c r="K310" s="64"/>
      <c r="L310" s="64"/>
      <c r="M310" s="64"/>
      <c r="N310" s="64"/>
      <c r="O310" s="64"/>
    </row>
    <row r="311" spans="1:15" ht="39.950000000000003" customHeight="1">
      <c r="A311" s="103">
        <v>214</v>
      </c>
      <c r="B311" s="108">
        <v>298</v>
      </c>
      <c r="C311" s="109" t="s">
        <v>110</v>
      </c>
      <c r="D311" s="109" t="s">
        <v>194</v>
      </c>
      <c r="E311" s="110" t="s">
        <v>686</v>
      </c>
      <c r="F311" s="111" t="s">
        <v>687</v>
      </c>
      <c r="G311" s="105" t="s">
        <v>688</v>
      </c>
      <c r="H311" s="64"/>
      <c r="I311" s="64"/>
      <c r="J311" s="64"/>
      <c r="K311" s="64"/>
      <c r="L311" s="64"/>
      <c r="M311" s="64"/>
      <c r="N311" s="64"/>
      <c r="O311" s="64"/>
    </row>
    <row r="312" spans="1:15" ht="39.950000000000003" customHeight="1">
      <c r="A312" s="103">
        <v>294</v>
      </c>
      <c r="B312" s="108">
        <v>299</v>
      </c>
      <c r="C312" s="109" t="s">
        <v>110</v>
      </c>
      <c r="D312" s="109" t="s">
        <v>692</v>
      </c>
      <c r="E312" s="110" t="s">
        <v>110</v>
      </c>
      <c r="F312" s="111" t="s">
        <v>192</v>
      </c>
      <c r="G312" s="105" t="s">
        <v>841</v>
      </c>
      <c r="H312" s="64"/>
      <c r="I312" s="64"/>
      <c r="J312" s="64"/>
      <c r="K312" s="64"/>
      <c r="L312" s="64"/>
      <c r="M312" s="64"/>
      <c r="N312" s="64"/>
      <c r="O312" s="64"/>
    </row>
    <row r="313" spans="1:15" ht="39.950000000000003" customHeight="1">
      <c r="A313" s="103">
        <v>185</v>
      </c>
      <c r="B313" s="108">
        <v>300</v>
      </c>
      <c r="C313" s="109" t="s">
        <v>110</v>
      </c>
      <c r="D313" s="109" t="s">
        <v>129</v>
      </c>
      <c r="E313" s="110" t="s">
        <v>623</v>
      </c>
      <c r="F313" s="111" t="s">
        <v>192</v>
      </c>
      <c r="G313" s="105"/>
      <c r="H313" s="64"/>
      <c r="I313" s="64"/>
      <c r="J313" s="64"/>
      <c r="K313" s="64"/>
      <c r="L313" s="64"/>
      <c r="M313" s="64"/>
      <c r="N313" s="64"/>
      <c r="O313" s="64"/>
    </row>
    <row r="314" spans="1:15" ht="39.950000000000003" customHeight="1">
      <c r="A314" s="103">
        <v>248</v>
      </c>
      <c r="B314" s="108">
        <v>301</v>
      </c>
      <c r="C314" s="109" t="s">
        <v>760</v>
      </c>
      <c r="D314" s="109" t="s">
        <v>692</v>
      </c>
      <c r="E314" s="110" t="s">
        <v>760</v>
      </c>
      <c r="F314" s="111" t="s">
        <v>761</v>
      </c>
      <c r="G314" s="105" t="s">
        <v>762</v>
      </c>
      <c r="H314" s="64"/>
      <c r="I314" s="64"/>
      <c r="J314" s="64"/>
      <c r="K314" s="64"/>
      <c r="L314" s="64"/>
      <c r="M314" s="64"/>
      <c r="N314" s="64"/>
      <c r="O314" s="64"/>
    </row>
    <row r="315" spans="1:15" ht="39.950000000000003" customHeight="1">
      <c r="A315" s="103">
        <v>238</v>
      </c>
      <c r="B315" s="108">
        <v>302</v>
      </c>
      <c r="C315" s="109" t="s">
        <v>738</v>
      </c>
      <c r="D315" s="109" t="s">
        <v>692</v>
      </c>
      <c r="E315" s="110" t="s">
        <v>738</v>
      </c>
      <c r="F315" s="111" t="s">
        <v>739</v>
      </c>
      <c r="G315" s="105" t="s">
        <v>740</v>
      </c>
      <c r="H315" s="64"/>
      <c r="I315" s="64"/>
      <c r="J315" s="64"/>
      <c r="K315" s="64"/>
      <c r="L315" s="64"/>
      <c r="M315" s="64"/>
      <c r="N315" s="64"/>
      <c r="O315" s="64"/>
    </row>
    <row r="316" spans="1:15" ht="30" customHeight="1"/>
    <row r="317" spans="1:15" ht="30" customHeight="1"/>
  </sheetData>
  <sheetProtection algorithmName="SHA-512" hashValue="ZeyNxHdhQFBuzRklqAmExNspZFXYU8U/H30iKUr9jdBaQ4l87Ha6TbZhOT3ZaB+eL8Gcxx+4fIzMqv3QyZwthQ==" saltValue="yQMvG4PJRF2QVrvZg1aLQA==" spinCount="100000" sheet="1" objects="1" scenarios="1"/>
  <sortState ref="A17:O315">
    <sortCondition ref="B17:B315"/>
  </sortState>
  <mergeCells count="18">
    <mergeCell ref="B2:O2"/>
    <mergeCell ref="B4:O4"/>
    <mergeCell ref="D6:O6"/>
    <mergeCell ref="D7:O7"/>
    <mergeCell ref="B9:O9"/>
    <mergeCell ref="F14:F16"/>
    <mergeCell ref="G14:G16"/>
    <mergeCell ref="H16:O16"/>
    <mergeCell ref="B6:C6"/>
    <mergeCell ref="B7:C7"/>
    <mergeCell ref="B10:O10"/>
    <mergeCell ref="B12:O12"/>
    <mergeCell ref="H14:K14"/>
    <mergeCell ref="L14:O14"/>
    <mergeCell ref="B14:B16"/>
    <mergeCell ref="C14:C16"/>
    <mergeCell ref="D14:D16"/>
    <mergeCell ref="E14:E16"/>
  </mergeCells>
  <conditionalFormatting sqref="G298:G315 G17:G296">
    <cfRule type="cellIs" dxfId="95" priority="94" stopIfTrue="1" operator="equal">
      <formula>"Red"</formula>
    </cfRule>
    <cfRule type="cellIs" dxfId="94" priority="95" stopIfTrue="1" operator="equal">
      <formula>"Amber"</formula>
    </cfRule>
    <cfRule type="cellIs" dxfId="93" priority="96" stopIfTrue="1" operator="equal">
      <formula>"Green"</formula>
    </cfRule>
  </conditionalFormatting>
  <conditionalFormatting sqref="G18">
    <cfRule type="cellIs" dxfId="92" priority="91" stopIfTrue="1" operator="equal">
      <formula>"Red"</formula>
    </cfRule>
    <cfRule type="cellIs" dxfId="91" priority="92" stopIfTrue="1" operator="equal">
      <formula>"Amber"</formula>
    </cfRule>
    <cfRule type="cellIs" dxfId="90" priority="93" stopIfTrue="1" operator="equal">
      <formula>"Green"</formula>
    </cfRule>
  </conditionalFormatting>
  <conditionalFormatting sqref="G57">
    <cfRule type="cellIs" dxfId="89" priority="88" stopIfTrue="1" operator="equal">
      <formula>"Red"</formula>
    </cfRule>
    <cfRule type="cellIs" dxfId="88" priority="89" stopIfTrue="1" operator="equal">
      <formula>"Amber"</formula>
    </cfRule>
    <cfRule type="cellIs" dxfId="87" priority="90" stopIfTrue="1" operator="equal">
      <formula>"Green"</formula>
    </cfRule>
  </conditionalFormatting>
  <conditionalFormatting sqref="G62">
    <cfRule type="cellIs" dxfId="86" priority="85" stopIfTrue="1" operator="equal">
      <formula>"Red"</formula>
    </cfRule>
    <cfRule type="cellIs" dxfId="85" priority="86" stopIfTrue="1" operator="equal">
      <formula>"Amber"</formula>
    </cfRule>
    <cfRule type="cellIs" dxfId="84" priority="87" stopIfTrue="1" operator="equal">
      <formula>"Green"</formula>
    </cfRule>
  </conditionalFormatting>
  <conditionalFormatting sqref="G89">
    <cfRule type="cellIs" dxfId="83" priority="82" stopIfTrue="1" operator="equal">
      <formula>"Red"</formula>
    </cfRule>
    <cfRule type="cellIs" dxfId="82" priority="83" stopIfTrue="1" operator="equal">
      <formula>"Amber"</formula>
    </cfRule>
    <cfRule type="cellIs" dxfId="81" priority="84" stopIfTrue="1" operator="equal">
      <formula>"Green"</formula>
    </cfRule>
  </conditionalFormatting>
  <conditionalFormatting sqref="G91">
    <cfRule type="cellIs" dxfId="80" priority="79" stopIfTrue="1" operator="equal">
      <formula>"Red"</formula>
    </cfRule>
    <cfRule type="cellIs" dxfId="79" priority="80" stopIfTrue="1" operator="equal">
      <formula>"Amber"</formula>
    </cfRule>
    <cfRule type="cellIs" dxfId="78" priority="81" stopIfTrue="1" operator="equal">
      <formula>"Green"</formula>
    </cfRule>
  </conditionalFormatting>
  <conditionalFormatting sqref="G97">
    <cfRule type="cellIs" dxfId="77" priority="76" stopIfTrue="1" operator="equal">
      <formula>"Red"</formula>
    </cfRule>
    <cfRule type="cellIs" dxfId="76" priority="77" stopIfTrue="1" operator="equal">
      <formula>"Amber"</formula>
    </cfRule>
    <cfRule type="cellIs" dxfId="75" priority="78" stopIfTrue="1" operator="equal">
      <formula>"Green"</formula>
    </cfRule>
  </conditionalFormatting>
  <conditionalFormatting sqref="G101">
    <cfRule type="cellIs" dxfId="74" priority="73" stopIfTrue="1" operator="equal">
      <formula>"Red"</formula>
    </cfRule>
    <cfRule type="cellIs" dxfId="73" priority="74" stopIfTrue="1" operator="equal">
      <formula>"Amber"</formula>
    </cfRule>
    <cfRule type="cellIs" dxfId="72" priority="75" stopIfTrue="1" operator="equal">
      <formula>"Green"</formula>
    </cfRule>
  </conditionalFormatting>
  <conditionalFormatting sqref="G102">
    <cfRule type="cellIs" dxfId="71" priority="70" stopIfTrue="1" operator="equal">
      <formula>"Red"</formula>
    </cfRule>
    <cfRule type="cellIs" dxfId="70" priority="71" stopIfTrue="1" operator="equal">
      <formula>"Amber"</formula>
    </cfRule>
    <cfRule type="cellIs" dxfId="69" priority="72" stopIfTrue="1" operator="equal">
      <formula>"Green"</formula>
    </cfRule>
  </conditionalFormatting>
  <conditionalFormatting sqref="G106">
    <cfRule type="cellIs" dxfId="68" priority="67" stopIfTrue="1" operator="equal">
      <formula>"Red"</formula>
    </cfRule>
    <cfRule type="cellIs" dxfId="67" priority="68" stopIfTrue="1" operator="equal">
      <formula>"Amber"</formula>
    </cfRule>
    <cfRule type="cellIs" dxfId="66" priority="69" stopIfTrue="1" operator="equal">
      <formula>"Green"</formula>
    </cfRule>
  </conditionalFormatting>
  <conditionalFormatting sqref="G108">
    <cfRule type="cellIs" dxfId="65" priority="64" stopIfTrue="1" operator="equal">
      <formula>"Red"</formula>
    </cfRule>
    <cfRule type="cellIs" dxfId="64" priority="65" stopIfTrue="1" operator="equal">
      <formula>"Amber"</formula>
    </cfRule>
    <cfRule type="cellIs" dxfId="63" priority="66" stopIfTrue="1" operator="equal">
      <formula>"Green"</formula>
    </cfRule>
  </conditionalFormatting>
  <conditionalFormatting sqref="G110">
    <cfRule type="cellIs" dxfId="62" priority="61" stopIfTrue="1" operator="equal">
      <formula>"Red"</formula>
    </cfRule>
    <cfRule type="cellIs" dxfId="61" priority="62" stopIfTrue="1" operator="equal">
      <formula>"Amber"</formula>
    </cfRule>
    <cfRule type="cellIs" dxfId="60" priority="63" stopIfTrue="1" operator="equal">
      <formula>"Green"</formula>
    </cfRule>
  </conditionalFormatting>
  <conditionalFormatting sqref="G114">
    <cfRule type="cellIs" dxfId="59" priority="58" stopIfTrue="1" operator="equal">
      <formula>"Red"</formula>
    </cfRule>
    <cfRule type="cellIs" dxfId="58" priority="59" stopIfTrue="1" operator="equal">
      <formula>"Amber"</formula>
    </cfRule>
    <cfRule type="cellIs" dxfId="57" priority="60" stopIfTrue="1" operator="equal">
      <formula>"Green"</formula>
    </cfRule>
  </conditionalFormatting>
  <conditionalFormatting sqref="G122">
    <cfRule type="cellIs" dxfId="56" priority="55" stopIfTrue="1" operator="equal">
      <formula>"Red"</formula>
    </cfRule>
    <cfRule type="cellIs" dxfId="55" priority="56" stopIfTrue="1" operator="equal">
      <formula>"Amber"</formula>
    </cfRule>
    <cfRule type="cellIs" dxfId="54" priority="57" stopIfTrue="1" operator="equal">
      <formula>"Green"</formula>
    </cfRule>
  </conditionalFormatting>
  <conditionalFormatting sqref="G159">
    <cfRule type="cellIs" dxfId="53" priority="52" stopIfTrue="1" operator="equal">
      <formula>"Red"</formula>
    </cfRule>
    <cfRule type="cellIs" dxfId="52" priority="53" stopIfTrue="1" operator="equal">
      <formula>"Amber"</formula>
    </cfRule>
    <cfRule type="cellIs" dxfId="51" priority="54" stopIfTrue="1" operator="equal">
      <formula>"Green"</formula>
    </cfRule>
  </conditionalFormatting>
  <conditionalFormatting sqref="G164">
    <cfRule type="cellIs" dxfId="50" priority="49" stopIfTrue="1" operator="equal">
      <formula>"Red"</formula>
    </cfRule>
    <cfRule type="cellIs" dxfId="49" priority="50" stopIfTrue="1" operator="equal">
      <formula>"Amber"</formula>
    </cfRule>
    <cfRule type="cellIs" dxfId="48" priority="51" stopIfTrue="1" operator="equal">
      <formula>"Green"</formula>
    </cfRule>
  </conditionalFormatting>
  <conditionalFormatting sqref="G163">
    <cfRule type="cellIs" dxfId="47" priority="46" stopIfTrue="1" operator="equal">
      <formula>"Red"</formula>
    </cfRule>
    <cfRule type="cellIs" dxfId="46" priority="47" stopIfTrue="1" operator="equal">
      <formula>"Amber"</formula>
    </cfRule>
    <cfRule type="cellIs" dxfId="45" priority="48" stopIfTrue="1" operator="equal">
      <formula>"Green"</formula>
    </cfRule>
  </conditionalFormatting>
  <conditionalFormatting sqref="G199">
    <cfRule type="cellIs" dxfId="44" priority="43" stopIfTrue="1" operator="equal">
      <formula>"Red"</formula>
    </cfRule>
    <cfRule type="cellIs" dxfId="43" priority="44" stopIfTrue="1" operator="equal">
      <formula>"Amber"</formula>
    </cfRule>
    <cfRule type="cellIs" dxfId="42" priority="45" stopIfTrue="1" operator="equal">
      <formula>"Green"</formula>
    </cfRule>
  </conditionalFormatting>
  <conditionalFormatting sqref="G202">
    <cfRule type="cellIs" dxfId="41" priority="40" stopIfTrue="1" operator="equal">
      <formula>"Red"</formula>
    </cfRule>
    <cfRule type="cellIs" dxfId="40" priority="41" stopIfTrue="1" operator="equal">
      <formula>"Amber"</formula>
    </cfRule>
    <cfRule type="cellIs" dxfId="39" priority="42" stopIfTrue="1" operator="equal">
      <formula>"Green"</formula>
    </cfRule>
  </conditionalFormatting>
  <conditionalFormatting sqref="G211">
    <cfRule type="cellIs" dxfId="38" priority="37" stopIfTrue="1" operator="equal">
      <formula>"Red"</formula>
    </cfRule>
    <cfRule type="cellIs" dxfId="37" priority="38" stopIfTrue="1" operator="equal">
      <formula>"Amber"</formula>
    </cfRule>
    <cfRule type="cellIs" dxfId="36" priority="39" stopIfTrue="1" operator="equal">
      <formula>"Green"</formula>
    </cfRule>
  </conditionalFormatting>
  <conditionalFormatting sqref="G212">
    <cfRule type="cellIs" dxfId="35" priority="34" stopIfTrue="1" operator="equal">
      <formula>"Red"</formula>
    </cfRule>
    <cfRule type="cellIs" dxfId="34" priority="35" stopIfTrue="1" operator="equal">
      <formula>"Amber"</formula>
    </cfRule>
    <cfRule type="cellIs" dxfId="33" priority="36" stopIfTrue="1" operator="equal">
      <formula>"Green"</formula>
    </cfRule>
  </conditionalFormatting>
  <conditionalFormatting sqref="G214">
    <cfRule type="cellIs" dxfId="32" priority="31" stopIfTrue="1" operator="equal">
      <formula>"Red"</formula>
    </cfRule>
    <cfRule type="cellIs" dxfId="31" priority="32" stopIfTrue="1" operator="equal">
      <formula>"Amber"</formula>
    </cfRule>
    <cfRule type="cellIs" dxfId="30" priority="33" stopIfTrue="1" operator="equal">
      <formula>"Green"</formula>
    </cfRule>
  </conditionalFormatting>
  <conditionalFormatting sqref="G215">
    <cfRule type="cellIs" dxfId="29" priority="28" stopIfTrue="1" operator="equal">
      <formula>"Red"</formula>
    </cfRule>
    <cfRule type="cellIs" dxfId="28" priority="29" stopIfTrue="1" operator="equal">
      <formula>"Amber"</formula>
    </cfRule>
    <cfRule type="cellIs" dxfId="27" priority="30" stopIfTrue="1" operator="equal">
      <formula>"Green"</formula>
    </cfRule>
  </conditionalFormatting>
  <conditionalFormatting sqref="G221">
    <cfRule type="cellIs" dxfId="26" priority="25" stopIfTrue="1" operator="equal">
      <formula>"Red"</formula>
    </cfRule>
    <cfRule type="cellIs" dxfId="25" priority="26" stopIfTrue="1" operator="equal">
      <formula>"Amber"</formula>
    </cfRule>
    <cfRule type="cellIs" dxfId="24" priority="27" stopIfTrue="1" operator="equal">
      <formula>"Green"</formula>
    </cfRule>
  </conditionalFormatting>
  <conditionalFormatting sqref="G223">
    <cfRule type="cellIs" dxfId="23" priority="22" stopIfTrue="1" operator="equal">
      <formula>"Red"</formula>
    </cfRule>
    <cfRule type="cellIs" dxfId="22" priority="23" stopIfTrue="1" operator="equal">
      <formula>"Amber"</formula>
    </cfRule>
    <cfRule type="cellIs" dxfId="21" priority="24" stopIfTrue="1" operator="equal">
      <formula>"Green"</formula>
    </cfRule>
  </conditionalFormatting>
  <conditionalFormatting sqref="G225">
    <cfRule type="cellIs" dxfId="20" priority="19" stopIfTrue="1" operator="equal">
      <formula>"Red"</formula>
    </cfRule>
    <cfRule type="cellIs" dxfId="19" priority="20" stopIfTrue="1" operator="equal">
      <formula>"Amber"</formula>
    </cfRule>
    <cfRule type="cellIs" dxfId="18" priority="21" stopIfTrue="1" operator="equal">
      <formula>"Green"</formula>
    </cfRule>
  </conditionalFormatting>
  <conditionalFormatting sqref="G247">
    <cfRule type="cellIs" dxfId="17" priority="16" stopIfTrue="1" operator="equal">
      <formula>"Red"</formula>
    </cfRule>
    <cfRule type="cellIs" dxfId="16" priority="17" stopIfTrue="1" operator="equal">
      <formula>"Amber"</formula>
    </cfRule>
    <cfRule type="cellIs" dxfId="15" priority="18" stopIfTrue="1" operator="equal">
      <formula>"Green"</formula>
    </cfRule>
  </conditionalFormatting>
  <conditionalFormatting sqref="G248">
    <cfRule type="cellIs" dxfId="14" priority="13" stopIfTrue="1" operator="equal">
      <formula>"Red"</formula>
    </cfRule>
    <cfRule type="cellIs" dxfId="13" priority="14" stopIfTrue="1" operator="equal">
      <formula>"Amber"</formula>
    </cfRule>
    <cfRule type="cellIs" dxfId="12" priority="15" stopIfTrue="1" operator="equal">
      <formula>"Green"</formula>
    </cfRule>
  </conditionalFormatting>
  <conditionalFormatting sqref="G256">
    <cfRule type="cellIs" dxfId="11" priority="10" stopIfTrue="1" operator="equal">
      <formula>"Red"</formula>
    </cfRule>
    <cfRule type="cellIs" dxfId="10" priority="11" stopIfTrue="1" operator="equal">
      <formula>"Amber"</formula>
    </cfRule>
    <cfRule type="cellIs" dxfId="9" priority="12" stopIfTrue="1" operator="equal">
      <formula>"Green"</formula>
    </cfRule>
  </conditionalFormatting>
  <conditionalFormatting sqref="G292">
    <cfRule type="cellIs" dxfId="8" priority="7" stopIfTrue="1" operator="equal">
      <formula>"Red"</formula>
    </cfRule>
    <cfRule type="cellIs" dxfId="7" priority="8" stopIfTrue="1" operator="equal">
      <formula>"Amber"</formula>
    </cfRule>
    <cfRule type="cellIs" dxfId="6" priority="9" stopIfTrue="1" operator="equal">
      <formula>"Green"</formula>
    </cfRule>
  </conditionalFormatting>
  <conditionalFormatting sqref="G313 G303 G311 G306 G315 G296 G298">
    <cfRule type="cellIs" dxfId="5" priority="4" stopIfTrue="1" operator="equal">
      <formula>"Red"</formula>
    </cfRule>
    <cfRule type="cellIs" dxfId="4" priority="5" stopIfTrue="1" operator="equal">
      <formula>"Amber"</formula>
    </cfRule>
    <cfRule type="cellIs" dxfId="3" priority="6" stopIfTrue="1" operator="equal">
      <formula>"Green"</formula>
    </cfRule>
  </conditionalFormatting>
  <conditionalFormatting sqref="G297">
    <cfRule type="cellIs" dxfId="2" priority="1" stopIfTrue="1" operator="equal">
      <formula>"Red"</formula>
    </cfRule>
    <cfRule type="cellIs" dxfId="1" priority="2" stopIfTrue="1" operator="equal">
      <formula>"Amber"</formula>
    </cfRule>
    <cfRule type="cellIs" dxfId="0" priority="3" stopIfTrue="1" operator="equal">
      <formula>"Green"</formula>
    </cfRule>
  </conditionalFormatting>
  <pageMargins left="0.23622047244094491" right="0.23622047244094491" top="0.74803149606299213" bottom="0.74803149606299213" header="0.31496062992125984" footer="0.31496062992125984"/>
  <pageSetup scale="47"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2:I61"/>
  <sheetViews>
    <sheetView showGridLines="0" view="pageBreakPreview" zoomScaleNormal="100" zoomScaleSheetLayoutView="100" workbookViewId="0">
      <selection activeCell="B10" sqref="B10:I10"/>
    </sheetView>
  </sheetViews>
  <sheetFormatPr baseColWidth="10" defaultRowHeight="15"/>
  <cols>
    <col min="1" max="1" width="11.42578125" style="187"/>
    <col min="2" max="2" width="6.42578125" style="195" customWidth="1"/>
    <col min="3" max="3" width="24.5703125" style="195" customWidth="1"/>
    <col min="4" max="4" width="67.5703125" style="195" customWidth="1"/>
    <col min="5" max="5" width="7.85546875" style="195" customWidth="1"/>
    <col min="6" max="6" width="17.85546875" style="195" customWidth="1"/>
    <col min="7" max="7" width="19.5703125" style="195" customWidth="1"/>
    <col min="8" max="8" width="19" style="207" customWidth="1"/>
    <col min="9" max="9" width="0.140625" style="187" customWidth="1"/>
    <col min="10" max="16384" width="11.42578125" style="187"/>
  </cols>
  <sheetData>
    <row r="2" spans="1:9" s="96" customFormat="1" ht="72.75" customHeight="1">
      <c r="A2" s="99"/>
      <c r="B2" s="250"/>
      <c r="C2" s="250"/>
      <c r="D2" s="250"/>
      <c r="E2" s="250"/>
      <c r="F2" s="250"/>
      <c r="G2" s="250"/>
      <c r="H2" s="250"/>
      <c r="I2" s="250"/>
    </row>
    <row r="3" spans="1:9" s="96" customFormat="1" ht="3.75" customHeight="1">
      <c r="A3" s="99"/>
    </row>
    <row r="4" spans="1:9" s="96" customFormat="1" ht="35.25" customHeight="1">
      <c r="A4" s="99"/>
      <c r="B4" s="246" t="s">
        <v>863</v>
      </c>
      <c r="C4" s="246"/>
      <c r="D4" s="246"/>
      <c r="E4" s="246"/>
      <c r="F4" s="246"/>
      <c r="G4" s="246"/>
      <c r="H4" s="246"/>
      <c r="I4" s="246"/>
    </row>
    <row r="5" spans="1:9" s="96" customFormat="1" ht="4.5" customHeight="1">
      <c r="A5" s="99"/>
    </row>
    <row r="6" spans="1:9" s="96" customFormat="1" ht="14.25">
      <c r="A6" s="99"/>
      <c r="B6" s="256" t="s">
        <v>849</v>
      </c>
      <c r="C6" s="256"/>
      <c r="D6" s="249" t="str">
        <f>+IF('Redes SDC 1'!$C$6=0,"",('Redes SDC 1'!C6))</f>
        <v/>
      </c>
      <c r="E6" s="249"/>
      <c r="F6" s="249"/>
      <c r="G6" s="249"/>
      <c r="H6" s="249"/>
    </row>
    <row r="7" spans="1:9" s="96" customFormat="1" ht="14.25">
      <c r="A7" s="99"/>
      <c r="B7" s="256" t="s">
        <v>864</v>
      </c>
      <c r="C7" s="256"/>
      <c r="D7" s="249" t="str">
        <f>+IF('Redes SDC 1'!$C$6=0,"",('Redes SDC 1'!C7))</f>
        <v/>
      </c>
      <c r="E7" s="249"/>
      <c r="F7" s="249"/>
      <c r="G7" s="249"/>
      <c r="H7" s="249"/>
    </row>
    <row r="8" spans="1:9" s="96" customFormat="1" ht="4.5" customHeight="1">
      <c r="A8" s="99"/>
    </row>
    <row r="9" spans="1:9" s="96" customFormat="1">
      <c r="A9" s="99"/>
      <c r="B9" s="246" t="s">
        <v>862</v>
      </c>
      <c r="C9" s="246"/>
      <c r="D9" s="246"/>
      <c r="E9" s="246"/>
      <c r="F9" s="246"/>
      <c r="G9" s="246"/>
      <c r="H9" s="246"/>
      <c r="I9" s="246"/>
    </row>
    <row r="10" spans="1:9" s="96" customFormat="1" ht="189" customHeight="1">
      <c r="A10" s="99"/>
      <c r="B10" s="251" t="s">
        <v>989</v>
      </c>
      <c r="C10" s="251"/>
      <c r="D10" s="251"/>
      <c r="E10" s="251"/>
      <c r="F10" s="251"/>
      <c r="G10" s="251"/>
      <c r="H10" s="251"/>
      <c r="I10" s="251"/>
    </row>
    <row r="11" spans="1:9" s="96" customFormat="1">
      <c r="A11" s="99"/>
      <c r="B11" s="246" t="s">
        <v>983</v>
      </c>
      <c r="C11" s="246"/>
      <c r="D11" s="246"/>
      <c r="E11" s="246"/>
      <c r="F11" s="246"/>
      <c r="G11" s="246"/>
      <c r="H11" s="246"/>
      <c r="I11" s="246"/>
    </row>
    <row r="12" spans="1:9" ht="6.75" customHeight="1">
      <c r="B12" s="188"/>
      <c r="C12" s="189"/>
      <c r="D12" s="189"/>
      <c r="E12" s="189"/>
      <c r="F12" s="189"/>
      <c r="G12" s="189"/>
      <c r="H12" s="190"/>
    </row>
    <row r="13" spans="1:9" s="191" customFormat="1" ht="29.25" customHeight="1">
      <c r="B13" s="192" t="s">
        <v>980</v>
      </c>
      <c r="C13" s="192" t="s">
        <v>103</v>
      </c>
      <c r="D13" s="192" t="s">
        <v>102</v>
      </c>
      <c r="E13" s="192" t="s">
        <v>936</v>
      </c>
      <c r="F13" s="192" t="s">
        <v>937</v>
      </c>
      <c r="G13" s="192" t="s">
        <v>982</v>
      </c>
      <c r="H13" s="192" t="s">
        <v>981</v>
      </c>
    </row>
    <row r="14" spans="1:9">
      <c r="B14" s="193">
        <v>1</v>
      </c>
      <c r="C14" s="70" t="s">
        <v>984</v>
      </c>
      <c r="D14" s="185" t="s">
        <v>946</v>
      </c>
      <c r="E14" s="210"/>
      <c r="F14" s="194"/>
      <c r="G14" s="209"/>
      <c r="H14" s="64">
        <f>+ROUND(G14*(1+E14),0)</f>
        <v>0</v>
      </c>
    </row>
    <row r="15" spans="1:9">
      <c r="B15" s="193">
        <v>2</v>
      </c>
      <c r="C15" s="70" t="s">
        <v>952</v>
      </c>
      <c r="D15" s="186" t="s">
        <v>985</v>
      </c>
      <c r="E15" s="210"/>
      <c r="F15" s="194"/>
      <c r="G15" s="209"/>
      <c r="H15" s="64">
        <f t="shared" ref="H15:H17" si="0">+ROUND(G15*(1+E15),0)</f>
        <v>0</v>
      </c>
    </row>
    <row r="16" spans="1:9">
      <c r="B16" s="193">
        <v>3</v>
      </c>
      <c r="C16" s="70" t="s">
        <v>952</v>
      </c>
      <c r="D16" s="186" t="s">
        <v>986</v>
      </c>
      <c r="E16" s="210"/>
      <c r="F16" s="194"/>
      <c r="G16" s="209"/>
      <c r="H16" s="64">
        <f t="shared" si="0"/>
        <v>0</v>
      </c>
    </row>
    <row r="17" spans="2:9">
      <c r="B17" s="193">
        <v>4</v>
      </c>
      <c r="C17" s="70" t="s">
        <v>952</v>
      </c>
      <c r="D17" s="186" t="s">
        <v>987</v>
      </c>
      <c r="E17" s="210"/>
      <c r="F17" s="194"/>
      <c r="G17" s="209"/>
      <c r="H17" s="64">
        <f t="shared" si="0"/>
        <v>0</v>
      </c>
    </row>
    <row r="18" spans="2:9">
      <c r="B18" s="193">
        <v>5</v>
      </c>
      <c r="C18" s="70" t="s">
        <v>952</v>
      </c>
      <c r="D18" s="186" t="s">
        <v>901</v>
      </c>
      <c r="E18" s="210"/>
      <c r="F18" s="209"/>
      <c r="G18" s="194"/>
      <c r="H18" s="64">
        <f>+ROUND(F18*(1+E18),0)</f>
        <v>0</v>
      </c>
    </row>
    <row r="19" spans="2:9" ht="4.5" customHeight="1">
      <c r="B19" s="196"/>
      <c r="C19" s="197"/>
      <c r="E19" s="198"/>
      <c r="F19" s="198"/>
      <c r="G19" s="198"/>
      <c r="H19" s="199"/>
    </row>
    <row r="20" spans="2:9">
      <c r="B20" s="246" t="s">
        <v>988</v>
      </c>
      <c r="C20" s="246"/>
      <c r="D20" s="246"/>
      <c r="E20" s="246"/>
      <c r="F20" s="246"/>
      <c r="G20" s="246"/>
      <c r="H20" s="246"/>
      <c r="I20" s="246"/>
    </row>
    <row r="21" spans="2:9" ht="6.75" customHeight="1">
      <c r="B21" s="188"/>
      <c r="C21" s="189"/>
      <c r="D21" s="189"/>
      <c r="E21" s="189"/>
      <c r="F21" s="189"/>
      <c r="G21" s="189"/>
      <c r="H21" s="190"/>
    </row>
    <row r="22" spans="2:9" ht="24">
      <c r="B22" s="192" t="s">
        <v>980</v>
      </c>
      <c r="C22" s="192" t="s">
        <v>103</v>
      </c>
      <c r="D22" s="192" t="s">
        <v>102</v>
      </c>
      <c r="E22" s="192" t="s">
        <v>936</v>
      </c>
      <c r="F22" s="192" t="s">
        <v>937</v>
      </c>
      <c r="G22" s="192" t="s">
        <v>982</v>
      </c>
      <c r="H22" s="192" t="s">
        <v>981</v>
      </c>
      <c r="I22" s="191"/>
    </row>
    <row r="23" spans="2:9">
      <c r="B23" s="193">
        <v>2</v>
      </c>
      <c r="C23" s="70" t="s">
        <v>952</v>
      </c>
      <c r="D23" s="186" t="s">
        <v>950</v>
      </c>
      <c r="E23" s="210"/>
      <c r="F23" s="209"/>
      <c r="G23" s="194"/>
      <c r="H23" s="64">
        <f>+ROUND(F23*(1+E23),0)</f>
        <v>0</v>
      </c>
    </row>
    <row r="24" spans="2:9" ht="6.75" customHeight="1">
      <c r="B24" s="188"/>
      <c r="C24" s="189"/>
      <c r="D24" s="189"/>
      <c r="E24" s="189"/>
      <c r="F24" s="189"/>
      <c r="G24" s="189"/>
      <c r="H24" s="190"/>
    </row>
    <row r="25" spans="2:9" ht="35.25" customHeight="1">
      <c r="B25" s="246" t="s">
        <v>990</v>
      </c>
      <c r="C25" s="246"/>
      <c r="D25" s="246"/>
      <c r="E25" s="246"/>
      <c r="F25" s="246"/>
      <c r="G25" s="246"/>
      <c r="H25" s="246"/>
      <c r="I25" s="246"/>
    </row>
    <row r="26" spans="2:9" ht="6.75" customHeight="1">
      <c r="B26" s="188"/>
      <c r="C26" s="189"/>
      <c r="D26" s="189"/>
      <c r="E26" s="189"/>
      <c r="F26" s="189"/>
      <c r="G26" s="189"/>
      <c r="H26" s="190"/>
    </row>
    <row r="27" spans="2:9" ht="24">
      <c r="B27" s="200" t="s">
        <v>980</v>
      </c>
      <c r="C27" s="261" t="s">
        <v>903</v>
      </c>
      <c r="D27" s="262"/>
      <c r="E27" s="200" t="s">
        <v>904</v>
      </c>
      <c r="F27" s="200" t="s">
        <v>936</v>
      </c>
      <c r="G27" s="192" t="s">
        <v>937</v>
      </c>
      <c r="H27" s="192" t="s">
        <v>938</v>
      </c>
    </row>
    <row r="28" spans="2:9">
      <c r="B28" s="201">
        <v>1</v>
      </c>
      <c r="C28" s="259" t="s">
        <v>905</v>
      </c>
      <c r="D28" s="260"/>
      <c r="E28" s="202">
        <v>1</v>
      </c>
      <c r="F28" s="208"/>
      <c r="G28" s="209"/>
      <c r="H28" s="203">
        <f>+ROUND(G28*(1+F28),0)</f>
        <v>0</v>
      </c>
    </row>
    <row r="29" spans="2:9">
      <c r="B29" s="201">
        <v>2</v>
      </c>
      <c r="C29" s="259" t="s">
        <v>906</v>
      </c>
      <c r="D29" s="260"/>
      <c r="E29" s="202">
        <v>1</v>
      </c>
      <c r="F29" s="208"/>
      <c r="G29" s="209"/>
      <c r="H29" s="203">
        <f t="shared" ref="H29:H57" si="1">+ROUND(G29*(1+F29),0)</f>
        <v>0</v>
      </c>
    </row>
    <row r="30" spans="2:9">
      <c r="B30" s="201">
        <v>3</v>
      </c>
      <c r="C30" s="259" t="s">
        <v>907</v>
      </c>
      <c r="D30" s="260"/>
      <c r="E30" s="202">
        <v>1</v>
      </c>
      <c r="F30" s="208"/>
      <c r="G30" s="209"/>
      <c r="H30" s="203">
        <f t="shared" si="1"/>
        <v>0</v>
      </c>
    </row>
    <row r="31" spans="2:9">
      <c r="B31" s="201">
        <v>4</v>
      </c>
      <c r="C31" s="259" t="s">
        <v>908</v>
      </c>
      <c r="D31" s="260"/>
      <c r="E31" s="202">
        <v>1</v>
      </c>
      <c r="F31" s="208"/>
      <c r="G31" s="209"/>
      <c r="H31" s="203">
        <f t="shared" si="1"/>
        <v>0</v>
      </c>
    </row>
    <row r="32" spans="2:9">
      <c r="B32" s="201">
        <v>5</v>
      </c>
      <c r="C32" s="259" t="s">
        <v>909</v>
      </c>
      <c r="D32" s="260"/>
      <c r="E32" s="202">
        <v>1</v>
      </c>
      <c r="F32" s="208"/>
      <c r="G32" s="209"/>
      <c r="H32" s="203">
        <f t="shared" si="1"/>
        <v>0</v>
      </c>
    </row>
    <row r="33" spans="2:8">
      <c r="B33" s="201">
        <v>6</v>
      </c>
      <c r="C33" s="259" t="s">
        <v>910</v>
      </c>
      <c r="D33" s="260"/>
      <c r="E33" s="202">
        <v>1</v>
      </c>
      <c r="F33" s="208"/>
      <c r="G33" s="209"/>
      <c r="H33" s="203">
        <f t="shared" si="1"/>
        <v>0</v>
      </c>
    </row>
    <row r="34" spans="2:8">
      <c r="B34" s="201">
        <v>7</v>
      </c>
      <c r="C34" s="259" t="s">
        <v>911</v>
      </c>
      <c r="D34" s="260"/>
      <c r="E34" s="202">
        <v>1</v>
      </c>
      <c r="F34" s="208"/>
      <c r="G34" s="209"/>
      <c r="H34" s="203">
        <f t="shared" si="1"/>
        <v>0</v>
      </c>
    </row>
    <row r="35" spans="2:8">
      <c r="B35" s="201">
        <v>8</v>
      </c>
      <c r="C35" s="259" t="s">
        <v>912</v>
      </c>
      <c r="D35" s="260"/>
      <c r="E35" s="202">
        <v>1</v>
      </c>
      <c r="F35" s="208"/>
      <c r="G35" s="209"/>
      <c r="H35" s="203">
        <f t="shared" si="1"/>
        <v>0</v>
      </c>
    </row>
    <row r="36" spans="2:8">
      <c r="B36" s="201">
        <v>9</v>
      </c>
      <c r="C36" s="259" t="s">
        <v>913</v>
      </c>
      <c r="D36" s="260"/>
      <c r="E36" s="202">
        <v>1</v>
      </c>
      <c r="F36" s="208"/>
      <c r="G36" s="209"/>
      <c r="H36" s="203">
        <f t="shared" si="1"/>
        <v>0</v>
      </c>
    </row>
    <row r="37" spans="2:8">
      <c r="B37" s="201">
        <v>10</v>
      </c>
      <c r="C37" s="259" t="s">
        <v>914</v>
      </c>
      <c r="D37" s="260"/>
      <c r="E37" s="202">
        <v>1</v>
      </c>
      <c r="F37" s="208"/>
      <c r="G37" s="209"/>
      <c r="H37" s="203">
        <f t="shared" si="1"/>
        <v>0</v>
      </c>
    </row>
    <row r="38" spans="2:8">
      <c r="B38" s="201">
        <v>11</v>
      </c>
      <c r="C38" s="259" t="s">
        <v>915</v>
      </c>
      <c r="D38" s="260"/>
      <c r="E38" s="202" t="s">
        <v>916</v>
      </c>
      <c r="F38" s="208"/>
      <c r="G38" s="209"/>
      <c r="H38" s="203">
        <f t="shared" si="1"/>
        <v>0</v>
      </c>
    </row>
    <row r="39" spans="2:8">
      <c r="B39" s="201">
        <v>12</v>
      </c>
      <c r="C39" s="259" t="s">
        <v>917</v>
      </c>
      <c r="D39" s="260"/>
      <c r="E39" s="202" t="s">
        <v>916</v>
      </c>
      <c r="F39" s="208"/>
      <c r="G39" s="209"/>
      <c r="H39" s="203">
        <f t="shared" si="1"/>
        <v>0</v>
      </c>
    </row>
    <row r="40" spans="2:8">
      <c r="B40" s="201">
        <v>13</v>
      </c>
      <c r="C40" s="259" t="s">
        <v>918</v>
      </c>
      <c r="D40" s="260"/>
      <c r="E40" s="202" t="s">
        <v>916</v>
      </c>
      <c r="F40" s="208"/>
      <c r="G40" s="209"/>
      <c r="H40" s="203">
        <f t="shared" si="1"/>
        <v>0</v>
      </c>
    </row>
    <row r="41" spans="2:8">
      <c r="B41" s="201">
        <v>14</v>
      </c>
      <c r="C41" s="259" t="s">
        <v>919</v>
      </c>
      <c r="D41" s="260"/>
      <c r="E41" s="202" t="s">
        <v>916</v>
      </c>
      <c r="F41" s="208"/>
      <c r="G41" s="209"/>
      <c r="H41" s="203">
        <f t="shared" si="1"/>
        <v>0</v>
      </c>
    </row>
    <row r="42" spans="2:8">
      <c r="B42" s="201">
        <v>15</v>
      </c>
      <c r="C42" s="259" t="s">
        <v>920</v>
      </c>
      <c r="D42" s="260"/>
      <c r="E42" s="202" t="s">
        <v>916</v>
      </c>
      <c r="F42" s="208"/>
      <c r="G42" s="209"/>
      <c r="H42" s="203">
        <f t="shared" si="1"/>
        <v>0</v>
      </c>
    </row>
    <row r="43" spans="2:8">
      <c r="B43" s="201">
        <v>16</v>
      </c>
      <c r="C43" s="259" t="s">
        <v>921</v>
      </c>
      <c r="D43" s="260"/>
      <c r="E43" s="202">
        <v>1</v>
      </c>
      <c r="F43" s="208"/>
      <c r="G43" s="209"/>
      <c r="H43" s="203">
        <f t="shared" si="1"/>
        <v>0</v>
      </c>
    </row>
    <row r="44" spans="2:8">
      <c r="B44" s="201">
        <v>17</v>
      </c>
      <c r="C44" s="259" t="s">
        <v>922</v>
      </c>
      <c r="D44" s="260"/>
      <c r="E44" s="202">
        <v>1</v>
      </c>
      <c r="F44" s="208"/>
      <c r="G44" s="209"/>
      <c r="H44" s="203">
        <f t="shared" si="1"/>
        <v>0</v>
      </c>
    </row>
    <row r="45" spans="2:8">
      <c r="B45" s="201">
        <v>18</v>
      </c>
      <c r="C45" s="259" t="s">
        <v>923</v>
      </c>
      <c r="D45" s="260"/>
      <c r="E45" s="202">
        <v>1</v>
      </c>
      <c r="F45" s="208"/>
      <c r="G45" s="209"/>
      <c r="H45" s="203">
        <f t="shared" si="1"/>
        <v>0</v>
      </c>
    </row>
    <row r="46" spans="2:8">
      <c r="B46" s="201">
        <v>19</v>
      </c>
      <c r="C46" s="259" t="s">
        <v>924</v>
      </c>
      <c r="D46" s="260"/>
      <c r="E46" s="202">
        <v>1</v>
      </c>
      <c r="F46" s="208"/>
      <c r="G46" s="209"/>
      <c r="H46" s="203">
        <f t="shared" si="1"/>
        <v>0</v>
      </c>
    </row>
    <row r="47" spans="2:8">
      <c r="B47" s="201">
        <v>20</v>
      </c>
      <c r="C47" s="259" t="s">
        <v>925</v>
      </c>
      <c r="D47" s="260"/>
      <c r="E47" s="202">
        <v>1</v>
      </c>
      <c r="F47" s="208"/>
      <c r="G47" s="209"/>
      <c r="H47" s="203">
        <f t="shared" si="1"/>
        <v>0</v>
      </c>
    </row>
    <row r="48" spans="2:8">
      <c r="B48" s="201">
        <v>21</v>
      </c>
      <c r="C48" s="259" t="s">
        <v>926</v>
      </c>
      <c r="D48" s="260"/>
      <c r="E48" s="202">
        <v>1</v>
      </c>
      <c r="F48" s="208"/>
      <c r="G48" s="209"/>
      <c r="H48" s="203">
        <f t="shared" si="1"/>
        <v>0</v>
      </c>
    </row>
    <row r="49" spans="2:9">
      <c r="B49" s="201">
        <v>22</v>
      </c>
      <c r="C49" s="259" t="s">
        <v>927</v>
      </c>
      <c r="D49" s="260"/>
      <c r="E49" s="202">
        <v>1</v>
      </c>
      <c r="F49" s="208"/>
      <c r="G49" s="209"/>
      <c r="H49" s="203">
        <f t="shared" si="1"/>
        <v>0</v>
      </c>
    </row>
    <row r="50" spans="2:9">
      <c r="B50" s="201">
        <v>23</v>
      </c>
      <c r="C50" s="259" t="s">
        <v>928</v>
      </c>
      <c r="D50" s="260"/>
      <c r="E50" s="202">
        <v>1</v>
      </c>
      <c r="F50" s="208"/>
      <c r="G50" s="209"/>
      <c r="H50" s="203">
        <f t="shared" si="1"/>
        <v>0</v>
      </c>
    </row>
    <row r="51" spans="2:9">
      <c r="B51" s="201">
        <v>24</v>
      </c>
      <c r="C51" s="259" t="s">
        <v>929</v>
      </c>
      <c r="D51" s="260"/>
      <c r="E51" s="202">
        <v>1</v>
      </c>
      <c r="F51" s="208"/>
      <c r="G51" s="209"/>
      <c r="H51" s="203">
        <f t="shared" si="1"/>
        <v>0</v>
      </c>
    </row>
    <row r="52" spans="2:9">
      <c r="B52" s="201">
        <v>25</v>
      </c>
      <c r="C52" s="259" t="s">
        <v>930</v>
      </c>
      <c r="D52" s="260"/>
      <c r="E52" s="202">
        <v>1</v>
      </c>
      <c r="F52" s="208"/>
      <c r="G52" s="209"/>
      <c r="H52" s="203">
        <f t="shared" si="1"/>
        <v>0</v>
      </c>
    </row>
    <row r="53" spans="2:9">
      <c r="B53" s="201">
        <v>26</v>
      </c>
      <c r="C53" s="259" t="s">
        <v>931</v>
      </c>
      <c r="D53" s="260"/>
      <c r="E53" s="202">
        <v>1</v>
      </c>
      <c r="F53" s="208"/>
      <c r="G53" s="209"/>
      <c r="H53" s="203">
        <f t="shared" si="1"/>
        <v>0</v>
      </c>
    </row>
    <row r="54" spans="2:9">
      <c r="B54" s="201">
        <v>27</v>
      </c>
      <c r="C54" s="259" t="s">
        <v>932</v>
      </c>
      <c r="D54" s="260"/>
      <c r="E54" s="202">
        <v>1</v>
      </c>
      <c r="F54" s="208"/>
      <c r="G54" s="209"/>
      <c r="H54" s="203">
        <f t="shared" si="1"/>
        <v>0</v>
      </c>
    </row>
    <row r="55" spans="2:9">
      <c r="B55" s="201">
        <v>28</v>
      </c>
      <c r="C55" s="259" t="s">
        <v>933</v>
      </c>
      <c r="D55" s="260"/>
      <c r="E55" s="202">
        <v>1</v>
      </c>
      <c r="F55" s="208"/>
      <c r="G55" s="209"/>
      <c r="H55" s="203">
        <f t="shared" si="1"/>
        <v>0</v>
      </c>
    </row>
    <row r="56" spans="2:9">
      <c r="B56" s="201">
        <v>29</v>
      </c>
      <c r="C56" s="259" t="s">
        <v>934</v>
      </c>
      <c r="D56" s="260"/>
      <c r="E56" s="202">
        <v>1</v>
      </c>
      <c r="F56" s="208"/>
      <c r="G56" s="209"/>
      <c r="H56" s="203">
        <f t="shared" si="1"/>
        <v>0</v>
      </c>
    </row>
    <row r="57" spans="2:9">
      <c r="B57" s="201">
        <v>30</v>
      </c>
      <c r="C57" s="259" t="s">
        <v>935</v>
      </c>
      <c r="D57" s="260"/>
      <c r="E57" s="202">
        <v>1</v>
      </c>
      <c r="F57" s="208"/>
      <c r="G57" s="209"/>
      <c r="H57" s="203">
        <f t="shared" si="1"/>
        <v>0</v>
      </c>
    </row>
    <row r="58" spans="2:9">
      <c r="B58" s="196"/>
      <c r="C58" s="197"/>
      <c r="D58" s="197"/>
      <c r="E58" s="198"/>
      <c r="F58" s="198"/>
      <c r="G58" s="198"/>
      <c r="H58" s="199"/>
    </row>
    <row r="59" spans="2:9">
      <c r="B59" s="263" t="s">
        <v>61</v>
      </c>
      <c r="C59" s="264"/>
      <c r="D59" s="264"/>
      <c r="E59" s="264"/>
      <c r="F59" s="264"/>
      <c r="G59" s="264"/>
      <c r="H59" s="264"/>
      <c r="I59" s="204"/>
    </row>
    <row r="60" spans="2:9" ht="60" customHeight="1">
      <c r="B60" s="236" t="s">
        <v>63</v>
      </c>
      <c r="C60" s="236"/>
      <c r="D60" s="236"/>
      <c r="E60" s="236"/>
      <c r="F60" s="236"/>
      <c r="G60" s="236"/>
      <c r="H60" s="236"/>
      <c r="I60" s="205"/>
    </row>
    <row r="61" spans="2:9" ht="63" customHeight="1">
      <c r="B61" s="236" t="s">
        <v>62</v>
      </c>
      <c r="C61" s="236"/>
      <c r="D61" s="236"/>
      <c r="E61" s="236"/>
      <c r="F61" s="236"/>
      <c r="G61" s="236"/>
      <c r="H61" s="236"/>
      <c r="I61" s="206"/>
    </row>
  </sheetData>
  <sheetProtection algorithmName="SHA-512" hashValue="2Cg4TS6d96QVN9KM1AXtjTdIVmS7GhnhCVr+ATfm0UT2Y/HG9v0mlMKcLDxURLkoG6xojrh3y7JOEkM+eyFGNA==" saltValue="cwy2rbnXPXMKT8Iqj0nTrg==" spinCount="100000" sheet="1" objects="1" scenarios="1"/>
  <mergeCells count="45">
    <mergeCell ref="B10:I10"/>
    <mergeCell ref="B25:I25"/>
    <mergeCell ref="B59:H59"/>
    <mergeCell ref="B60:H60"/>
    <mergeCell ref="B11:I11"/>
    <mergeCell ref="B2:I2"/>
    <mergeCell ref="B4:I4"/>
    <mergeCell ref="D6:H6"/>
    <mergeCell ref="D7:H7"/>
    <mergeCell ref="B9:I9"/>
    <mergeCell ref="B20:I20"/>
    <mergeCell ref="C28:D28"/>
    <mergeCell ref="C29:D29"/>
    <mergeCell ref="C30:D30"/>
    <mergeCell ref="B61:H61"/>
    <mergeCell ref="C31:D31"/>
    <mergeCell ref="C32:D32"/>
    <mergeCell ref="C33:D33"/>
    <mergeCell ref="C34:D34"/>
    <mergeCell ref="C35:D35"/>
    <mergeCell ref="C42:D42"/>
    <mergeCell ref="C43:D43"/>
    <mergeCell ref="C44:D44"/>
    <mergeCell ref="C45:D45"/>
    <mergeCell ref="C36:D36"/>
    <mergeCell ref="C37:D37"/>
    <mergeCell ref="C38:D38"/>
    <mergeCell ref="C39:D39"/>
    <mergeCell ref="C40:D40"/>
    <mergeCell ref="C56:D56"/>
    <mergeCell ref="C57:D57"/>
    <mergeCell ref="C27:D27"/>
    <mergeCell ref="B6:C6"/>
    <mergeCell ref="B7:C7"/>
    <mergeCell ref="C51:D51"/>
    <mergeCell ref="C52:D52"/>
    <mergeCell ref="C53:D53"/>
    <mergeCell ref="C54:D54"/>
    <mergeCell ref="C55:D55"/>
    <mergeCell ref="C46:D46"/>
    <mergeCell ref="C47:D47"/>
    <mergeCell ref="C48:D48"/>
    <mergeCell ref="C49:D49"/>
    <mergeCell ref="C50:D50"/>
    <mergeCell ref="C41:D41"/>
  </mergeCells>
  <printOptions horizontalCentered="1"/>
  <pageMargins left="0.70866141732283472" right="0.70866141732283472" top="0.74803149606299213" bottom="0.74803149606299213" header="0.31496062992125984" footer="0.31496062992125984"/>
  <pageSetup scale="55" fitToHeight="3"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O87"/>
  <sheetViews>
    <sheetView showGridLines="0" zoomScaleNormal="100" workbookViewId="0">
      <selection activeCell="AP15" sqref="AP15"/>
    </sheetView>
  </sheetViews>
  <sheetFormatPr baseColWidth="10" defaultColWidth="11.42578125"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11.42578125" style="18" customWidth="1"/>
    <col min="48" max="16384" width="11.42578125" style="18"/>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268" t="s">
        <v>25</v>
      </c>
      <c r="C8" s="268"/>
      <c r="D8" s="268"/>
      <c r="E8" s="268"/>
      <c r="F8" s="269"/>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c r="AG8" s="269"/>
      <c r="AH8" s="269"/>
      <c r="AI8" s="269"/>
      <c r="AJ8" s="269"/>
      <c r="AK8" s="269"/>
      <c r="AL8" s="269"/>
      <c r="AM8" s="269"/>
      <c r="AN8" s="269"/>
      <c r="AO8" s="269"/>
    </row>
    <row r="9" spans="2:41" ht="6.75" customHeight="1"/>
    <row r="10" spans="2:41" ht="16.5" customHeight="1">
      <c r="B10" s="270" t="s">
        <v>26</v>
      </c>
      <c r="C10" s="271"/>
      <c r="D10" s="271"/>
      <c r="E10" s="272"/>
      <c r="F10" s="276"/>
      <c r="G10" s="277"/>
      <c r="H10" s="277"/>
      <c r="I10" s="277"/>
      <c r="J10" s="277"/>
      <c r="K10" s="277"/>
      <c r="L10" s="278"/>
      <c r="M10" s="282" t="s">
        <v>27</v>
      </c>
      <c r="N10" s="283"/>
      <c r="O10" s="283"/>
      <c r="P10" s="283"/>
      <c r="Q10" s="283"/>
      <c r="R10" s="283"/>
      <c r="S10" s="283"/>
      <c r="T10" s="284"/>
      <c r="U10" s="288"/>
      <c r="V10" s="289"/>
      <c r="W10" s="289"/>
      <c r="X10" s="289"/>
      <c r="Y10" s="289"/>
      <c r="Z10" s="289"/>
      <c r="AA10" s="289"/>
      <c r="AB10" s="289"/>
      <c r="AC10" s="290"/>
      <c r="AD10" s="270" t="s">
        <v>28</v>
      </c>
      <c r="AE10" s="271"/>
      <c r="AF10" s="271"/>
      <c r="AG10" s="271"/>
      <c r="AH10" s="271"/>
      <c r="AI10" s="271"/>
      <c r="AJ10" s="272"/>
      <c r="AK10" s="294"/>
      <c r="AL10" s="295"/>
      <c r="AM10" s="295"/>
      <c r="AN10" s="295"/>
      <c r="AO10" s="296"/>
    </row>
    <row r="11" spans="2:41" ht="16.5" customHeight="1">
      <c r="B11" s="273"/>
      <c r="C11" s="274"/>
      <c r="D11" s="274"/>
      <c r="E11" s="275"/>
      <c r="F11" s="279"/>
      <c r="G11" s="280"/>
      <c r="H11" s="280"/>
      <c r="I11" s="280"/>
      <c r="J11" s="280"/>
      <c r="K11" s="280"/>
      <c r="L11" s="281"/>
      <c r="M11" s="285"/>
      <c r="N11" s="286"/>
      <c r="O11" s="286"/>
      <c r="P11" s="286"/>
      <c r="Q11" s="286"/>
      <c r="R11" s="286"/>
      <c r="S11" s="286"/>
      <c r="T11" s="287"/>
      <c r="U11" s="291"/>
      <c r="V11" s="292"/>
      <c r="W11" s="292"/>
      <c r="X11" s="292"/>
      <c r="Y11" s="292"/>
      <c r="Z11" s="292"/>
      <c r="AA11" s="292"/>
      <c r="AB11" s="292"/>
      <c r="AC11" s="293"/>
      <c r="AD11" s="297" t="s">
        <v>75</v>
      </c>
      <c r="AE11" s="297"/>
      <c r="AF11" s="297"/>
      <c r="AG11" s="297"/>
      <c r="AH11" s="297"/>
      <c r="AI11" s="297"/>
      <c r="AJ11" s="297"/>
      <c r="AK11" s="294"/>
      <c r="AL11" s="295"/>
      <c r="AM11" s="295"/>
      <c r="AN11" s="295"/>
      <c r="AO11" s="296"/>
    </row>
    <row r="12" spans="2:41" ht="16.5" customHeight="1">
      <c r="B12" s="298" t="s">
        <v>29</v>
      </c>
      <c r="C12" s="298"/>
      <c r="D12" s="298"/>
      <c r="E12" s="298"/>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row>
    <row r="13" spans="2:41" ht="16.5" customHeight="1">
      <c r="B13" s="298" t="s">
        <v>12</v>
      </c>
      <c r="C13" s="298"/>
      <c r="D13" s="298"/>
      <c r="E13" s="298"/>
      <c r="F13" s="299"/>
      <c r="G13" s="299"/>
      <c r="H13" s="299"/>
      <c r="I13" s="299"/>
      <c r="J13" s="299"/>
      <c r="K13" s="299"/>
      <c r="L13" s="299"/>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row>
    <row r="14" spans="2:41" ht="16.5" customHeight="1">
      <c r="B14" s="282" t="s">
        <v>30</v>
      </c>
      <c r="C14" s="283"/>
      <c r="D14" s="283"/>
      <c r="E14" s="284"/>
      <c r="F14" s="300" t="s">
        <v>31</v>
      </c>
      <c r="G14" s="301"/>
      <c r="H14" s="301"/>
      <c r="I14" s="301"/>
      <c r="J14" s="301"/>
      <c r="K14" s="302"/>
      <c r="L14" s="302"/>
      <c r="M14" s="302"/>
      <c r="N14" s="302"/>
      <c r="O14" s="302"/>
      <c r="P14" s="302"/>
      <c r="Q14" s="302"/>
      <c r="R14" s="302"/>
      <c r="S14" s="302"/>
      <c r="T14" s="303"/>
      <c r="U14" s="300" t="s">
        <v>57</v>
      </c>
      <c r="V14" s="301"/>
      <c r="W14" s="301"/>
      <c r="X14" s="301"/>
      <c r="Y14" s="301"/>
      <c r="Z14" s="301"/>
      <c r="AA14" s="301"/>
      <c r="AB14" s="301"/>
      <c r="AC14" s="301"/>
      <c r="AD14" s="301"/>
      <c r="AE14" s="301"/>
      <c r="AF14" s="301"/>
      <c r="AG14" s="301"/>
      <c r="AH14" s="301"/>
      <c r="AI14" s="301"/>
      <c r="AJ14" s="304"/>
      <c r="AK14" s="305" t="s">
        <v>32</v>
      </c>
      <c r="AL14" s="306"/>
      <c r="AM14" s="306"/>
      <c r="AN14" s="306"/>
      <c r="AO14" s="307"/>
    </row>
    <row r="15" spans="2:41" ht="16.5" customHeight="1">
      <c r="B15" s="285"/>
      <c r="C15" s="286"/>
      <c r="D15" s="286"/>
      <c r="E15" s="287"/>
      <c r="F15" s="308"/>
      <c r="G15" s="309"/>
      <c r="H15" s="309"/>
      <c r="I15" s="309"/>
      <c r="J15" s="309"/>
      <c r="K15" s="309"/>
      <c r="L15" s="309"/>
      <c r="M15" s="309"/>
      <c r="N15" s="309"/>
      <c r="O15" s="309"/>
      <c r="P15" s="309"/>
      <c r="Q15" s="309"/>
      <c r="R15" s="309"/>
      <c r="S15" s="309"/>
      <c r="T15" s="310"/>
      <c r="U15" s="308"/>
      <c r="V15" s="309"/>
      <c r="W15" s="309"/>
      <c r="X15" s="309"/>
      <c r="Y15" s="309"/>
      <c r="Z15" s="309"/>
      <c r="AA15" s="309"/>
      <c r="AB15" s="309"/>
      <c r="AC15" s="309"/>
      <c r="AD15" s="309"/>
      <c r="AE15" s="309"/>
      <c r="AF15" s="309"/>
      <c r="AG15" s="309"/>
      <c r="AH15" s="309"/>
      <c r="AI15" s="309"/>
      <c r="AJ15" s="310"/>
      <c r="AK15" s="308"/>
      <c r="AL15" s="309"/>
      <c r="AM15" s="309"/>
      <c r="AN15" s="309"/>
      <c r="AO15" s="310"/>
    </row>
    <row r="16" spans="2:41" ht="16.5" customHeight="1">
      <c r="B16" s="282" t="s">
        <v>76</v>
      </c>
      <c r="C16" s="283"/>
      <c r="D16" s="283"/>
      <c r="E16" s="284"/>
      <c r="F16" s="297" t="s">
        <v>33</v>
      </c>
      <c r="G16" s="297"/>
      <c r="H16" s="297"/>
      <c r="I16" s="297"/>
      <c r="J16" s="297"/>
      <c r="K16" s="311"/>
      <c r="L16" s="311"/>
      <c r="M16" s="311"/>
      <c r="N16" s="311"/>
      <c r="O16" s="311"/>
      <c r="P16" s="311"/>
      <c r="Q16" s="311"/>
      <c r="R16" s="311"/>
      <c r="S16" s="311"/>
      <c r="T16" s="311"/>
      <c r="U16" s="300" t="s">
        <v>13</v>
      </c>
      <c r="V16" s="301"/>
      <c r="W16" s="301"/>
      <c r="X16" s="301"/>
      <c r="Y16" s="301"/>
      <c r="Z16" s="301"/>
      <c r="AA16" s="301"/>
      <c r="AB16" s="301"/>
      <c r="AC16" s="301"/>
      <c r="AD16" s="301"/>
      <c r="AE16" s="301"/>
      <c r="AF16" s="301"/>
      <c r="AG16" s="301"/>
      <c r="AH16" s="301"/>
      <c r="AI16" s="301"/>
      <c r="AJ16" s="304"/>
      <c r="AK16" s="300" t="s">
        <v>14</v>
      </c>
      <c r="AL16" s="301"/>
      <c r="AM16" s="301"/>
      <c r="AN16" s="301"/>
      <c r="AO16" s="304"/>
    </row>
    <row r="17" spans="2:41" ht="16.5" customHeight="1">
      <c r="B17" s="285"/>
      <c r="C17" s="286"/>
      <c r="D17" s="286"/>
      <c r="E17" s="287"/>
      <c r="F17" s="312"/>
      <c r="G17" s="312"/>
      <c r="H17" s="312"/>
      <c r="I17" s="312"/>
      <c r="J17" s="312"/>
      <c r="K17" s="312"/>
      <c r="L17" s="312"/>
      <c r="M17" s="312"/>
      <c r="N17" s="312"/>
      <c r="O17" s="312"/>
      <c r="P17" s="312"/>
      <c r="Q17" s="312"/>
      <c r="R17" s="312"/>
      <c r="S17" s="312"/>
      <c r="T17" s="312"/>
      <c r="U17" s="308"/>
      <c r="V17" s="309"/>
      <c r="W17" s="309"/>
      <c r="X17" s="309"/>
      <c r="Y17" s="309"/>
      <c r="Z17" s="309"/>
      <c r="AA17" s="309"/>
      <c r="AB17" s="309"/>
      <c r="AC17" s="309"/>
      <c r="AD17" s="309"/>
      <c r="AE17" s="309"/>
      <c r="AF17" s="309"/>
      <c r="AG17" s="309"/>
      <c r="AH17" s="309"/>
      <c r="AI17" s="309"/>
      <c r="AJ17" s="310"/>
      <c r="AK17" s="308"/>
      <c r="AL17" s="309"/>
      <c r="AM17" s="309"/>
      <c r="AN17" s="309"/>
      <c r="AO17" s="310"/>
    </row>
    <row r="18" spans="2:41" s="12" customFormat="1" ht="16.5" customHeight="1">
      <c r="B18" s="300" t="s">
        <v>34</v>
      </c>
      <c r="C18" s="301"/>
      <c r="D18" s="301"/>
      <c r="E18" s="301"/>
      <c r="F18" s="302"/>
      <c r="G18" s="302"/>
      <c r="H18" s="302"/>
      <c r="I18" s="302"/>
      <c r="J18" s="302"/>
      <c r="K18" s="302"/>
      <c r="L18" s="302"/>
      <c r="M18" s="302"/>
      <c r="N18" s="302"/>
      <c r="O18" s="302"/>
      <c r="P18" s="302"/>
      <c r="Q18" s="302"/>
      <c r="R18" s="302"/>
      <c r="S18" s="302"/>
      <c r="T18" s="303"/>
      <c r="U18" s="300" t="s">
        <v>35</v>
      </c>
      <c r="V18" s="301"/>
      <c r="W18" s="301"/>
      <c r="X18" s="301"/>
      <c r="Y18" s="301"/>
      <c r="Z18" s="301"/>
      <c r="AA18" s="301"/>
      <c r="AB18" s="301"/>
      <c r="AC18" s="304"/>
      <c r="AD18" s="300" t="s">
        <v>36</v>
      </c>
      <c r="AE18" s="301"/>
      <c r="AF18" s="301"/>
      <c r="AG18" s="301"/>
      <c r="AH18" s="301"/>
      <c r="AI18" s="301"/>
      <c r="AJ18" s="304"/>
      <c r="AK18" s="300" t="s">
        <v>26</v>
      </c>
      <c r="AL18" s="301"/>
      <c r="AM18" s="301"/>
      <c r="AN18" s="301"/>
      <c r="AO18" s="304"/>
    </row>
    <row r="19" spans="2:41" ht="16.5" customHeight="1">
      <c r="B19" s="308"/>
      <c r="C19" s="309"/>
      <c r="D19" s="309"/>
      <c r="E19" s="309"/>
      <c r="F19" s="309"/>
      <c r="G19" s="309"/>
      <c r="H19" s="309"/>
      <c r="I19" s="309"/>
      <c r="J19" s="309"/>
      <c r="K19" s="309"/>
      <c r="L19" s="309"/>
      <c r="M19" s="309"/>
      <c r="N19" s="309"/>
      <c r="O19" s="309"/>
      <c r="P19" s="309"/>
      <c r="Q19" s="309"/>
      <c r="R19" s="309"/>
      <c r="S19" s="309"/>
      <c r="T19" s="310"/>
      <c r="U19" s="308"/>
      <c r="V19" s="309"/>
      <c r="W19" s="309"/>
      <c r="X19" s="309"/>
      <c r="Y19" s="309"/>
      <c r="Z19" s="309"/>
      <c r="AA19" s="309"/>
      <c r="AB19" s="309"/>
      <c r="AC19" s="310"/>
      <c r="AD19" s="308"/>
      <c r="AE19" s="309"/>
      <c r="AF19" s="309"/>
      <c r="AG19" s="309"/>
      <c r="AH19" s="309"/>
      <c r="AI19" s="309"/>
      <c r="AJ19" s="310"/>
      <c r="AK19" s="308"/>
      <c r="AL19" s="309"/>
      <c r="AM19" s="309"/>
      <c r="AN19" s="309"/>
      <c r="AO19" s="310"/>
    </row>
    <row r="20" spans="2:41" s="12" customFormat="1" ht="16.5" customHeight="1">
      <c r="B20" s="300" t="s">
        <v>37</v>
      </c>
      <c r="C20" s="301"/>
      <c r="D20" s="301"/>
      <c r="E20" s="301"/>
      <c r="F20" s="302"/>
      <c r="G20" s="302"/>
      <c r="H20" s="302"/>
      <c r="I20" s="302"/>
      <c r="J20" s="302"/>
      <c r="K20" s="302"/>
      <c r="L20" s="302"/>
      <c r="M20" s="302"/>
      <c r="N20" s="302"/>
      <c r="O20" s="302"/>
      <c r="P20" s="302"/>
      <c r="Q20" s="302"/>
      <c r="R20" s="302"/>
      <c r="S20" s="302"/>
      <c r="T20" s="303"/>
      <c r="U20" s="300" t="s">
        <v>77</v>
      </c>
      <c r="V20" s="301"/>
      <c r="W20" s="301"/>
      <c r="X20" s="301"/>
      <c r="Y20" s="301"/>
      <c r="Z20" s="301"/>
      <c r="AA20" s="301"/>
      <c r="AB20" s="301"/>
      <c r="AC20" s="304"/>
      <c r="AD20" s="313" t="s">
        <v>64</v>
      </c>
      <c r="AE20" s="314"/>
      <c r="AF20" s="314"/>
      <c r="AG20" s="314"/>
      <c r="AH20" s="314"/>
      <c r="AI20" s="314"/>
      <c r="AJ20" s="314"/>
      <c r="AK20" s="314"/>
      <c r="AL20" s="314"/>
      <c r="AM20" s="314"/>
      <c r="AN20" s="314"/>
      <c r="AO20" s="315"/>
    </row>
    <row r="21" spans="2:41" ht="16.5" customHeight="1">
      <c r="B21" s="308"/>
      <c r="C21" s="309"/>
      <c r="D21" s="309"/>
      <c r="E21" s="309"/>
      <c r="F21" s="309"/>
      <c r="G21" s="309"/>
      <c r="H21" s="309"/>
      <c r="I21" s="309"/>
      <c r="J21" s="309"/>
      <c r="K21" s="309"/>
      <c r="L21" s="309"/>
      <c r="M21" s="309"/>
      <c r="N21" s="309"/>
      <c r="O21" s="309"/>
      <c r="P21" s="309"/>
      <c r="Q21" s="309"/>
      <c r="R21" s="309"/>
      <c r="S21" s="309"/>
      <c r="T21" s="310"/>
      <c r="U21" s="308"/>
      <c r="V21" s="309"/>
      <c r="W21" s="309"/>
      <c r="X21" s="309"/>
      <c r="Y21" s="309"/>
      <c r="Z21" s="309"/>
      <c r="AA21" s="309"/>
      <c r="AB21" s="309"/>
      <c r="AC21" s="310"/>
      <c r="AD21" s="308"/>
      <c r="AE21" s="309"/>
      <c r="AF21" s="309"/>
      <c r="AG21" s="309"/>
      <c r="AH21" s="309"/>
      <c r="AI21" s="309"/>
      <c r="AJ21" s="309"/>
      <c r="AK21" s="309"/>
      <c r="AL21" s="309"/>
      <c r="AM21" s="309"/>
      <c r="AN21" s="309"/>
      <c r="AO21" s="310"/>
    </row>
    <row r="22" spans="2:41" ht="16.5" customHeight="1">
      <c r="B22" s="298" t="s">
        <v>38</v>
      </c>
      <c r="C22" s="298"/>
      <c r="D22" s="298"/>
      <c r="E22" s="298"/>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row>
    <row r="23" spans="2:41" ht="16.5" customHeight="1">
      <c r="B23" s="300" t="s">
        <v>39</v>
      </c>
      <c r="C23" s="301"/>
      <c r="D23" s="301"/>
      <c r="E23" s="301"/>
      <c r="F23" s="301"/>
      <c r="G23" s="301"/>
      <c r="H23" s="301"/>
      <c r="I23" s="301"/>
      <c r="J23" s="304"/>
      <c r="K23" s="300" t="s">
        <v>40</v>
      </c>
      <c r="L23" s="301"/>
      <c r="M23" s="301"/>
      <c r="N23" s="301"/>
      <c r="O23" s="301"/>
      <c r="P23" s="301"/>
      <c r="Q23" s="301"/>
      <c r="R23" s="301"/>
      <c r="S23" s="301"/>
      <c r="T23" s="303"/>
      <c r="U23" s="300" t="s">
        <v>35</v>
      </c>
      <c r="V23" s="301"/>
      <c r="W23" s="301"/>
      <c r="X23" s="301"/>
      <c r="Y23" s="301"/>
      <c r="Z23" s="301"/>
      <c r="AA23" s="301"/>
      <c r="AB23" s="301"/>
      <c r="AC23" s="304"/>
      <c r="AD23" s="300" t="s">
        <v>41</v>
      </c>
      <c r="AE23" s="301"/>
      <c r="AF23" s="301"/>
      <c r="AG23" s="301"/>
      <c r="AH23" s="301"/>
      <c r="AI23" s="301"/>
      <c r="AJ23" s="304"/>
      <c r="AK23" s="300" t="s">
        <v>42</v>
      </c>
      <c r="AL23" s="301"/>
      <c r="AM23" s="301"/>
      <c r="AN23" s="301"/>
      <c r="AO23" s="304"/>
    </row>
    <row r="24" spans="2:41" ht="16.5" customHeight="1">
      <c r="B24" s="308"/>
      <c r="C24" s="309"/>
      <c r="D24" s="309"/>
      <c r="E24" s="309"/>
      <c r="F24" s="309"/>
      <c r="G24" s="309"/>
      <c r="H24" s="309"/>
      <c r="I24" s="309"/>
      <c r="J24" s="310"/>
      <c r="K24" s="308"/>
      <c r="L24" s="309"/>
      <c r="M24" s="309"/>
      <c r="N24" s="309"/>
      <c r="O24" s="309"/>
      <c r="P24" s="309"/>
      <c r="Q24" s="309"/>
      <c r="R24" s="309"/>
      <c r="S24" s="309"/>
      <c r="T24" s="310"/>
      <c r="U24" s="308"/>
      <c r="V24" s="309"/>
      <c r="W24" s="309"/>
      <c r="X24" s="309"/>
      <c r="Y24" s="309"/>
      <c r="Z24" s="309"/>
      <c r="AA24" s="309"/>
      <c r="AB24" s="309"/>
      <c r="AC24" s="310"/>
      <c r="AD24" s="308"/>
      <c r="AE24" s="309"/>
      <c r="AF24" s="309"/>
      <c r="AG24" s="309"/>
      <c r="AH24" s="309"/>
      <c r="AI24" s="309"/>
      <c r="AJ24" s="310"/>
      <c r="AK24" s="308"/>
      <c r="AL24" s="309"/>
      <c r="AM24" s="309"/>
      <c r="AN24" s="309"/>
      <c r="AO24" s="310"/>
    </row>
    <row r="25" spans="2:41" ht="16.5" customHeight="1">
      <c r="B25" s="300" t="s">
        <v>43</v>
      </c>
      <c r="C25" s="301"/>
      <c r="D25" s="301"/>
      <c r="E25" s="301"/>
      <c r="F25" s="301"/>
      <c r="G25" s="301"/>
      <c r="H25" s="301"/>
      <c r="I25" s="301"/>
      <c r="J25" s="304"/>
      <c r="K25" s="300" t="s">
        <v>40</v>
      </c>
      <c r="L25" s="301"/>
      <c r="M25" s="301"/>
      <c r="N25" s="301"/>
      <c r="O25" s="301"/>
      <c r="P25" s="301"/>
      <c r="Q25" s="301"/>
      <c r="R25" s="301"/>
      <c r="S25" s="301"/>
      <c r="T25" s="303"/>
      <c r="U25" s="300" t="s">
        <v>35</v>
      </c>
      <c r="V25" s="301"/>
      <c r="W25" s="301"/>
      <c r="X25" s="301"/>
      <c r="Y25" s="301"/>
      <c r="Z25" s="301"/>
      <c r="AA25" s="301"/>
      <c r="AB25" s="301"/>
      <c r="AC25" s="304"/>
      <c r="AD25" s="300" t="s">
        <v>41</v>
      </c>
      <c r="AE25" s="301"/>
      <c r="AF25" s="301"/>
      <c r="AG25" s="301"/>
      <c r="AH25" s="301"/>
      <c r="AI25" s="301"/>
      <c r="AJ25" s="304"/>
      <c r="AK25" s="300" t="s">
        <v>42</v>
      </c>
      <c r="AL25" s="301"/>
      <c r="AM25" s="301"/>
      <c r="AN25" s="301"/>
      <c r="AO25" s="304"/>
    </row>
    <row r="26" spans="2:41" ht="16.5" customHeight="1">
      <c r="B26" s="308"/>
      <c r="C26" s="309"/>
      <c r="D26" s="309"/>
      <c r="E26" s="309"/>
      <c r="F26" s="309"/>
      <c r="G26" s="309"/>
      <c r="H26" s="309"/>
      <c r="I26" s="309"/>
      <c r="J26" s="310"/>
      <c r="K26" s="308"/>
      <c r="L26" s="309"/>
      <c r="M26" s="309"/>
      <c r="N26" s="309"/>
      <c r="O26" s="309"/>
      <c r="P26" s="309"/>
      <c r="Q26" s="309"/>
      <c r="R26" s="309"/>
      <c r="S26" s="309"/>
      <c r="T26" s="310"/>
      <c r="U26" s="308"/>
      <c r="V26" s="309"/>
      <c r="W26" s="309"/>
      <c r="X26" s="309"/>
      <c r="Y26" s="309"/>
      <c r="Z26" s="309"/>
      <c r="AA26" s="309"/>
      <c r="AB26" s="309"/>
      <c r="AC26" s="310"/>
      <c r="AD26" s="308"/>
      <c r="AE26" s="309"/>
      <c r="AF26" s="309"/>
      <c r="AG26" s="309"/>
      <c r="AH26" s="309"/>
      <c r="AI26" s="309"/>
      <c r="AJ26" s="310"/>
      <c r="AK26" s="308"/>
      <c r="AL26" s="309"/>
      <c r="AM26" s="309"/>
      <c r="AN26" s="309"/>
      <c r="AO26" s="310"/>
    </row>
    <row r="27" spans="2:41" ht="16.5" customHeight="1">
      <c r="B27" s="300" t="s">
        <v>58</v>
      </c>
      <c r="C27" s="301"/>
      <c r="D27" s="301"/>
      <c r="E27" s="301"/>
      <c r="F27" s="301"/>
      <c r="G27" s="301"/>
      <c r="H27" s="301"/>
      <c r="I27" s="301"/>
      <c r="J27" s="304"/>
      <c r="K27" s="300" t="s">
        <v>40</v>
      </c>
      <c r="L27" s="301"/>
      <c r="M27" s="301"/>
      <c r="N27" s="301"/>
      <c r="O27" s="301"/>
      <c r="P27" s="301"/>
      <c r="Q27" s="301"/>
      <c r="R27" s="301"/>
      <c r="S27" s="301"/>
      <c r="T27" s="303"/>
      <c r="U27" s="300" t="s">
        <v>35</v>
      </c>
      <c r="V27" s="301"/>
      <c r="W27" s="301"/>
      <c r="X27" s="301"/>
      <c r="Y27" s="301"/>
      <c r="Z27" s="301"/>
      <c r="AA27" s="301"/>
      <c r="AB27" s="301"/>
      <c r="AC27" s="304"/>
      <c r="AD27" s="300" t="s">
        <v>41</v>
      </c>
      <c r="AE27" s="301"/>
      <c r="AF27" s="301"/>
      <c r="AG27" s="301"/>
      <c r="AH27" s="301"/>
      <c r="AI27" s="301"/>
      <c r="AJ27" s="304"/>
      <c r="AK27" s="300" t="s">
        <v>42</v>
      </c>
      <c r="AL27" s="301"/>
      <c r="AM27" s="301"/>
      <c r="AN27" s="301"/>
      <c r="AO27" s="304"/>
    </row>
    <row r="28" spans="2:41" ht="16.5" customHeight="1">
      <c r="B28" s="308"/>
      <c r="C28" s="309"/>
      <c r="D28" s="309"/>
      <c r="E28" s="309"/>
      <c r="F28" s="309"/>
      <c r="G28" s="309"/>
      <c r="H28" s="309"/>
      <c r="I28" s="309"/>
      <c r="J28" s="310"/>
      <c r="K28" s="308"/>
      <c r="L28" s="309"/>
      <c r="M28" s="309"/>
      <c r="N28" s="309"/>
      <c r="O28" s="309"/>
      <c r="P28" s="309"/>
      <c r="Q28" s="309"/>
      <c r="R28" s="309"/>
      <c r="S28" s="309"/>
      <c r="T28" s="310"/>
      <c r="U28" s="308"/>
      <c r="V28" s="309"/>
      <c r="W28" s="309"/>
      <c r="X28" s="309"/>
      <c r="Y28" s="309"/>
      <c r="Z28" s="309"/>
      <c r="AA28" s="309"/>
      <c r="AB28" s="309"/>
      <c r="AC28" s="310"/>
      <c r="AD28" s="308"/>
      <c r="AE28" s="309"/>
      <c r="AF28" s="309"/>
      <c r="AG28" s="309"/>
      <c r="AH28" s="309"/>
      <c r="AI28" s="309"/>
      <c r="AJ28" s="310"/>
      <c r="AK28" s="308"/>
      <c r="AL28" s="309"/>
      <c r="AM28" s="309"/>
      <c r="AN28" s="309"/>
      <c r="AO28" s="310"/>
    </row>
    <row r="29" spans="2:41" ht="16.5" customHeight="1">
      <c r="B29" s="298" t="s">
        <v>44</v>
      </c>
      <c r="C29" s="298"/>
      <c r="D29" s="298"/>
      <c r="E29" s="298"/>
      <c r="F29" s="299"/>
      <c r="G29" s="299"/>
      <c r="H29" s="299"/>
      <c r="I29" s="299"/>
      <c r="J29" s="299"/>
      <c r="K29" s="299"/>
      <c r="L29" s="299"/>
      <c r="M29" s="299"/>
      <c r="N29" s="299"/>
      <c r="O29" s="299"/>
      <c r="P29" s="299"/>
      <c r="Q29" s="299"/>
      <c r="R29" s="299"/>
      <c r="S29" s="299"/>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row>
    <row r="30" spans="2:41" ht="25.5" customHeight="1">
      <c r="B30" s="265" t="s">
        <v>881</v>
      </c>
      <c r="C30" s="266"/>
      <c r="D30" s="266"/>
      <c r="E30" s="266"/>
      <c r="F30" s="266"/>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7"/>
    </row>
    <row r="31" spans="2:41" ht="24.75" customHeight="1">
      <c r="B31" s="325" t="s">
        <v>59</v>
      </c>
      <c r="C31" s="326"/>
      <c r="D31" s="326"/>
      <c r="E31" s="326"/>
      <c r="F31" s="327"/>
      <c r="G31" s="321" t="s">
        <v>882</v>
      </c>
      <c r="H31" s="322"/>
      <c r="I31" s="322"/>
      <c r="J31" s="322"/>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4"/>
    </row>
    <row r="32" spans="2:41" ht="16.5" customHeight="1">
      <c r="B32" s="308"/>
      <c r="C32" s="309"/>
      <c r="D32" s="309"/>
      <c r="E32" s="309"/>
      <c r="F32" s="310"/>
      <c r="G32" s="316"/>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c r="AO32" s="318"/>
    </row>
    <row r="33" spans="2:41" ht="16.5" customHeight="1">
      <c r="B33" s="146"/>
      <c r="C33" s="147"/>
      <c r="D33" s="147"/>
      <c r="E33" s="147"/>
      <c r="F33" s="148"/>
      <c r="G33" s="149"/>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1"/>
    </row>
    <row r="34" spans="2:41" ht="16.5" customHeight="1">
      <c r="B34" s="308"/>
      <c r="C34" s="309"/>
      <c r="D34" s="309"/>
      <c r="E34" s="309"/>
      <c r="F34" s="310"/>
      <c r="G34" s="316"/>
      <c r="H34" s="317"/>
      <c r="I34" s="317"/>
      <c r="J34" s="317"/>
      <c r="K34" s="317"/>
      <c r="L34" s="317"/>
      <c r="M34" s="317"/>
      <c r="N34" s="317"/>
      <c r="O34" s="317"/>
      <c r="P34" s="317"/>
      <c r="Q34" s="317"/>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17"/>
      <c r="AO34" s="318"/>
    </row>
    <row r="35" spans="2:41" ht="16.5" customHeight="1">
      <c r="B35" s="308"/>
      <c r="C35" s="309"/>
      <c r="D35" s="309"/>
      <c r="E35" s="309"/>
      <c r="F35" s="310"/>
      <c r="G35" s="316"/>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17"/>
      <c r="AO35" s="318"/>
    </row>
    <row r="36" spans="2:41" ht="16.5" customHeight="1">
      <c r="B36" s="308"/>
      <c r="C36" s="309"/>
      <c r="D36" s="309"/>
      <c r="E36" s="309"/>
      <c r="F36" s="310"/>
      <c r="G36" s="316"/>
      <c r="H36" s="317"/>
      <c r="I36" s="317"/>
      <c r="J36" s="317"/>
      <c r="K36" s="317"/>
      <c r="L36" s="317"/>
      <c r="M36" s="317"/>
      <c r="N36" s="317"/>
      <c r="O36" s="317"/>
      <c r="P36" s="317"/>
      <c r="Q36" s="317"/>
      <c r="R36" s="317"/>
      <c r="S36" s="317"/>
      <c r="T36" s="317"/>
      <c r="U36" s="317"/>
      <c r="V36" s="317"/>
      <c r="W36" s="317"/>
      <c r="X36" s="317"/>
      <c r="Y36" s="317"/>
      <c r="Z36" s="317"/>
      <c r="AA36" s="317"/>
      <c r="AB36" s="317"/>
      <c r="AC36" s="317"/>
      <c r="AD36" s="317"/>
      <c r="AE36" s="317"/>
      <c r="AF36" s="317"/>
      <c r="AG36" s="317"/>
      <c r="AH36" s="317"/>
      <c r="AI36" s="317"/>
      <c r="AJ36" s="317"/>
      <c r="AK36" s="317"/>
      <c r="AL36" s="317"/>
      <c r="AM36" s="317"/>
      <c r="AN36" s="317"/>
      <c r="AO36" s="318"/>
    </row>
    <row r="37" spans="2:41" ht="16.5" customHeight="1">
      <c r="B37" s="308"/>
      <c r="C37" s="309"/>
      <c r="D37" s="309"/>
      <c r="E37" s="309"/>
      <c r="F37" s="310"/>
      <c r="G37" s="319"/>
      <c r="H37" s="320"/>
      <c r="I37" s="320"/>
      <c r="J37" s="320"/>
      <c r="K37" s="317"/>
      <c r="L37" s="317"/>
      <c r="M37" s="317"/>
      <c r="N37" s="317"/>
      <c r="O37" s="317"/>
      <c r="P37" s="317"/>
      <c r="Q37" s="317"/>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c r="AO37" s="318"/>
    </row>
    <row r="38" spans="2:41" ht="16.5" customHeight="1">
      <c r="B38" s="328" t="s">
        <v>20</v>
      </c>
      <c r="C38" s="329"/>
      <c r="D38" s="329"/>
      <c r="E38" s="329"/>
      <c r="F38" s="330"/>
      <c r="G38" s="330"/>
      <c r="H38" s="330"/>
      <c r="I38" s="330"/>
      <c r="J38" s="330"/>
      <c r="K38" s="330"/>
      <c r="L38" s="330"/>
      <c r="M38" s="330"/>
      <c r="N38" s="330"/>
      <c r="O38" s="330"/>
      <c r="P38" s="330"/>
      <c r="Q38" s="330"/>
      <c r="R38" s="330"/>
      <c r="S38" s="330"/>
      <c r="T38" s="330"/>
      <c r="U38" s="330"/>
      <c r="V38" s="330"/>
      <c r="W38" s="330"/>
      <c r="X38" s="330"/>
      <c r="Y38" s="330"/>
      <c r="Z38" s="330"/>
      <c r="AA38" s="330"/>
      <c r="AB38" s="330"/>
      <c r="AC38" s="330"/>
      <c r="AD38" s="330"/>
      <c r="AE38" s="330"/>
      <c r="AF38" s="330"/>
      <c r="AG38" s="330"/>
      <c r="AH38" s="330"/>
      <c r="AI38" s="330"/>
      <c r="AJ38" s="331"/>
      <c r="AK38" s="332" t="s">
        <v>45</v>
      </c>
      <c r="AL38" s="333"/>
      <c r="AM38" s="333"/>
      <c r="AN38" s="333"/>
      <c r="AO38" s="334"/>
    </row>
    <row r="39" spans="2:41" ht="21.75" customHeight="1">
      <c r="B39" s="321" t="s">
        <v>46</v>
      </c>
      <c r="C39" s="322"/>
      <c r="D39" s="322"/>
      <c r="E39" s="338"/>
      <c r="F39" s="321" t="s">
        <v>15</v>
      </c>
      <c r="G39" s="322"/>
      <c r="H39" s="322"/>
      <c r="I39" s="322"/>
      <c r="J39" s="322"/>
      <c r="K39" s="323"/>
      <c r="L39" s="323"/>
      <c r="M39" s="323"/>
      <c r="N39" s="323"/>
      <c r="O39" s="323"/>
      <c r="P39" s="323"/>
      <c r="Q39" s="323"/>
      <c r="R39" s="323"/>
      <c r="S39" s="323"/>
      <c r="T39" s="323"/>
      <c r="U39" s="323"/>
      <c r="V39" s="323"/>
      <c r="W39" s="323"/>
      <c r="X39" s="323"/>
      <c r="Y39" s="323"/>
      <c r="Z39" s="323"/>
      <c r="AA39" s="323"/>
      <c r="AB39" s="323"/>
      <c r="AC39" s="324"/>
      <c r="AD39" s="321" t="s">
        <v>60</v>
      </c>
      <c r="AE39" s="322"/>
      <c r="AF39" s="322"/>
      <c r="AG39" s="322"/>
      <c r="AH39" s="322"/>
      <c r="AI39" s="322"/>
      <c r="AJ39" s="338"/>
      <c r="AK39" s="335"/>
      <c r="AL39" s="336"/>
      <c r="AM39" s="336"/>
      <c r="AN39" s="336"/>
      <c r="AO39" s="337"/>
    </row>
    <row r="40" spans="2:41" ht="16.5" customHeight="1">
      <c r="B40" s="308"/>
      <c r="C40" s="309"/>
      <c r="D40" s="309"/>
      <c r="E40" s="310"/>
      <c r="F40" s="316"/>
      <c r="G40" s="317"/>
      <c r="H40" s="317"/>
      <c r="I40" s="317"/>
      <c r="J40" s="317"/>
      <c r="K40" s="317"/>
      <c r="L40" s="317"/>
      <c r="M40" s="317"/>
      <c r="N40" s="317"/>
      <c r="O40" s="317"/>
      <c r="P40" s="317"/>
      <c r="Q40" s="317"/>
      <c r="R40" s="317"/>
      <c r="S40" s="317"/>
      <c r="T40" s="317"/>
      <c r="U40" s="317"/>
      <c r="V40" s="317"/>
      <c r="W40" s="317"/>
      <c r="X40" s="317"/>
      <c r="Y40" s="317"/>
      <c r="Z40" s="317"/>
      <c r="AA40" s="317"/>
      <c r="AB40" s="317"/>
      <c r="AC40" s="318"/>
      <c r="AD40" s="308"/>
      <c r="AE40" s="309"/>
      <c r="AF40" s="309"/>
      <c r="AG40" s="309"/>
      <c r="AH40" s="309"/>
      <c r="AI40" s="309"/>
      <c r="AJ40" s="310"/>
      <c r="AK40" s="276"/>
      <c r="AL40" s="277"/>
      <c r="AM40" s="277"/>
      <c r="AN40" s="277"/>
      <c r="AO40" s="278"/>
    </row>
    <row r="41" spans="2:41" ht="16.5" customHeight="1">
      <c r="B41" s="308"/>
      <c r="C41" s="309"/>
      <c r="D41" s="309"/>
      <c r="E41" s="310"/>
      <c r="F41" s="316"/>
      <c r="G41" s="317"/>
      <c r="H41" s="317"/>
      <c r="I41" s="317"/>
      <c r="J41" s="317"/>
      <c r="K41" s="317"/>
      <c r="L41" s="317"/>
      <c r="M41" s="317"/>
      <c r="N41" s="317"/>
      <c r="O41" s="317"/>
      <c r="P41" s="317"/>
      <c r="Q41" s="317"/>
      <c r="R41" s="317"/>
      <c r="S41" s="317"/>
      <c r="T41" s="317"/>
      <c r="U41" s="317"/>
      <c r="V41" s="317"/>
      <c r="W41" s="317"/>
      <c r="X41" s="317"/>
      <c r="Y41" s="317"/>
      <c r="Z41" s="317"/>
      <c r="AA41" s="317"/>
      <c r="AB41" s="317"/>
      <c r="AC41" s="318"/>
      <c r="AD41" s="308"/>
      <c r="AE41" s="309"/>
      <c r="AF41" s="309"/>
      <c r="AG41" s="309"/>
      <c r="AH41" s="309"/>
      <c r="AI41" s="309"/>
      <c r="AJ41" s="310"/>
      <c r="AK41" s="339"/>
      <c r="AL41" s="340"/>
      <c r="AM41" s="340"/>
      <c r="AN41" s="340"/>
      <c r="AO41" s="341"/>
    </row>
    <row r="42" spans="2:41" ht="16.5" customHeight="1">
      <c r="B42" s="308"/>
      <c r="C42" s="309"/>
      <c r="D42" s="309"/>
      <c r="E42" s="310"/>
      <c r="F42" s="316"/>
      <c r="G42" s="317"/>
      <c r="H42" s="317"/>
      <c r="I42" s="317"/>
      <c r="J42" s="317"/>
      <c r="K42" s="317"/>
      <c r="L42" s="317"/>
      <c r="M42" s="317"/>
      <c r="N42" s="317"/>
      <c r="O42" s="317"/>
      <c r="P42" s="317"/>
      <c r="Q42" s="317"/>
      <c r="R42" s="317"/>
      <c r="S42" s="317"/>
      <c r="T42" s="317"/>
      <c r="U42" s="317"/>
      <c r="V42" s="317"/>
      <c r="W42" s="317"/>
      <c r="X42" s="317"/>
      <c r="Y42" s="317"/>
      <c r="Z42" s="317"/>
      <c r="AA42" s="317"/>
      <c r="AB42" s="317"/>
      <c r="AC42" s="318"/>
      <c r="AD42" s="308"/>
      <c r="AE42" s="309"/>
      <c r="AF42" s="309"/>
      <c r="AG42" s="309"/>
      <c r="AH42" s="309"/>
      <c r="AI42" s="309"/>
      <c r="AJ42" s="310"/>
      <c r="AK42" s="279"/>
      <c r="AL42" s="280"/>
      <c r="AM42" s="280"/>
      <c r="AN42" s="280"/>
      <c r="AO42" s="281"/>
    </row>
    <row r="43" spans="2:41" ht="16.5" customHeight="1">
      <c r="B43" s="298" t="s">
        <v>97</v>
      </c>
      <c r="C43" s="298"/>
      <c r="D43" s="298"/>
      <c r="E43" s="298"/>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299"/>
      <c r="AG43" s="299"/>
      <c r="AH43" s="299"/>
      <c r="AI43" s="299"/>
      <c r="AJ43" s="299"/>
      <c r="AK43" s="299"/>
      <c r="AL43" s="299"/>
      <c r="AM43" s="299"/>
      <c r="AN43" s="299"/>
      <c r="AO43" s="299"/>
    </row>
    <row r="44" spans="2:41" ht="16.5" customHeight="1">
      <c r="B44" s="358" t="s">
        <v>47</v>
      </c>
      <c r="C44" s="359"/>
      <c r="D44" s="359"/>
      <c r="E44" s="359"/>
      <c r="F44" s="359"/>
      <c r="G44" s="359"/>
      <c r="H44" s="359"/>
      <c r="I44" s="359"/>
      <c r="J44" s="359"/>
      <c r="K44" s="359"/>
      <c r="L44" s="360"/>
      <c r="M44" s="361" t="s">
        <v>21</v>
      </c>
      <c r="N44" s="362"/>
      <c r="O44" s="362"/>
      <c r="P44" s="362"/>
      <c r="Q44" s="362"/>
      <c r="R44" s="362"/>
      <c r="S44" s="362"/>
      <c r="T44" s="363"/>
      <c r="U44" s="361" t="s">
        <v>48</v>
      </c>
      <c r="V44" s="362"/>
      <c r="W44" s="362"/>
      <c r="X44" s="362"/>
      <c r="Y44" s="362"/>
      <c r="Z44" s="362"/>
      <c r="AA44" s="362"/>
      <c r="AB44" s="362"/>
      <c r="AC44" s="363"/>
      <c r="AD44" s="358" t="s">
        <v>22</v>
      </c>
      <c r="AE44" s="359"/>
      <c r="AF44" s="359"/>
      <c r="AG44" s="359"/>
      <c r="AH44" s="359"/>
      <c r="AI44" s="359"/>
      <c r="AJ44" s="359"/>
      <c r="AK44" s="359"/>
      <c r="AL44" s="359"/>
      <c r="AM44" s="359"/>
      <c r="AN44" s="359"/>
      <c r="AO44" s="360"/>
    </row>
    <row r="45" spans="2:41" ht="16.5" customHeight="1">
      <c r="B45" s="364" t="s">
        <v>23</v>
      </c>
      <c r="C45" s="365"/>
      <c r="D45" s="365"/>
      <c r="E45" s="366"/>
      <c r="F45" s="346" t="s">
        <v>78</v>
      </c>
      <c r="G45" s="347"/>
      <c r="H45" s="347"/>
      <c r="I45" s="347"/>
      <c r="J45" s="347"/>
      <c r="K45" s="347"/>
      <c r="L45" s="348"/>
      <c r="M45" s="342" t="s">
        <v>49</v>
      </c>
      <c r="N45" s="342"/>
      <c r="O45" s="342"/>
      <c r="P45" s="342"/>
      <c r="Q45" s="342"/>
      <c r="R45" s="342"/>
      <c r="S45" s="342"/>
      <c r="T45" s="342"/>
      <c r="U45" s="343"/>
      <c r="V45" s="344"/>
      <c r="W45" s="344"/>
      <c r="X45" s="344"/>
      <c r="Y45" s="344"/>
      <c r="Z45" s="344"/>
      <c r="AA45" s="344"/>
      <c r="AB45" s="344"/>
      <c r="AC45" s="345"/>
      <c r="AD45" s="373">
        <f>+IFERROR(U45/U46,0)</f>
        <v>0</v>
      </c>
      <c r="AE45" s="374"/>
      <c r="AF45" s="374"/>
      <c r="AG45" s="374"/>
      <c r="AH45" s="374"/>
      <c r="AI45" s="374"/>
      <c r="AJ45" s="375"/>
      <c r="AK45" s="282" t="s">
        <v>16</v>
      </c>
      <c r="AL45" s="283"/>
      <c r="AM45" s="283"/>
      <c r="AN45" s="283"/>
      <c r="AO45" s="284"/>
    </row>
    <row r="46" spans="2:41" ht="16.5" customHeight="1">
      <c r="B46" s="367"/>
      <c r="C46" s="368"/>
      <c r="D46" s="368"/>
      <c r="E46" s="369"/>
      <c r="F46" s="349"/>
      <c r="G46" s="350"/>
      <c r="H46" s="350"/>
      <c r="I46" s="350"/>
      <c r="J46" s="350"/>
      <c r="K46" s="350"/>
      <c r="L46" s="351"/>
      <c r="M46" s="342" t="s">
        <v>50</v>
      </c>
      <c r="N46" s="342"/>
      <c r="O46" s="342"/>
      <c r="P46" s="342"/>
      <c r="Q46" s="342"/>
      <c r="R46" s="342"/>
      <c r="S46" s="342"/>
      <c r="T46" s="342"/>
      <c r="U46" s="343"/>
      <c r="V46" s="344"/>
      <c r="W46" s="344"/>
      <c r="X46" s="344"/>
      <c r="Y46" s="344"/>
      <c r="Z46" s="344"/>
      <c r="AA46" s="344"/>
      <c r="AB46" s="344"/>
      <c r="AC46" s="345"/>
      <c r="AD46" s="376"/>
      <c r="AE46" s="377"/>
      <c r="AF46" s="377"/>
      <c r="AG46" s="377"/>
      <c r="AH46" s="377"/>
      <c r="AI46" s="377"/>
      <c r="AJ46" s="378"/>
      <c r="AK46" s="285"/>
      <c r="AL46" s="286"/>
      <c r="AM46" s="286"/>
      <c r="AN46" s="286"/>
      <c r="AO46" s="287"/>
    </row>
    <row r="47" spans="2:41" ht="16.5" customHeight="1">
      <c r="B47" s="367"/>
      <c r="C47" s="368"/>
      <c r="D47" s="368"/>
      <c r="E47" s="369"/>
      <c r="F47" s="346" t="s">
        <v>79</v>
      </c>
      <c r="G47" s="347"/>
      <c r="H47" s="347"/>
      <c r="I47" s="347"/>
      <c r="J47" s="347"/>
      <c r="K47" s="347"/>
      <c r="L47" s="348"/>
      <c r="M47" s="342" t="s">
        <v>51</v>
      </c>
      <c r="N47" s="342"/>
      <c r="O47" s="342"/>
      <c r="P47" s="342"/>
      <c r="Q47" s="342"/>
      <c r="R47" s="342"/>
      <c r="S47" s="342"/>
      <c r="T47" s="342"/>
      <c r="U47" s="343"/>
      <c r="V47" s="344"/>
      <c r="W47" s="344"/>
      <c r="X47" s="344"/>
      <c r="Y47" s="344"/>
      <c r="Z47" s="344"/>
      <c r="AA47" s="344"/>
      <c r="AB47" s="344"/>
      <c r="AC47" s="345"/>
      <c r="AD47" s="352">
        <f>+IFERROR(U47/U48,0)</f>
        <v>0</v>
      </c>
      <c r="AE47" s="353"/>
      <c r="AF47" s="353"/>
      <c r="AG47" s="353"/>
      <c r="AH47" s="353"/>
      <c r="AI47" s="353"/>
      <c r="AJ47" s="354"/>
      <c r="AK47" s="379" t="s">
        <v>17</v>
      </c>
      <c r="AL47" s="380"/>
      <c r="AM47" s="380"/>
      <c r="AN47" s="380"/>
      <c r="AO47" s="381"/>
    </row>
    <row r="48" spans="2:41" ht="16.5" customHeight="1">
      <c r="B48" s="367"/>
      <c r="C48" s="368"/>
      <c r="D48" s="368"/>
      <c r="E48" s="369"/>
      <c r="F48" s="349"/>
      <c r="G48" s="350"/>
      <c r="H48" s="350"/>
      <c r="I48" s="350"/>
      <c r="J48" s="350"/>
      <c r="K48" s="350"/>
      <c r="L48" s="351"/>
      <c r="M48" s="342" t="s">
        <v>52</v>
      </c>
      <c r="N48" s="342"/>
      <c r="O48" s="342"/>
      <c r="P48" s="342"/>
      <c r="Q48" s="342"/>
      <c r="R48" s="342"/>
      <c r="S48" s="342"/>
      <c r="T48" s="342"/>
      <c r="U48" s="343"/>
      <c r="V48" s="344"/>
      <c r="W48" s="344"/>
      <c r="X48" s="344"/>
      <c r="Y48" s="344"/>
      <c r="Z48" s="344"/>
      <c r="AA48" s="344"/>
      <c r="AB48" s="344"/>
      <c r="AC48" s="345"/>
      <c r="AD48" s="355"/>
      <c r="AE48" s="356"/>
      <c r="AF48" s="356"/>
      <c r="AG48" s="356"/>
      <c r="AH48" s="356"/>
      <c r="AI48" s="356"/>
      <c r="AJ48" s="357"/>
      <c r="AK48" s="382"/>
      <c r="AL48" s="383"/>
      <c r="AM48" s="383"/>
      <c r="AN48" s="383"/>
      <c r="AO48" s="384"/>
    </row>
    <row r="49" spans="2:41" ht="16.5" customHeight="1">
      <c r="B49" s="367"/>
      <c r="C49" s="368"/>
      <c r="D49" s="368"/>
      <c r="E49" s="369"/>
      <c r="F49" s="346" t="s">
        <v>53</v>
      </c>
      <c r="G49" s="347"/>
      <c r="H49" s="347"/>
      <c r="I49" s="347"/>
      <c r="J49" s="347"/>
      <c r="K49" s="347"/>
      <c r="L49" s="348"/>
      <c r="M49" s="342" t="s">
        <v>54</v>
      </c>
      <c r="N49" s="342"/>
      <c r="O49" s="342"/>
      <c r="P49" s="342"/>
      <c r="Q49" s="342"/>
      <c r="R49" s="342"/>
      <c r="S49" s="342"/>
      <c r="T49" s="342"/>
      <c r="U49" s="343"/>
      <c r="V49" s="344"/>
      <c r="W49" s="344"/>
      <c r="X49" s="344"/>
      <c r="Y49" s="344"/>
      <c r="Z49" s="344"/>
      <c r="AA49" s="344"/>
      <c r="AB49" s="344"/>
      <c r="AC49" s="345"/>
      <c r="AD49" s="373">
        <f>+IFERROR(U49/U50,0)</f>
        <v>0</v>
      </c>
      <c r="AE49" s="374"/>
      <c r="AF49" s="374"/>
      <c r="AG49" s="374"/>
      <c r="AH49" s="374"/>
      <c r="AI49" s="374"/>
      <c r="AJ49" s="375"/>
      <c r="AK49" s="385" t="s">
        <v>16</v>
      </c>
      <c r="AL49" s="386"/>
      <c r="AM49" s="386"/>
      <c r="AN49" s="386"/>
      <c r="AO49" s="387"/>
    </row>
    <row r="50" spans="2:41" ht="16.5" customHeight="1">
      <c r="B50" s="370"/>
      <c r="C50" s="371"/>
      <c r="D50" s="371"/>
      <c r="E50" s="372"/>
      <c r="F50" s="349"/>
      <c r="G50" s="350"/>
      <c r="H50" s="350"/>
      <c r="I50" s="350"/>
      <c r="J50" s="350"/>
      <c r="K50" s="350"/>
      <c r="L50" s="351"/>
      <c r="M50" s="342" t="s">
        <v>80</v>
      </c>
      <c r="N50" s="342"/>
      <c r="O50" s="342"/>
      <c r="P50" s="342"/>
      <c r="Q50" s="342"/>
      <c r="R50" s="342"/>
      <c r="S50" s="342"/>
      <c r="T50" s="342"/>
      <c r="U50" s="343"/>
      <c r="V50" s="344"/>
      <c r="W50" s="344"/>
      <c r="X50" s="344"/>
      <c r="Y50" s="344"/>
      <c r="Z50" s="344"/>
      <c r="AA50" s="344"/>
      <c r="AB50" s="344"/>
      <c r="AC50" s="345"/>
      <c r="AD50" s="376"/>
      <c r="AE50" s="377"/>
      <c r="AF50" s="377"/>
      <c r="AG50" s="377"/>
      <c r="AH50" s="377"/>
      <c r="AI50" s="377"/>
      <c r="AJ50" s="378"/>
      <c r="AK50" s="388"/>
      <c r="AL50" s="389"/>
      <c r="AM50" s="389"/>
      <c r="AN50" s="389"/>
      <c r="AO50" s="390"/>
    </row>
    <row r="51" spans="2:41" ht="16.5" customHeight="1">
      <c r="B51" s="364" t="s">
        <v>24</v>
      </c>
      <c r="C51" s="365"/>
      <c r="D51" s="365"/>
      <c r="E51" s="366"/>
      <c r="F51" s="346" t="s">
        <v>55</v>
      </c>
      <c r="G51" s="347"/>
      <c r="H51" s="347"/>
      <c r="I51" s="347"/>
      <c r="J51" s="347"/>
      <c r="K51" s="347"/>
      <c r="L51" s="348"/>
      <c r="M51" s="342" t="s">
        <v>54</v>
      </c>
      <c r="N51" s="342"/>
      <c r="O51" s="342"/>
      <c r="P51" s="342"/>
      <c r="Q51" s="342"/>
      <c r="R51" s="342"/>
      <c r="S51" s="342"/>
      <c r="T51" s="342"/>
      <c r="U51" s="343"/>
      <c r="V51" s="344"/>
      <c r="W51" s="344"/>
      <c r="X51" s="344"/>
      <c r="Y51" s="344"/>
      <c r="Z51" s="344"/>
      <c r="AA51" s="344"/>
      <c r="AB51" s="344"/>
      <c r="AC51" s="345"/>
      <c r="AD51" s="352">
        <f>+IFERROR(U51/U52,0)</f>
        <v>0</v>
      </c>
      <c r="AE51" s="353"/>
      <c r="AF51" s="353"/>
      <c r="AG51" s="353"/>
      <c r="AH51" s="353"/>
      <c r="AI51" s="353"/>
      <c r="AJ51" s="354"/>
      <c r="AK51" s="379" t="s">
        <v>17</v>
      </c>
      <c r="AL51" s="380"/>
      <c r="AM51" s="380"/>
      <c r="AN51" s="380"/>
      <c r="AO51" s="381"/>
    </row>
    <row r="52" spans="2:41" ht="16.5" customHeight="1">
      <c r="B52" s="367"/>
      <c r="C52" s="368"/>
      <c r="D52" s="368"/>
      <c r="E52" s="369"/>
      <c r="F52" s="349"/>
      <c r="G52" s="350"/>
      <c r="H52" s="350"/>
      <c r="I52" s="350"/>
      <c r="J52" s="350"/>
      <c r="K52" s="350"/>
      <c r="L52" s="351"/>
      <c r="M52" s="342" t="s">
        <v>18</v>
      </c>
      <c r="N52" s="342"/>
      <c r="O52" s="342"/>
      <c r="P52" s="342"/>
      <c r="Q52" s="342"/>
      <c r="R52" s="342"/>
      <c r="S52" s="342"/>
      <c r="T52" s="342"/>
      <c r="U52" s="343"/>
      <c r="V52" s="344"/>
      <c r="W52" s="344"/>
      <c r="X52" s="344"/>
      <c r="Y52" s="344"/>
      <c r="Z52" s="344"/>
      <c r="AA52" s="344"/>
      <c r="AB52" s="344"/>
      <c r="AC52" s="345"/>
      <c r="AD52" s="355"/>
      <c r="AE52" s="356"/>
      <c r="AF52" s="356"/>
      <c r="AG52" s="356"/>
      <c r="AH52" s="356"/>
      <c r="AI52" s="356"/>
      <c r="AJ52" s="357"/>
      <c r="AK52" s="382"/>
      <c r="AL52" s="383"/>
      <c r="AM52" s="383"/>
      <c r="AN52" s="383"/>
      <c r="AO52" s="384"/>
    </row>
    <row r="53" spans="2:41" ht="16.5" customHeight="1">
      <c r="B53" s="367"/>
      <c r="C53" s="368"/>
      <c r="D53" s="368"/>
      <c r="E53" s="369"/>
      <c r="F53" s="346" t="s">
        <v>56</v>
      </c>
      <c r="G53" s="347"/>
      <c r="H53" s="347"/>
      <c r="I53" s="347"/>
      <c r="J53" s="347"/>
      <c r="K53" s="347"/>
      <c r="L53" s="348"/>
      <c r="M53" s="342" t="s">
        <v>54</v>
      </c>
      <c r="N53" s="342"/>
      <c r="O53" s="342"/>
      <c r="P53" s="342"/>
      <c r="Q53" s="342"/>
      <c r="R53" s="342"/>
      <c r="S53" s="342"/>
      <c r="T53" s="342"/>
      <c r="U53" s="343"/>
      <c r="V53" s="344"/>
      <c r="W53" s="344"/>
      <c r="X53" s="344"/>
      <c r="Y53" s="344"/>
      <c r="Z53" s="344"/>
      <c r="AA53" s="344"/>
      <c r="AB53" s="344"/>
      <c r="AC53" s="345"/>
      <c r="AD53" s="352">
        <f>+IFERROR(U53/U54,0)</f>
        <v>0</v>
      </c>
      <c r="AE53" s="353"/>
      <c r="AF53" s="353"/>
      <c r="AG53" s="353"/>
      <c r="AH53" s="353"/>
      <c r="AI53" s="353"/>
      <c r="AJ53" s="354"/>
      <c r="AK53" s="379" t="s">
        <v>17</v>
      </c>
      <c r="AL53" s="380"/>
      <c r="AM53" s="380"/>
      <c r="AN53" s="380"/>
      <c r="AO53" s="381"/>
    </row>
    <row r="54" spans="2:41" ht="16.5" customHeight="1">
      <c r="B54" s="370"/>
      <c r="C54" s="371"/>
      <c r="D54" s="371"/>
      <c r="E54" s="372"/>
      <c r="F54" s="349"/>
      <c r="G54" s="350"/>
      <c r="H54" s="350"/>
      <c r="I54" s="350"/>
      <c r="J54" s="350"/>
      <c r="K54" s="350"/>
      <c r="L54" s="351"/>
      <c r="M54" s="342" t="s">
        <v>52</v>
      </c>
      <c r="N54" s="342"/>
      <c r="O54" s="342"/>
      <c r="P54" s="342"/>
      <c r="Q54" s="342"/>
      <c r="R54" s="342"/>
      <c r="S54" s="342"/>
      <c r="T54" s="342"/>
      <c r="U54" s="343"/>
      <c r="V54" s="344"/>
      <c r="W54" s="344"/>
      <c r="X54" s="344"/>
      <c r="Y54" s="344"/>
      <c r="Z54" s="344"/>
      <c r="AA54" s="344"/>
      <c r="AB54" s="344"/>
      <c r="AC54" s="345"/>
      <c r="AD54" s="355"/>
      <c r="AE54" s="356"/>
      <c r="AF54" s="356"/>
      <c r="AG54" s="356"/>
      <c r="AH54" s="356"/>
      <c r="AI54" s="356"/>
      <c r="AJ54" s="357"/>
      <c r="AK54" s="382"/>
      <c r="AL54" s="383"/>
      <c r="AM54" s="383"/>
      <c r="AN54" s="383"/>
      <c r="AO54" s="384"/>
    </row>
    <row r="55" spans="2:41" ht="34.5" customHeight="1">
      <c r="B55" s="392" t="s">
        <v>81</v>
      </c>
      <c r="C55" s="393"/>
      <c r="D55" s="393"/>
      <c r="E55" s="393"/>
      <c r="F55" s="394"/>
      <c r="G55" s="394"/>
      <c r="H55" s="394"/>
      <c r="I55" s="394"/>
      <c r="J55" s="394"/>
      <c r="K55" s="394"/>
      <c r="L55" s="394"/>
      <c r="M55" s="394"/>
      <c r="N55" s="394"/>
      <c r="O55" s="394"/>
      <c r="P55" s="394"/>
      <c r="Q55" s="394"/>
      <c r="R55" s="394"/>
      <c r="S55" s="394"/>
      <c r="T55" s="394"/>
      <c r="U55" s="394"/>
      <c r="V55" s="394"/>
      <c r="W55" s="394"/>
      <c r="X55" s="394"/>
      <c r="Y55" s="394"/>
      <c r="Z55" s="394"/>
      <c r="AA55" s="394"/>
      <c r="AB55" s="394"/>
      <c r="AC55" s="394"/>
      <c r="AD55" s="394"/>
      <c r="AE55" s="394"/>
      <c r="AF55" s="394"/>
      <c r="AG55" s="394"/>
      <c r="AH55" s="394"/>
      <c r="AI55" s="394"/>
      <c r="AJ55" s="394"/>
      <c r="AK55" s="394"/>
      <c r="AL55" s="394"/>
      <c r="AM55" s="394"/>
      <c r="AN55" s="394"/>
      <c r="AO55" s="395"/>
    </row>
    <row r="56" spans="2:41" ht="20.25" customHeight="1">
      <c r="B56" s="298" t="s">
        <v>82</v>
      </c>
      <c r="C56" s="298"/>
      <c r="D56" s="298"/>
      <c r="E56" s="298"/>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row>
    <row r="57" spans="2:41" ht="11.25">
      <c r="B57" s="391"/>
      <c r="C57" s="391"/>
      <c r="D57" s="391"/>
      <c r="E57" s="391"/>
      <c r="F57" s="391"/>
      <c r="G57" s="391"/>
      <c r="H57" s="391"/>
      <c r="I57" s="391"/>
      <c r="J57" s="391"/>
      <c r="K57" s="391"/>
      <c r="L57" s="391"/>
      <c r="M57" s="391"/>
      <c r="N57" s="391"/>
      <c r="O57" s="391"/>
      <c r="P57" s="391"/>
      <c r="Q57" s="391"/>
      <c r="R57" s="391"/>
      <c r="S57" s="391"/>
      <c r="T57" s="391"/>
      <c r="U57" s="391"/>
      <c r="V57" s="391"/>
      <c r="W57" s="391"/>
      <c r="X57" s="391"/>
      <c r="Y57" s="391"/>
      <c r="Z57" s="391"/>
      <c r="AA57" s="391"/>
      <c r="AB57" s="391"/>
      <c r="AC57" s="391"/>
      <c r="AD57" s="391"/>
      <c r="AE57" s="391"/>
      <c r="AF57" s="391"/>
      <c r="AG57" s="391"/>
      <c r="AH57" s="391"/>
      <c r="AI57" s="391"/>
      <c r="AJ57" s="391"/>
      <c r="AK57" s="391"/>
      <c r="AL57" s="391"/>
      <c r="AM57" s="391"/>
      <c r="AN57" s="391"/>
      <c r="AO57" s="391"/>
    </row>
    <row r="58" spans="2:41" ht="11.25">
      <c r="B58" s="391"/>
      <c r="C58" s="391"/>
      <c r="D58" s="391"/>
      <c r="E58" s="391"/>
      <c r="F58" s="391"/>
      <c r="G58" s="391"/>
      <c r="H58" s="391"/>
      <c r="I58" s="391"/>
      <c r="J58" s="391"/>
      <c r="K58" s="391"/>
      <c r="L58" s="391"/>
      <c r="M58" s="391"/>
      <c r="N58" s="391"/>
      <c r="O58" s="391"/>
      <c r="P58" s="391"/>
      <c r="Q58" s="391"/>
      <c r="R58" s="391"/>
      <c r="S58" s="391"/>
      <c r="T58" s="391"/>
      <c r="U58" s="391"/>
      <c r="V58" s="391"/>
      <c r="W58" s="391"/>
      <c r="X58" s="391"/>
      <c r="Y58" s="391"/>
      <c r="Z58" s="391"/>
      <c r="AA58" s="391"/>
      <c r="AB58" s="391"/>
      <c r="AC58" s="391"/>
      <c r="AD58" s="391"/>
      <c r="AE58" s="391"/>
      <c r="AF58" s="391"/>
      <c r="AG58" s="391"/>
      <c r="AH58" s="391"/>
      <c r="AI58" s="391"/>
      <c r="AJ58" s="391"/>
      <c r="AK58" s="391"/>
      <c r="AL58" s="391"/>
      <c r="AM58" s="391"/>
      <c r="AN58" s="391"/>
      <c r="AO58" s="391"/>
    </row>
    <row r="59" spans="2:41" ht="11.25">
      <c r="B59" s="391"/>
      <c r="C59" s="391"/>
      <c r="D59" s="391"/>
      <c r="E59" s="391"/>
      <c r="F59" s="391"/>
      <c r="G59" s="391"/>
      <c r="H59" s="391"/>
      <c r="I59" s="391"/>
      <c r="J59" s="391"/>
      <c r="K59" s="391"/>
      <c r="L59" s="391"/>
      <c r="M59" s="391"/>
      <c r="N59" s="391"/>
      <c r="O59" s="391"/>
      <c r="P59" s="391"/>
      <c r="Q59" s="391"/>
      <c r="R59" s="391"/>
      <c r="S59" s="391"/>
      <c r="T59" s="391"/>
      <c r="U59" s="391"/>
      <c r="V59" s="391"/>
      <c r="W59" s="391"/>
      <c r="X59" s="391"/>
      <c r="Y59" s="391"/>
      <c r="Z59" s="391"/>
      <c r="AA59" s="391"/>
      <c r="AB59" s="391"/>
      <c r="AC59" s="391"/>
      <c r="AD59" s="391"/>
      <c r="AE59" s="391"/>
      <c r="AF59" s="391"/>
      <c r="AG59" s="391"/>
      <c r="AH59" s="391"/>
      <c r="AI59" s="391"/>
      <c r="AJ59" s="391"/>
      <c r="AK59" s="391"/>
      <c r="AL59" s="391"/>
      <c r="AM59" s="391"/>
      <c r="AN59" s="391"/>
      <c r="AO59" s="391"/>
    </row>
    <row r="60" spans="2:41" ht="11.25">
      <c r="B60" s="391"/>
      <c r="C60" s="391"/>
      <c r="D60" s="391"/>
      <c r="E60" s="391"/>
      <c r="F60" s="391"/>
      <c r="G60" s="391"/>
      <c r="H60" s="391"/>
      <c r="I60" s="391"/>
      <c r="J60" s="391"/>
      <c r="K60" s="391"/>
      <c r="L60" s="391"/>
      <c r="M60" s="391"/>
      <c r="N60" s="391"/>
      <c r="O60" s="391"/>
      <c r="P60" s="391"/>
      <c r="Q60" s="391"/>
      <c r="R60" s="391"/>
      <c r="S60" s="391"/>
      <c r="T60" s="391"/>
      <c r="U60" s="391"/>
      <c r="V60" s="391"/>
      <c r="W60" s="391"/>
      <c r="X60" s="391"/>
      <c r="Y60" s="391"/>
      <c r="Z60" s="391"/>
      <c r="AA60" s="391"/>
      <c r="AB60" s="391"/>
      <c r="AC60" s="391"/>
      <c r="AD60" s="391"/>
      <c r="AE60" s="391"/>
      <c r="AF60" s="391"/>
      <c r="AG60" s="391"/>
      <c r="AH60" s="391"/>
      <c r="AI60" s="391"/>
      <c r="AJ60" s="391"/>
      <c r="AK60" s="391"/>
      <c r="AL60" s="391"/>
      <c r="AM60" s="391"/>
      <c r="AN60" s="391"/>
      <c r="AO60" s="391"/>
    </row>
    <row r="61" spans="2:41" ht="11.25">
      <c r="B61" s="391"/>
      <c r="C61" s="391"/>
      <c r="D61" s="391"/>
      <c r="E61" s="391"/>
      <c r="F61" s="391"/>
      <c r="G61" s="391"/>
      <c r="H61" s="391"/>
      <c r="I61" s="391"/>
      <c r="J61" s="391"/>
      <c r="K61" s="391"/>
      <c r="L61" s="391"/>
      <c r="M61" s="391"/>
      <c r="N61" s="391"/>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row>
    <row r="62" spans="2:41" ht="11.25">
      <c r="B62" s="391"/>
      <c r="C62" s="391"/>
      <c r="D62" s="391"/>
      <c r="E62" s="391"/>
      <c r="F62" s="391"/>
      <c r="G62" s="391"/>
      <c r="H62" s="391"/>
      <c r="I62" s="391"/>
      <c r="J62" s="391"/>
      <c r="K62" s="391"/>
      <c r="L62" s="391"/>
      <c r="M62" s="391"/>
      <c r="N62" s="391"/>
      <c r="O62" s="391"/>
      <c r="P62" s="391"/>
      <c r="Q62" s="391"/>
      <c r="R62" s="391"/>
      <c r="S62" s="391"/>
      <c r="T62" s="391"/>
      <c r="U62" s="391"/>
      <c r="V62" s="391"/>
      <c r="W62" s="391"/>
      <c r="X62" s="391"/>
      <c r="Y62" s="391"/>
      <c r="Z62" s="391"/>
      <c r="AA62" s="391"/>
      <c r="AB62" s="391"/>
      <c r="AC62" s="391"/>
      <c r="AD62" s="391"/>
      <c r="AE62" s="391"/>
      <c r="AF62" s="391"/>
      <c r="AG62" s="391"/>
      <c r="AH62" s="391"/>
      <c r="AI62" s="391"/>
      <c r="AJ62" s="391"/>
      <c r="AK62" s="391"/>
      <c r="AL62" s="391"/>
      <c r="AM62" s="391"/>
      <c r="AN62" s="391"/>
      <c r="AO62" s="391"/>
    </row>
    <row r="63" spans="2:41" ht="11.25">
      <c r="B63" s="391"/>
      <c r="C63" s="391"/>
      <c r="D63" s="391"/>
      <c r="E63" s="391"/>
      <c r="F63" s="391"/>
      <c r="G63" s="391"/>
      <c r="H63" s="391"/>
      <c r="I63" s="391"/>
      <c r="J63" s="391"/>
      <c r="K63" s="391"/>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391"/>
      <c r="AK63" s="391"/>
      <c r="AL63" s="391"/>
      <c r="AM63" s="391"/>
      <c r="AN63" s="391"/>
      <c r="AO63" s="391"/>
    </row>
    <row r="64" spans="2:41" ht="11.25">
      <c r="B64" s="391"/>
      <c r="C64" s="391"/>
      <c r="D64" s="391"/>
      <c r="E64" s="391"/>
      <c r="F64" s="391"/>
      <c r="G64" s="391"/>
      <c r="H64" s="391"/>
      <c r="I64" s="391"/>
      <c r="J64" s="391"/>
      <c r="K64" s="391"/>
      <c r="L64" s="391"/>
      <c r="M64" s="391"/>
      <c r="N64" s="391"/>
      <c r="O64" s="391"/>
      <c r="P64" s="391"/>
      <c r="Q64" s="391"/>
      <c r="R64" s="391"/>
      <c r="S64" s="391"/>
      <c r="T64" s="391"/>
      <c r="U64" s="391"/>
      <c r="V64" s="391"/>
      <c r="W64" s="391"/>
      <c r="X64" s="391"/>
      <c r="Y64" s="391"/>
      <c r="Z64" s="391"/>
      <c r="AA64" s="391"/>
      <c r="AB64" s="391"/>
      <c r="AC64" s="391"/>
      <c r="AD64" s="391"/>
      <c r="AE64" s="391"/>
      <c r="AF64" s="391"/>
      <c r="AG64" s="391"/>
      <c r="AH64" s="391"/>
      <c r="AI64" s="391"/>
      <c r="AJ64" s="391"/>
      <c r="AK64" s="391"/>
      <c r="AL64" s="391"/>
      <c r="AM64" s="391"/>
      <c r="AN64" s="391"/>
      <c r="AO64" s="391"/>
    </row>
    <row r="65" spans="2:41" ht="11.25">
      <c r="B65" s="391"/>
      <c r="C65" s="391"/>
      <c r="D65" s="391"/>
      <c r="E65" s="391"/>
      <c r="F65" s="391"/>
      <c r="G65" s="391"/>
      <c r="H65" s="391"/>
      <c r="I65" s="391"/>
      <c r="J65" s="391"/>
      <c r="K65" s="391"/>
      <c r="L65" s="391"/>
      <c r="M65" s="391"/>
      <c r="N65" s="391"/>
      <c r="O65" s="391"/>
      <c r="P65" s="391"/>
      <c r="Q65" s="391"/>
      <c r="R65" s="391"/>
      <c r="S65" s="391"/>
      <c r="T65" s="391"/>
      <c r="U65" s="391"/>
      <c r="V65" s="391"/>
      <c r="W65" s="391"/>
      <c r="X65" s="391"/>
      <c r="Y65" s="391"/>
      <c r="Z65" s="391"/>
      <c r="AA65" s="391"/>
      <c r="AB65" s="391"/>
      <c r="AC65" s="391"/>
      <c r="AD65" s="391"/>
      <c r="AE65" s="391"/>
      <c r="AF65" s="391"/>
      <c r="AG65" s="391"/>
      <c r="AH65" s="391"/>
      <c r="AI65" s="391"/>
      <c r="AJ65" s="391"/>
      <c r="AK65" s="391"/>
      <c r="AL65" s="391"/>
      <c r="AM65" s="391"/>
      <c r="AN65" s="391"/>
      <c r="AO65" s="391"/>
    </row>
    <row r="66" spans="2:41" ht="11.25">
      <c r="B66" s="391"/>
      <c r="C66" s="391"/>
      <c r="D66" s="391"/>
      <c r="E66" s="391"/>
      <c r="F66" s="391"/>
      <c r="G66" s="391"/>
      <c r="H66" s="391"/>
      <c r="I66" s="391"/>
      <c r="J66" s="391"/>
      <c r="K66" s="391"/>
      <c r="L66" s="391"/>
      <c r="M66" s="391"/>
      <c r="N66" s="391"/>
      <c r="O66" s="391"/>
      <c r="P66" s="391"/>
      <c r="Q66" s="391"/>
      <c r="R66" s="391"/>
      <c r="S66" s="391"/>
      <c r="T66" s="391"/>
      <c r="U66" s="391"/>
      <c r="V66" s="391"/>
      <c r="W66" s="391"/>
      <c r="X66" s="391"/>
      <c r="Y66" s="391"/>
      <c r="Z66" s="391"/>
      <c r="AA66" s="391"/>
      <c r="AB66" s="391"/>
      <c r="AC66" s="391"/>
      <c r="AD66" s="391"/>
      <c r="AE66" s="391"/>
      <c r="AF66" s="391"/>
      <c r="AG66" s="391"/>
      <c r="AH66" s="391"/>
      <c r="AI66" s="391"/>
      <c r="AJ66" s="391"/>
      <c r="AK66" s="391"/>
      <c r="AL66" s="391"/>
      <c r="AM66" s="391"/>
      <c r="AN66" s="391"/>
      <c r="AO66" s="391"/>
    </row>
    <row r="67" spans="2:41" ht="11.25">
      <c r="B67" s="391"/>
      <c r="C67" s="391"/>
      <c r="D67" s="391"/>
      <c r="E67" s="391"/>
      <c r="F67" s="391"/>
      <c r="G67" s="391"/>
      <c r="H67" s="391"/>
      <c r="I67" s="391"/>
      <c r="J67" s="391"/>
      <c r="K67" s="391"/>
      <c r="L67" s="391"/>
      <c r="M67" s="391"/>
      <c r="N67" s="391"/>
      <c r="O67" s="391"/>
      <c r="P67" s="391"/>
      <c r="Q67" s="391"/>
      <c r="R67" s="391"/>
      <c r="S67" s="391"/>
      <c r="T67" s="391"/>
      <c r="U67" s="391"/>
      <c r="V67" s="391"/>
      <c r="W67" s="391"/>
      <c r="X67" s="391"/>
      <c r="Y67" s="391"/>
      <c r="Z67" s="391"/>
      <c r="AA67" s="391"/>
      <c r="AB67" s="391"/>
      <c r="AC67" s="391"/>
      <c r="AD67" s="391"/>
      <c r="AE67" s="391"/>
      <c r="AF67" s="391"/>
      <c r="AG67" s="391"/>
      <c r="AH67" s="391"/>
      <c r="AI67" s="391"/>
      <c r="AJ67" s="391"/>
      <c r="AK67" s="391"/>
      <c r="AL67" s="391"/>
      <c r="AM67" s="391"/>
      <c r="AN67" s="391"/>
      <c r="AO67" s="391"/>
    </row>
    <row r="68" spans="2:41" ht="11.25">
      <c r="B68" s="391"/>
      <c r="C68" s="391"/>
      <c r="D68" s="391"/>
      <c r="E68" s="391"/>
      <c r="F68" s="391"/>
      <c r="G68" s="391"/>
      <c r="H68" s="391"/>
      <c r="I68" s="391"/>
      <c r="J68" s="391"/>
      <c r="K68" s="391"/>
      <c r="L68" s="391"/>
      <c r="M68" s="391"/>
      <c r="N68" s="391"/>
      <c r="O68" s="391"/>
      <c r="P68" s="391"/>
      <c r="Q68" s="391"/>
      <c r="R68" s="391"/>
      <c r="S68" s="391"/>
      <c r="T68" s="391"/>
      <c r="U68" s="391"/>
      <c r="V68" s="391"/>
      <c r="W68" s="391"/>
      <c r="X68" s="391"/>
      <c r="Y68" s="391"/>
      <c r="Z68" s="391"/>
      <c r="AA68" s="391"/>
      <c r="AB68" s="391"/>
      <c r="AC68" s="391"/>
      <c r="AD68" s="391"/>
      <c r="AE68" s="391"/>
      <c r="AF68" s="391"/>
      <c r="AG68" s="391"/>
      <c r="AH68" s="391"/>
      <c r="AI68" s="391"/>
      <c r="AJ68" s="391"/>
      <c r="AK68" s="391"/>
      <c r="AL68" s="391"/>
      <c r="AM68" s="391"/>
      <c r="AN68" s="391"/>
      <c r="AO68" s="391"/>
    </row>
    <row r="69" spans="2:41" ht="11.25">
      <c r="B69" s="391"/>
      <c r="C69" s="391"/>
      <c r="D69" s="391"/>
      <c r="E69" s="391"/>
      <c r="F69" s="391"/>
      <c r="G69" s="391"/>
      <c r="H69" s="391"/>
      <c r="I69" s="391"/>
      <c r="J69" s="391"/>
      <c r="K69" s="391"/>
      <c r="L69" s="391"/>
      <c r="M69" s="391"/>
      <c r="N69" s="391"/>
      <c r="O69" s="391"/>
      <c r="P69" s="391"/>
      <c r="Q69" s="391"/>
      <c r="R69" s="391"/>
      <c r="S69" s="391"/>
      <c r="T69" s="391"/>
      <c r="U69" s="391"/>
      <c r="V69" s="391"/>
      <c r="W69" s="391"/>
      <c r="X69" s="391"/>
      <c r="Y69" s="391"/>
      <c r="Z69" s="391"/>
      <c r="AA69" s="391"/>
      <c r="AB69" s="391"/>
      <c r="AC69" s="391"/>
      <c r="AD69" s="391"/>
      <c r="AE69" s="391"/>
      <c r="AF69" s="391"/>
      <c r="AG69" s="391"/>
      <c r="AH69" s="391"/>
      <c r="AI69" s="391"/>
      <c r="AJ69" s="391"/>
      <c r="AK69" s="391"/>
      <c r="AL69" s="391"/>
      <c r="AM69" s="391"/>
      <c r="AN69" s="391"/>
      <c r="AO69" s="391"/>
    </row>
    <row r="70" spans="2:41" ht="11.25">
      <c r="B70" s="391"/>
      <c r="C70" s="391"/>
      <c r="D70" s="391"/>
      <c r="E70" s="391"/>
      <c r="F70" s="391"/>
      <c r="G70" s="391"/>
      <c r="H70" s="391"/>
      <c r="I70" s="391"/>
      <c r="J70" s="391"/>
      <c r="K70" s="391"/>
      <c r="L70" s="391"/>
      <c r="M70" s="391"/>
      <c r="N70" s="391"/>
      <c r="O70" s="391"/>
      <c r="P70" s="391"/>
      <c r="Q70" s="391"/>
      <c r="R70" s="391"/>
      <c r="S70" s="391"/>
      <c r="T70" s="391"/>
      <c r="U70" s="391"/>
      <c r="V70" s="391"/>
      <c r="W70" s="391"/>
      <c r="X70" s="391"/>
      <c r="Y70" s="391"/>
      <c r="Z70" s="391"/>
      <c r="AA70" s="391"/>
      <c r="AB70" s="391"/>
      <c r="AC70" s="391"/>
      <c r="AD70" s="391"/>
      <c r="AE70" s="391"/>
      <c r="AF70" s="391"/>
      <c r="AG70" s="391"/>
      <c r="AH70" s="391"/>
      <c r="AI70" s="391"/>
      <c r="AJ70" s="391"/>
      <c r="AK70" s="391"/>
      <c r="AL70" s="391"/>
      <c r="AM70" s="391"/>
      <c r="AN70" s="391"/>
      <c r="AO70" s="391"/>
    </row>
    <row r="71" spans="2:41" ht="11.25">
      <c r="B71" s="391"/>
      <c r="C71" s="391"/>
      <c r="D71" s="391"/>
      <c r="E71" s="391"/>
      <c r="F71" s="391"/>
      <c r="G71" s="391"/>
      <c r="H71" s="391"/>
      <c r="I71" s="391"/>
      <c r="J71" s="391"/>
      <c r="K71" s="391"/>
      <c r="L71" s="391"/>
      <c r="M71" s="391"/>
      <c r="N71" s="391"/>
      <c r="O71" s="391"/>
      <c r="P71" s="391"/>
      <c r="Q71" s="391"/>
      <c r="R71" s="391"/>
      <c r="S71" s="391"/>
      <c r="T71" s="391"/>
      <c r="U71" s="391"/>
      <c r="V71" s="391"/>
      <c r="W71" s="391"/>
      <c r="X71" s="391"/>
      <c r="Y71" s="391"/>
      <c r="Z71" s="391"/>
      <c r="AA71" s="391"/>
      <c r="AB71" s="391"/>
      <c r="AC71" s="391"/>
      <c r="AD71" s="391"/>
      <c r="AE71" s="391"/>
      <c r="AF71" s="391"/>
      <c r="AG71" s="391"/>
      <c r="AH71" s="391"/>
      <c r="AI71" s="391"/>
      <c r="AJ71" s="391"/>
      <c r="AK71" s="391"/>
      <c r="AL71" s="391"/>
      <c r="AM71" s="391"/>
      <c r="AN71" s="391"/>
      <c r="AO71" s="391"/>
    </row>
    <row r="72" spans="2:41" ht="11.25">
      <c r="B72" s="391"/>
      <c r="C72" s="391"/>
      <c r="D72" s="391"/>
      <c r="E72" s="391"/>
      <c r="F72" s="391"/>
      <c r="G72" s="391"/>
      <c r="H72" s="391"/>
      <c r="I72" s="391"/>
      <c r="J72" s="391"/>
      <c r="K72" s="391"/>
      <c r="L72" s="391"/>
      <c r="M72" s="391"/>
      <c r="N72" s="391"/>
      <c r="O72" s="391"/>
      <c r="P72" s="391"/>
      <c r="Q72" s="391"/>
      <c r="R72" s="391"/>
      <c r="S72" s="391"/>
      <c r="T72" s="391"/>
      <c r="U72" s="391"/>
      <c r="V72" s="391"/>
      <c r="W72" s="391"/>
      <c r="X72" s="391"/>
      <c r="Y72" s="391"/>
      <c r="Z72" s="391"/>
      <c r="AA72" s="391"/>
      <c r="AB72" s="391"/>
      <c r="AC72" s="391"/>
      <c r="AD72" s="391"/>
      <c r="AE72" s="391"/>
      <c r="AF72" s="391"/>
      <c r="AG72" s="391"/>
      <c r="AH72" s="391"/>
      <c r="AI72" s="391"/>
      <c r="AJ72" s="391"/>
      <c r="AK72" s="391"/>
      <c r="AL72" s="391"/>
      <c r="AM72" s="391"/>
      <c r="AN72" s="391"/>
      <c r="AO72" s="391"/>
    </row>
    <row r="73" spans="2:41" ht="11.25">
      <c r="B73" s="391"/>
      <c r="C73" s="391"/>
      <c r="D73" s="391"/>
      <c r="E73" s="391"/>
      <c r="F73" s="391"/>
      <c r="G73" s="391"/>
      <c r="H73" s="391"/>
      <c r="I73" s="391"/>
      <c r="J73" s="391"/>
      <c r="K73" s="391"/>
      <c r="L73" s="391"/>
      <c r="M73" s="391"/>
      <c r="N73" s="391"/>
      <c r="O73" s="391"/>
      <c r="P73" s="391"/>
      <c r="Q73" s="391"/>
      <c r="R73" s="391"/>
      <c r="S73" s="391"/>
      <c r="T73" s="391"/>
      <c r="U73" s="391"/>
      <c r="V73" s="391"/>
      <c r="W73" s="391"/>
      <c r="X73" s="391"/>
      <c r="Y73" s="391"/>
      <c r="Z73" s="391"/>
      <c r="AA73" s="391"/>
      <c r="AB73" s="391"/>
      <c r="AC73" s="391"/>
      <c r="AD73" s="391"/>
      <c r="AE73" s="391"/>
      <c r="AF73" s="391"/>
      <c r="AG73" s="391"/>
      <c r="AH73" s="391"/>
      <c r="AI73" s="391"/>
      <c r="AJ73" s="391"/>
      <c r="AK73" s="391"/>
      <c r="AL73" s="391"/>
      <c r="AM73" s="391"/>
      <c r="AN73" s="391"/>
      <c r="AO73" s="391"/>
    </row>
    <row r="74" spans="2:41" ht="11.25">
      <c r="B74" s="391"/>
      <c r="C74" s="391"/>
      <c r="D74" s="391"/>
      <c r="E74" s="391"/>
      <c r="F74" s="391"/>
      <c r="G74" s="391"/>
      <c r="H74" s="391"/>
      <c r="I74" s="391"/>
      <c r="J74" s="391"/>
      <c r="K74" s="391"/>
      <c r="L74" s="391"/>
      <c r="M74" s="391"/>
      <c r="N74" s="391"/>
      <c r="O74" s="391"/>
      <c r="P74" s="391"/>
      <c r="Q74" s="391"/>
      <c r="R74" s="391"/>
      <c r="S74" s="391"/>
      <c r="T74" s="391"/>
      <c r="U74" s="391"/>
      <c r="V74" s="391"/>
      <c r="W74" s="391"/>
      <c r="X74" s="391"/>
      <c r="Y74" s="391"/>
      <c r="Z74" s="391"/>
      <c r="AA74" s="391"/>
      <c r="AB74" s="391"/>
      <c r="AC74" s="391"/>
      <c r="AD74" s="391"/>
      <c r="AE74" s="391"/>
      <c r="AF74" s="391"/>
      <c r="AG74" s="391"/>
      <c r="AH74" s="391"/>
      <c r="AI74" s="391"/>
      <c r="AJ74" s="391"/>
      <c r="AK74" s="391"/>
      <c r="AL74" s="391"/>
      <c r="AM74" s="391"/>
      <c r="AN74" s="391"/>
      <c r="AO74" s="391"/>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I1Xx2A+0xDIF22eMU4Qsch5HTX0lP3Ed1OAACZpaKheeaUx3GLKfmZbzaopQDhj6wAqzZ0Qvb/zrV3LhkXos9A==" saltValue="XRF3TiMT8Ss31j8+V2F/JA==" spinCount="100000" sheet="1" objects="1" scenarios="1" insertRows="0"/>
  <mergeCells count="144">
    <mergeCell ref="M50:T50"/>
    <mergeCell ref="U50:AC50"/>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 ref="M46:T46"/>
    <mergeCell ref="U46:AC46"/>
    <mergeCell ref="F47:L48"/>
    <mergeCell ref="M47:T47"/>
    <mergeCell ref="U47:AC47"/>
    <mergeCell ref="AD47:AJ48"/>
    <mergeCell ref="B44:L44"/>
    <mergeCell ref="M44:T44"/>
    <mergeCell ref="U44:AC44"/>
    <mergeCell ref="AD44:AO44"/>
    <mergeCell ref="B45:E50"/>
    <mergeCell ref="F45:L46"/>
    <mergeCell ref="M45:T45"/>
    <mergeCell ref="U45:AC45"/>
    <mergeCell ref="AD45:AJ46"/>
    <mergeCell ref="AK45:AO46"/>
    <mergeCell ref="AK47:AO48"/>
    <mergeCell ref="M48:T48"/>
    <mergeCell ref="U48:AC48"/>
    <mergeCell ref="F49:L50"/>
    <mergeCell ref="M49:T49"/>
    <mergeCell ref="U49:AC49"/>
    <mergeCell ref="AD49:AJ50"/>
    <mergeCell ref="AK49:AO50"/>
    <mergeCell ref="F41:AC41"/>
    <mergeCell ref="AD41:AJ41"/>
    <mergeCell ref="B42:E42"/>
    <mergeCell ref="F42:AC42"/>
    <mergeCell ref="AD42:AJ42"/>
    <mergeCell ref="B43:AO43"/>
    <mergeCell ref="B38:AJ38"/>
    <mergeCell ref="AK38:AO39"/>
    <mergeCell ref="B39:E39"/>
    <mergeCell ref="F39:AC39"/>
    <mergeCell ref="AD39:AJ39"/>
    <mergeCell ref="B40:E40"/>
    <mergeCell ref="F40:AC40"/>
    <mergeCell ref="AD40:AJ40"/>
    <mergeCell ref="AK40:AO42"/>
    <mergeCell ref="B41:E41"/>
    <mergeCell ref="G35:AO35"/>
    <mergeCell ref="B35:F35"/>
    <mergeCell ref="G36:AO36"/>
    <mergeCell ref="B36:F36"/>
    <mergeCell ref="G37:AO37"/>
    <mergeCell ref="B37:F37"/>
    <mergeCell ref="G31:AO31"/>
    <mergeCell ref="B31:F31"/>
    <mergeCell ref="G32:AO32"/>
    <mergeCell ref="B32:F32"/>
    <mergeCell ref="G34:AO34"/>
    <mergeCell ref="B34:F34"/>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U19:AC19"/>
    <mergeCell ref="AD19:AJ19"/>
    <mergeCell ref="AK19:AO19"/>
    <mergeCell ref="B16:E17"/>
    <mergeCell ref="F16:T16"/>
    <mergeCell ref="U16:AJ16"/>
    <mergeCell ref="AK16:AO16"/>
    <mergeCell ref="F17:T17"/>
    <mergeCell ref="U17:AJ17"/>
    <mergeCell ref="AK17:AO17"/>
    <mergeCell ref="B30:AO30"/>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396" t="s">
        <v>74</v>
      </c>
      <c r="C9" s="397"/>
      <c r="D9" s="397"/>
      <c r="E9" s="397"/>
      <c r="F9" s="397"/>
      <c r="G9" s="398"/>
    </row>
    <row r="10" spans="2:7" s="34" customFormat="1" ht="9" customHeight="1">
      <c r="B10" s="399"/>
      <c r="C10" s="400"/>
      <c r="D10" s="400"/>
      <c r="E10" s="400"/>
      <c r="F10" s="400"/>
      <c r="G10" s="401"/>
    </row>
    <row r="11" spans="2:7" s="39" customFormat="1" ht="15.75" customHeight="1">
      <c r="B11" s="13"/>
      <c r="C11" s="14"/>
      <c r="D11" s="14"/>
      <c r="E11" s="15"/>
      <c r="F11" s="14"/>
      <c r="G11" s="16"/>
    </row>
    <row r="12" spans="2:7" s="39" customFormat="1" ht="34.5" customHeight="1">
      <c r="B12" s="402" t="s">
        <v>0</v>
      </c>
      <c r="C12" s="403"/>
      <c r="D12" s="403"/>
      <c r="E12" s="403"/>
      <c r="F12" s="403"/>
      <c r="G12" s="404"/>
    </row>
    <row r="13" spans="2:7">
      <c r="B13" s="40"/>
      <c r="C13" s="41"/>
      <c r="D13" s="41"/>
      <c r="E13" s="42"/>
      <c r="F13" s="41"/>
      <c r="G13" s="43"/>
    </row>
    <row r="14" spans="2:7">
      <c r="B14" s="44" t="s">
        <v>95</v>
      </c>
      <c r="C14" s="41"/>
      <c r="D14" s="41"/>
      <c r="E14" s="42"/>
      <c r="F14" s="41"/>
      <c r="G14" s="43"/>
    </row>
    <row r="15" spans="2:7">
      <c r="B15" s="45"/>
      <c r="C15" s="46"/>
      <c r="D15" s="46"/>
      <c r="E15" s="47"/>
      <c r="F15" s="46"/>
      <c r="G15" s="48"/>
    </row>
    <row r="16" spans="2:7" ht="25.5">
      <c r="B16" s="405" t="s">
        <v>1</v>
      </c>
      <c r="C16" s="405"/>
      <c r="D16" s="57" t="s">
        <v>2</v>
      </c>
      <c r="E16" s="405" t="s">
        <v>3</v>
      </c>
      <c r="F16" s="405"/>
      <c r="G16" s="405"/>
    </row>
    <row r="17" spans="2:7" ht="22.5" customHeight="1">
      <c r="B17" s="406" t="s">
        <v>4</v>
      </c>
      <c r="C17" s="406"/>
      <c r="D17" s="5">
        <v>0.1</v>
      </c>
      <c r="E17" s="407" t="s">
        <v>5</v>
      </c>
      <c r="F17" s="407"/>
      <c r="G17" s="407"/>
    </row>
    <row r="18" spans="2:7" ht="28.5" customHeight="1">
      <c r="B18" s="406" t="s">
        <v>6</v>
      </c>
      <c r="C18" s="406"/>
      <c r="D18" s="5">
        <v>0.2</v>
      </c>
      <c r="E18" s="410" t="s">
        <v>7</v>
      </c>
      <c r="F18" s="410"/>
      <c r="G18" s="410"/>
    </row>
    <row r="19" spans="2:7" ht="29.25" customHeight="1">
      <c r="B19" s="406" t="s">
        <v>8</v>
      </c>
      <c r="C19" s="406"/>
      <c r="D19" s="5">
        <v>0.1</v>
      </c>
      <c r="E19" s="410" t="s">
        <v>9</v>
      </c>
      <c r="F19" s="410"/>
      <c r="G19" s="410"/>
    </row>
    <row r="20" spans="2:7" ht="25.5" customHeight="1">
      <c r="B20" s="406" t="s">
        <v>10</v>
      </c>
      <c r="C20" s="406"/>
      <c r="D20" s="5">
        <v>0.2</v>
      </c>
      <c r="E20" s="410" t="s">
        <v>7</v>
      </c>
      <c r="F20" s="410"/>
      <c r="G20" s="410"/>
    </row>
    <row r="21" spans="2:7" ht="23.25" customHeight="1">
      <c r="B21" s="408" t="s">
        <v>96</v>
      </c>
      <c r="C21" s="409"/>
      <c r="D21" s="5">
        <v>0.1</v>
      </c>
      <c r="E21" s="407" t="s">
        <v>5</v>
      </c>
      <c r="F21" s="407"/>
      <c r="G21" s="407"/>
    </row>
    <row r="22" spans="2:7" ht="27" customHeight="1">
      <c r="B22" s="29"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F25" sqref="F25"/>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411"/>
      <c r="C2" s="411"/>
      <c r="D2" s="411"/>
      <c r="E2" s="411"/>
      <c r="F2" s="411"/>
      <c r="G2" s="411"/>
      <c r="H2" s="411"/>
      <c r="I2" s="411"/>
      <c r="J2" s="411"/>
    </row>
    <row r="3" spans="2:10" ht="15.75" customHeight="1">
      <c r="B3" s="411"/>
      <c r="C3" s="411"/>
      <c r="D3" s="411"/>
      <c r="E3" s="411"/>
      <c r="F3" s="411"/>
      <c r="G3" s="411"/>
      <c r="H3" s="411"/>
      <c r="I3" s="411"/>
      <c r="J3" s="411"/>
    </row>
    <row r="4" spans="2:10" ht="15.75" customHeight="1">
      <c r="B4" s="411"/>
      <c r="C4" s="411"/>
      <c r="D4" s="411"/>
      <c r="E4" s="411"/>
      <c r="F4" s="411"/>
      <c r="G4" s="411"/>
      <c r="H4" s="411"/>
      <c r="I4" s="411"/>
      <c r="J4" s="411"/>
    </row>
    <row r="5" spans="2:10" ht="15.75" customHeight="1">
      <c r="B5" s="411"/>
      <c r="C5" s="411"/>
      <c r="D5" s="411"/>
      <c r="E5" s="411"/>
      <c r="F5" s="411"/>
      <c r="G5" s="411"/>
      <c r="H5" s="411"/>
      <c r="I5" s="411"/>
      <c r="J5" s="411"/>
    </row>
    <row r="6" spans="2:10" ht="15.75" customHeight="1">
      <c r="B6" s="411"/>
      <c r="C6" s="411"/>
      <c r="D6" s="411"/>
      <c r="E6" s="411"/>
      <c r="F6" s="411"/>
      <c r="G6" s="411"/>
      <c r="H6" s="411"/>
      <c r="I6" s="411"/>
      <c r="J6" s="411"/>
    </row>
    <row r="7" spans="2:10" ht="11.25">
      <c r="B7" s="411"/>
      <c r="C7" s="411"/>
      <c r="D7" s="411"/>
      <c r="E7" s="411"/>
      <c r="F7" s="411"/>
      <c r="G7" s="411"/>
      <c r="H7" s="411"/>
      <c r="I7" s="411"/>
      <c r="J7" s="411"/>
    </row>
    <row r="8" spans="2:10" ht="11.25">
      <c r="B8" s="411" t="s">
        <v>73</v>
      </c>
      <c r="C8" s="411"/>
      <c r="D8" s="411"/>
      <c r="E8" s="411"/>
      <c r="F8" s="411"/>
      <c r="G8" s="411"/>
      <c r="H8" s="411"/>
      <c r="I8" s="411"/>
      <c r="J8" s="411"/>
    </row>
    <row r="9" spans="2:10" ht="18" customHeight="1">
      <c r="B9" s="412" t="s">
        <v>83</v>
      </c>
      <c r="C9" s="413"/>
      <c r="D9" s="413"/>
      <c r="E9" s="413"/>
      <c r="F9" s="413"/>
      <c r="G9" s="413"/>
      <c r="H9" s="413"/>
      <c r="I9" s="413"/>
      <c r="J9" s="414"/>
    </row>
    <row r="10" spans="2:10" s="49" customFormat="1" ht="9.75" customHeight="1">
      <c r="B10" s="50"/>
      <c r="C10" s="50"/>
      <c r="D10" s="50"/>
      <c r="E10" s="50"/>
      <c r="F10" s="50"/>
      <c r="G10" s="50"/>
      <c r="H10" s="50"/>
      <c r="I10" s="50"/>
      <c r="J10" s="50"/>
    </row>
    <row r="11" spans="2:10" ht="18" customHeight="1">
      <c r="B11" s="60" t="s">
        <v>84</v>
      </c>
      <c r="C11" s="416" t="str">
        <f>IF('Redes SDC 1'!C6="","",'Redes SDC 1'!C6)</f>
        <v/>
      </c>
      <c r="D11" s="416"/>
      <c r="E11" s="416"/>
      <c r="F11" s="58" t="s">
        <v>87</v>
      </c>
      <c r="G11" s="417" t="str">
        <f>IF('Redes SDC 1'!N6="","",'Redes SDC 1'!N6)</f>
        <v/>
      </c>
      <c r="H11" s="418"/>
      <c r="I11" s="59" t="s">
        <v>90</v>
      </c>
      <c r="J11" s="61" t="str">
        <f>IF('Redes SDC 1'!N7="","",'Redes SDC 1'!N7)</f>
        <v/>
      </c>
    </row>
    <row r="12" spans="2:10" ht="18" customHeight="1">
      <c r="B12" s="60" t="s">
        <v>85</v>
      </c>
      <c r="C12" s="416" t="str">
        <f>IF('Redes SDC 1'!C7="","",'Redes SDC 1'!C7)</f>
        <v/>
      </c>
      <c r="D12" s="416"/>
      <c r="E12" s="416"/>
      <c r="F12" s="58" t="s">
        <v>88</v>
      </c>
      <c r="G12" s="417" t="str">
        <f>IF('Redes SDC 1'!F7="","",'Redes SDC 1'!F7)</f>
        <v/>
      </c>
      <c r="H12" s="418"/>
      <c r="I12" s="59" t="s">
        <v>92</v>
      </c>
      <c r="J12" s="62" t="str">
        <f>IF('Redes SDC 1'!Q6="","",'Redes SDC 1'!Q6)</f>
        <v/>
      </c>
    </row>
    <row r="13" spans="2:10" ht="18" customHeight="1">
      <c r="B13" s="60" t="s">
        <v>86</v>
      </c>
      <c r="C13" s="416" t="str">
        <f>IF('Redes SDC 1'!I7="","",'Redes SDC 1'!I7)</f>
        <v/>
      </c>
      <c r="D13" s="416"/>
      <c r="E13" s="416"/>
      <c r="F13" s="58" t="s">
        <v>89</v>
      </c>
      <c r="G13" s="417" t="str">
        <f>IF('Redes SDC 1'!I6="","",'Redes SDC 1'!I6)</f>
        <v/>
      </c>
      <c r="H13" s="418"/>
      <c r="I13" s="59" t="s">
        <v>91</v>
      </c>
      <c r="J13" s="62" t="str">
        <f>IF('Redes SDC 1'!Q7="","",'Redes SDC 1'!Q7)</f>
        <v/>
      </c>
    </row>
    <row r="14" spans="2:10" ht="12.75">
      <c r="B14" s="51"/>
      <c r="C14" s="52"/>
      <c r="D14" s="52"/>
      <c r="E14" s="52"/>
      <c r="F14" s="52"/>
      <c r="G14" s="52"/>
      <c r="H14" s="52"/>
      <c r="I14" s="52"/>
      <c r="J14" s="52"/>
    </row>
    <row r="15" spans="2:10" ht="25.5" customHeight="1">
      <c r="B15" s="415" t="s">
        <v>93</v>
      </c>
      <c r="C15" s="415"/>
      <c r="D15" s="415"/>
      <c r="E15" s="415"/>
      <c r="F15" s="415"/>
      <c r="G15" s="415"/>
      <c r="H15" s="415"/>
      <c r="I15" s="415"/>
      <c r="J15" s="415"/>
    </row>
    <row r="16" spans="2:10" ht="9.75" customHeight="1">
      <c r="B16" s="51"/>
      <c r="C16" s="52"/>
      <c r="D16" s="52"/>
      <c r="E16" s="52"/>
      <c r="F16" s="52"/>
      <c r="G16" s="52"/>
      <c r="H16" s="52"/>
      <c r="I16" s="52"/>
      <c r="J16" s="52"/>
    </row>
    <row r="17" spans="2:10" ht="51">
      <c r="B17" s="53" t="s">
        <v>66</v>
      </c>
      <c r="C17" s="53" t="s">
        <v>72</v>
      </c>
      <c r="D17" s="53" t="s">
        <v>67</v>
      </c>
      <c r="E17" s="53" t="s">
        <v>71</v>
      </c>
      <c r="F17" s="53" t="s">
        <v>68</v>
      </c>
      <c r="G17" s="53" t="s">
        <v>69</v>
      </c>
      <c r="H17" s="53" t="s">
        <v>70</v>
      </c>
      <c r="I17" s="53" t="s">
        <v>65</v>
      </c>
      <c r="J17" s="53" t="s">
        <v>94</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19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i3bXjR0mgxPCYr6J8XGxdH9LND4KGiDSqVYJSZ+oLjBBPPiUHVzmaMW0xJT8K0187KHvD+IgYJmHLO0iDt7NYA==" saltValue="pVJX9kP34XxJySRb4Be3dQ=="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15</vt:i4>
      </vt:variant>
    </vt:vector>
  </HeadingPairs>
  <TitlesOfParts>
    <vt:vector size="23" baseType="lpstr">
      <vt:lpstr>Redes SDC 1</vt:lpstr>
      <vt:lpstr>Redes SDC 2</vt:lpstr>
      <vt:lpstr>Redes SDC 3</vt:lpstr>
      <vt:lpstr>Redes SDC 4</vt:lpstr>
      <vt:lpstr>Redes SDC 5</vt:lpstr>
      <vt:lpstr>INFO GENERAL Y FINANCIERA</vt:lpstr>
      <vt:lpstr>POLIZAS</vt:lpstr>
      <vt:lpstr>INFO EXPERIENCIA</vt:lpstr>
      <vt:lpstr>'INFO EXPERIENCIA'!Área_de_impresión</vt:lpstr>
      <vt:lpstr>'INFO GENERAL Y FINANCIERA'!Área_de_impresión</vt:lpstr>
      <vt:lpstr>POLIZAS!Área_de_impresión</vt:lpstr>
      <vt:lpstr>'Redes SDC 1'!Área_de_impresión</vt:lpstr>
      <vt:lpstr>'Redes SDC 2'!Área_de_impresión</vt:lpstr>
      <vt:lpstr>'Redes SDC 3'!Área_de_impresión</vt:lpstr>
      <vt:lpstr>'Redes SDC 4'!Área_de_impresión</vt:lpstr>
      <vt:lpstr>'Redes SDC 5'!Área_de_impresión</vt:lpstr>
      <vt:lpstr>'INFO EXPERIENCIA'!Títulos_a_imprimir</vt:lpstr>
      <vt:lpstr>'INFO GENERAL Y FINANCIERA'!Títulos_a_imprimir</vt:lpstr>
      <vt:lpstr>'Redes SDC 1'!Títulos_a_imprimir</vt:lpstr>
      <vt:lpstr>'Redes SDC 2'!Títulos_a_imprimir</vt:lpstr>
      <vt:lpstr>'Redes SDC 3'!Títulos_a_imprimir</vt:lpstr>
      <vt:lpstr>'Redes SDC 4'!Títulos_a_imprimir</vt:lpstr>
      <vt:lpstr>'Redes SDC 5'!Títulos_a_imprimir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2014-08-20T11:57:58Z</cp:lastPrinted>
  <dcterms:created xsi:type="dcterms:W3CDTF">2013-08-22T20:49:37Z</dcterms:created>
  <dcterms:modified xsi:type="dcterms:W3CDTF">2014-08-20T12:05:11Z</dcterms:modified>
</cp:coreProperties>
</file>