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pedro.rodriguez\Desktop\SUSTITUCION 1718\"/>
    </mc:Choice>
  </mc:AlternateContent>
  <bookViews>
    <workbookView xWindow="0" yWindow="0" windowWidth="28800" windowHeight="12435" firstSheet="1" activeTab="1"/>
  </bookViews>
  <sheets>
    <sheet name="PRESP (2)" sheetId="5" state="hidden" r:id="rId1"/>
    <sheet name="1.Listado de items" sheetId="1" r:id="rId2"/>
  </sheets>
  <definedNames>
    <definedName name="_xlnm._FilterDatabase" localSheetId="1" hidden="1">'1.Listado de items'!$C$22:$H$47</definedName>
    <definedName name="_xlnm._FilterDatabase" localSheetId="0" hidden="1">'PRESP (2)'!$B$11:$I$132</definedName>
    <definedName name="_xlnm.Print_Area" localSheetId="1">'1.Listado de items'!$A$1:$H$89</definedName>
    <definedName name="OLE_LINK1" localSheetId="1">'1.Listado de items'!#REF!</definedName>
    <definedName name="_xlnm.Print_Titles" localSheetId="1">'1.Listado de items'!$C:$E,'1.Listado de items'!$18:$22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3" i="1" l="1"/>
  <c r="H63" i="1" s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2" i="1"/>
  <c r="H54" i="1"/>
  <c r="H55" i="1"/>
  <c r="H56" i="1"/>
  <c r="H57" i="1"/>
  <c r="H58" i="1"/>
  <c r="H59" i="1"/>
  <c r="H60" i="1"/>
  <c r="C12" i="5"/>
  <c r="F14" i="5"/>
  <c r="G14" i="5" s="1"/>
  <c r="H13" i="5" s="1"/>
  <c r="I12" i="5" s="1"/>
  <c r="I42" i="5" s="1"/>
  <c r="C13" i="5"/>
  <c r="C14" i="5"/>
  <c r="D14" i="5"/>
  <c r="C16" i="5"/>
  <c r="E18" i="5"/>
  <c r="F18" i="5"/>
  <c r="G18" i="5"/>
  <c r="H17" i="5"/>
  <c r="I16" i="5" s="1"/>
  <c r="E19" i="5"/>
  <c r="G19" i="5" s="1"/>
  <c r="F19" i="5"/>
  <c r="C17" i="5"/>
  <c r="C18" i="5"/>
  <c r="D18" i="5"/>
  <c r="C19" i="5"/>
  <c r="D19" i="5"/>
  <c r="C21" i="5"/>
  <c r="C22" i="5"/>
  <c r="C23" i="5"/>
  <c r="D23" i="5"/>
  <c r="F23" i="5"/>
  <c r="G23" i="5" s="1"/>
  <c r="C24" i="5"/>
  <c r="D24" i="5"/>
  <c r="F24" i="5"/>
  <c r="G24" i="5" s="1"/>
  <c r="C25" i="5"/>
  <c r="D25" i="5"/>
  <c r="F25" i="5"/>
  <c r="G25" i="5" s="1"/>
  <c r="C26" i="5"/>
  <c r="D26" i="5"/>
  <c r="F26" i="5"/>
  <c r="G26" i="5" s="1"/>
  <c r="C27" i="5"/>
  <c r="D27" i="5"/>
  <c r="F27" i="5"/>
  <c r="G27" i="5" s="1"/>
  <c r="C28" i="5"/>
  <c r="D28" i="5"/>
  <c r="F28" i="5"/>
  <c r="G28" i="5" s="1"/>
  <c r="C29" i="5"/>
  <c r="D29" i="5"/>
  <c r="F29" i="5"/>
  <c r="G29" i="5" s="1"/>
  <c r="C30" i="5"/>
  <c r="D30" i="5"/>
  <c r="F30" i="5"/>
  <c r="G30" i="5" s="1"/>
  <c r="C31" i="5"/>
  <c r="D31" i="5"/>
  <c r="F31" i="5"/>
  <c r="G31" i="5" s="1"/>
  <c r="C32" i="5"/>
  <c r="D32" i="5"/>
  <c r="F32" i="5"/>
  <c r="G32" i="5" s="1"/>
  <c r="C33" i="5"/>
  <c r="D33" i="5"/>
  <c r="F33" i="5"/>
  <c r="G33" i="5" s="1"/>
  <c r="C34" i="5"/>
  <c r="D34" i="5"/>
  <c r="F34" i="5"/>
  <c r="G34" i="5" s="1"/>
  <c r="C35" i="5"/>
  <c r="D35" i="5"/>
  <c r="F35" i="5"/>
  <c r="G35" i="5" s="1"/>
  <c r="C36" i="5"/>
  <c r="D36" i="5"/>
  <c r="F36" i="5"/>
  <c r="G36" i="5" s="1"/>
  <c r="C37" i="5"/>
  <c r="D37" i="5"/>
  <c r="F37" i="5"/>
  <c r="G37" i="5" s="1"/>
  <c r="C38" i="5"/>
  <c r="D38" i="5"/>
  <c r="F38" i="5"/>
  <c r="G38" i="5" s="1"/>
  <c r="C39" i="5"/>
  <c r="D39" i="5"/>
  <c r="F39" i="5"/>
  <c r="G39" i="5" s="1"/>
  <c r="C40" i="5"/>
  <c r="D40" i="5"/>
  <c r="F40" i="5"/>
  <c r="G40" i="5" s="1"/>
  <c r="I44" i="5" l="1"/>
  <c r="I43" i="5"/>
  <c r="H68" i="1"/>
  <c r="H69" i="1"/>
  <c r="H70" i="1" s="1"/>
  <c r="H67" i="1"/>
  <c r="H65" i="1" l="1"/>
  <c r="H72" i="1" s="1"/>
</calcChain>
</file>

<file path=xl/sharedStrings.xml><?xml version="1.0" encoding="utf-8"?>
<sst xmlns="http://schemas.openxmlformats.org/spreadsheetml/2006/main" count="160" uniqueCount="119">
  <si>
    <t>DESMONTE VENTANAS O PUERTAS METÁLICAS (INC. RETIRO DE SOBRANTES)</t>
  </si>
  <si>
    <t>CANTIDAD</t>
  </si>
  <si>
    <t>VALOR
PARCIAL</t>
  </si>
  <si>
    <t>COSTO DIRECTO</t>
  </si>
  <si>
    <t xml:space="preserve">A. I. U. </t>
  </si>
  <si>
    <t xml:space="preserve">COSTO TOTAL </t>
  </si>
  <si>
    <t>11.2.40</t>
  </si>
  <si>
    <t>M2</t>
  </si>
  <si>
    <t>ML</t>
  </si>
  <si>
    <t>1.1.9</t>
  </si>
  <si>
    <t>1.3.1</t>
  </si>
  <si>
    <t>DEMOLICION CIELO RASO FALSO (INC. RETIRO DE SOBR.)</t>
  </si>
  <si>
    <t>21.1.1</t>
  </si>
  <si>
    <t>21.1.2</t>
  </si>
  <si>
    <t>LIMPIEZA DE FACHADAS</t>
  </si>
  <si>
    <t>8.15.1</t>
  </si>
  <si>
    <t>REVISIÓN Y REPARACIÓN DE PUNTO ELÉCTRICO (INC. CAMBIO DE APARATOS)</t>
  </si>
  <si>
    <t>12.1.4</t>
  </si>
  <si>
    <t>VENTANAS SERIE 5020 ALUMINIO</t>
  </si>
  <si>
    <t>DIRECCIÓN DE CONSTRUCCIÓN y CONSERVACIÓN 
DE ESTABLECIMIENTOS EDUCATIVOS</t>
  </si>
  <si>
    <t>VALOR
SUBCAPÍTULOS</t>
  </si>
  <si>
    <t>VALOR
CAPÍTULOS</t>
  </si>
  <si>
    <t>OBJETO: __________________________________________________</t>
  </si>
  <si>
    <t>ANEXO TÉCNICO No. 1</t>
  </si>
  <si>
    <t>PRECIO UNITARIO 
COSTO DIRECTO</t>
  </si>
  <si>
    <t>COLEGIO DISTRITAL __________________________________  -  CPF  _____</t>
  </si>
  <si>
    <t>19.1.8</t>
  </si>
  <si>
    <t>DESMONTE APARATOS SANITARIOS (INC. RETIRO DE SOBR.)</t>
  </si>
  <si>
    <t>1.3.22</t>
  </si>
  <si>
    <t>1.3.24</t>
  </si>
  <si>
    <t>1.3.27</t>
  </si>
  <si>
    <t>DESMONTE PUERTAS CON MARCOS (INC. RETIRO DE SOBR.)</t>
  </si>
  <si>
    <t>DEMOLICIÓN DE ORINAL Ó LAVAMANOS CORRIDO (INC. RETIRO DE SOBR.)</t>
  </si>
  <si>
    <t>1.3.7</t>
  </si>
  <si>
    <t>DEMOLICION MUROS EN BLOQUE; E = 12 cm (INC. RETIRO DE SOBR.)</t>
  </si>
  <si>
    <t>1.3.8</t>
  </si>
  <si>
    <t>DEMOLICIÓN DE PISOS EN BALDOSÍN (INC. RETIRO DE SOBR.)</t>
  </si>
  <si>
    <t>1.3.14</t>
  </si>
  <si>
    <t>ALCALDÍA MAYOR DE BOGOTÁ D.C.</t>
  </si>
  <si>
    <t>SECRETARÍA DE EDUCACIÓN DISTRITAL</t>
  </si>
  <si>
    <t xml:space="preserve"> LISTADO DE PRECIOS DE REFERENCIA DE ACTIVIDADES DE OBRA</t>
  </si>
  <si>
    <t xml:space="preserve">ITEM </t>
  </si>
  <si>
    <t>DESCRIPCIÓN</t>
  </si>
  <si>
    <t>UN</t>
  </si>
  <si>
    <t>11.2.39</t>
  </si>
  <si>
    <t>VALLA INFORMATIVA DE LICENCIA DE CONSTRUCCION (1.00 X 1.00)</t>
  </si>
  <si>
    <t>SUMINISTRO E INSTALACIÓN DE VINILOS ADHESIVOS SOBRE MURO CON IMPRESIÓN DIGITAL SEGÚN DISEÑO.</t>
  </si>
  <si>
    <t>SUMINISTRO E INSTALACIÓN DE CINTA ANTIDESLIZANTE PARA ESCALERAS INTERNAS Y EXTERNAS, ESPESOR 2.5 CM</t>
  </si>
  <si>
    <t>16,1,4</t>
  </si>
  <si>
    <t>16,1,7</t>
  </si>
  <si>
    <t>16,1,14</t>
  </si>
  <si>
    <t>16,1,15</t>
  </si>
  <si>
    <t>16,1,16</t>
  </si>
  <si>
    <t>DISPENSADOR TOALLAS ACERO INOXIDABLE</t>
  </si>
  <si>
    <t>17,1,1</t>
  </si>
  <si>
    <t>CIELO RASO EN DRY WALL CON PERFILERIA DE ALUMINIO</t>
  </si>
  <si>
    <t>18,1,2</t>
  </si>
  <si>
    <t>PINTURA PLASTICA ACRILICA LAVABLE</t>
  </si>
  <si>
    <t>ASEO GENERAL DE OBRA</t>
  </si>
  <si>
    <t>1.3.6</t>
  </si>
  <si>
    <t xml:space="preserve">EMPRESA: </t>
  </si>
  <si>
    <t xml:space="preserve">CONTACTO: </t>
  </si>
  <si>
    <t>CARGO:</t>
  </si>
  <si>
    <t>NIT:</t>
  </si>
  <si>
    <r>
      <t xml:space="preserve">Consultar </t>
    </r>
    <r>
      <rPr>
        <b/>
        <sz val="12"/>
        <color indexed="10"/>
        <rFont val="Arial"/>
        <family val="2"/>
      </rPr>
      <t>NOTAS</t>
    </r>
    <r>
      <rPr>
        <b/>
        <sz val="12"/>
        <rFont val="Arial"/>
        <family val="2"/>
      </rPr>
      <t xml:space="preserve"> sobre el diligenciamiento del formato al final del documento</t>
    </r>
  </si>
  <si>
    <t>SANITARIO NOVA Ref. 30351</t>
  </si>
  <si>
    <t>LAVAMANOS NOVA DE COLGAR Ref. 07381</t>
  </si>
  <si>
    <t>PAPELERA ACERO INOXIDABLE 400 Mts</t>
  </si>
  <si>
    <t>JABONERA EN ACERO INOXIDABLE</t>
  </si>
  <si>
    <r>
      <rPr>
        <b/>
        <sz val="12"/>
        <color indexed="10"/>
        <rFont val="Arial"/>
        <family val="2"/>
      </rPr>
      <t>NOTA (1):</t>
    </r>
    <r>
      <rPr>
        <sz val="12"/>
        <color indexed="8"/>
        <rFont val="Arial"/>
        <family val="2"/>
      </rPr>
      <t xml:space="preserve"> Antes de diligenciar el presente formato de cotización, revisar todos los requerimientos que se exponen en el documento "</t>
    </r>
    <r>
      <rPr>
        <b/>
        <sz val="12"/>
        <color indexed="8"/>
        <rFont val="Arial"/>
        <family val="2"/>
      </rPr>
      <t>FICHA TÉCNICA Y SUS ANEXOS" .</t>
    </r>
  </si>
  <si>
    <r>
      <rPr>
        <b/>
        <sz val="12"/>
        <color indexed="10"/>
        <rFont val="Arial"/>
        <family val="2"/>
      </rPr>
      <t>NOTA(2):</t>
    </r>
    <r>
      <rPr>
        <sz val="12"/>
        <color indexed="8"/>
        <rFont val="Arial"/>
        <family val="2"/>
      </rPr>
      <t xml:space="preserve">  Por favor diligenciar solo las celdas en AMARILLO. se deben llenar todas las casillas. No modificar el orden de las filas y columnas </t>
    </r>
  </si>
  <si>
    <r>
      <rPr>
        <b/>
        <sz val="12"/>
        <color indexed="10"/>
        <rFont val="Arial"/>
        <family val="2"/>
      </rPr>
      <t>NOTA (3):</t>
    </r>
    <r>
      <rPr>
        <sz val="12"/>
        <color indexed="8"/>
        <rFont val="Arial"/>
        <family val="2"/>
      </rPr>
      <t xml:space="preserve"> Los valores deben ser expresados en </t>
    </r>
    <r>
      <rPr>
        <b/>
        <sz val="12"/>
        <color indexed="10"/>
        <rFont val="Arial"/>
        <family val="2"/>
      </rPr>
      <t>PESOS COLOMBIANOS</t>
    </r>
  </si>
  <si>
    <r>
      <rPr>
        <b/>
        <sz val="12"/>
        <color indexed="10"/>
        <rFont val="Arial"/>
        <family val="2"/>
      </rPr>
      <t>NOTA (4)</t>
    </r>
    <r>
      <rPr>
        <sz val="12"/>
        <color indexed="10"/>
        <rFont val="Arial"/>
        <family val="2"/>
      </rPr>
      <t xml:space="preserve">: </t>
    </r>
    <r>
      <rPr>
        <sz val="12"/>
        <color indexed="8"/>
        <rFont val="Arial"/>
        <family val="2"/>
      </rPr>
      <t>No modificar, agregar o quitar ningun item o subitem</t>
    </r>
  </si>
  <si>
    <r>
      <rPr>
        <b/>
        <sz val="12"/>
        <color indexed="10"/>
        <rFont val="Arial"/>
        <family val="2"/>
      </rPr>
      <t>NOTA (5)</t>
    </r>
    <r>
      <rPr>
        <sz val="12"/>
        <color indexed="10"/>
        <rFont val="Arial"/>
        <family val="2"/>
      </rPr>
      <t xml:space="preserve">: </t>
    </r>
    <r>
      <rPr>
        <sz val="12"/>
        <color indexed="8"/>
        <rFont val="Arial"/>
        <family val="2"/>
      </rPr>
      <t>Los valores unitarios deberán aproximarse por exceso o por defecto al entero más cercano. si la cifra no está aproximada y aparece con 50 centavos, el ICBF aproximará al entero inferior.</t>
    </r>
  </si>
  <si>
    <r>
      <rPr>
        <b/>
        <sz val="12"/>
        <color indexed="10"/>
        <rFont val="Arial"/>
        <family val="2"/>
      </rPr>
      <t>NOTA (6):</t>
    </r>
    <r>
      <rPr>
        <sz val="12"/>
        <color indexed="8"/>
        <rFont val="Arial"/>
        <family val="2"/>
      </rPr>
      <t xml:space="preserve"> ir al al </t>
    </r>
    <r>
      <rPr>
        <b/>
        <u/>
        <sz val="12"/>
        <color indexed="8"/>
        <rFont val="Arial"/>
        <family val="2"/>
      </rPr>
      <t>ANEXO N° 2 ESPCIFICACIONES TÉCNICAS</t>
    </r>
    <r>
      <rPr>
        <sz val="12"/>
        <color indexed="8"/>
        <rFont val="Arial"/>
        <family val="2"/>
      </rPr>
      <t>, para revisar el detalle de los items solicitados</t>
    </r>
  </si>
  <si>
    <r>
      <rPr>
        <b/>
        <sz val="12"/>
        <color indexed="10"/>
        <rFont val="Arial"/>
        <family val="2"/>
      </rPr>
      <t>NOTA (7):</t>
    </r>
    <r>
      <rPr>
        <sz val="12"/>
        <color indexed="8"/>
        <rFont val="Arial"/>
        <family val="2"/>
      </rPr>
      <t xml:space="preserve"> Las especificaciones de los numerales 7, 8 y 15 se encuentran detalladas en el </t>
    </r>
    <r>
      <rPr>
        <b/>
        <u/>
        <sz val="12"/>
        <color indexed="8"/>
        <rFont val="Arial"/>
        <family val="2"/>
      </rPr>
      <t>ANEXO N°3 ESPECIFICACIONES TÉCNICAS, OBRAS ELÉCTRICAS Y DE CABLEADO ESTRUCTURADO</t>
    </r>
  </si>
  <si>
    <t>1.3.29</t>
  </si>
  <si>
    <t>VALOR COSTOS DIRECTOS</t>
  </si>
  <si>
    <t>VALOR COSTOS INDIRECTOS</t>
  </si>
  <si>
    <t xml:space="preserve">ADMINISTRACION </t>
  </si>
  <si>
    <t>%</t>
  </si>
  <si>
    <t>IMPREVISTOS</t>
  </si>
  <si>
    <t>UTILIDAD</t>
  </si>
  <si>
    <t>VALOR IVA 16% SOBRE UTILIDAD</t>
  </si>
  <si>
    <t>VALOR  TOTAL DE LA PROPUESTA</t>
  </si>
  <si>
    <t>PRECIO TOTAL</t>
  </si>
  <si>
    <t>CNT</t>
  </si>
  <si>
    <t>PRECIO UNITARIO</t>
  </si>
  <si>
    <t>1.1</t>
  </si>
  <si>
    <t>SUMINISTRO Y INTALACION PISO PORCELANATO .60x.60</t>
  </si>
  <si>
    <t>1.2</t>
  </si>
  <si>
    <t>PULIDA DE PISO, INCLUYE SELLADO</t>
  </si>
  <si>
    <t>DESMONTE DE ENCHAPES Y MUROS</t>
  </si>
  <si>
    <t>CARRAPLAST TERRAZA</t>
  </si>
  <si>
    <t>VIDRIO LAMINADOVERDE INSTITUCIONAL FACHADA</t>
  </si>
  <si>
    <t>DESMONTE MUEBLES EN MADERA</t>
  </si>
  <si>
    <t>. ESPEJOS BISELADOS DE 4 MM (110 cm * 40 cm)</t>
  </si>
  <si>
    <t>7,5,3</t>
  </si>
  <si>
    <t>PUNTO AGUA FRIA  PVC (INC. ACCESORIOS)</t>
  </si>
  <si>
    <t>7,5,4</t>
  </si>
  <si>
    <t>SALIDAS SANITARIAS</t>
  </si>
  <si>
    <t>7,5,5</t>
  </si>
  <si>
    <t>PUNTO DESAGUE PVC Ø 2"</t>
  </si>
  <si>
    <t>7.4.31</t>
  </si>
  <si>
    <t>TUBERIA PVC-P RDE 21 Ø 2"</t>
  </si>
  <si>
    <t>14,1,2</t>
  </si>
  <si>
    <t>CERAMICA 0.30 X 0.30 PARA BAÑOS Y ASEO</t>
  </si>
  <si>
    <t>17,1,6</t>
  </si>
  <si>
    <t>DIVISIONES OFICINAS EN DRY WALL</t>
  </si>
  <si>
    <t>10,2,27</t>
  </si>
  <si>
    <t>TABLETA GRES LISO DE 33 x 33 MORTERO 1:4</t>
  </si>
  <si>
    <t>1.12</t>
  </si>
  <si>
    <t>DESMONTE E INSTALACION DE AIRES ACONDICIONADOS EXISTENTES (INCL. ACCESORIOS)</t>
  </si>
  <si>
    <t>17,1,5</t>
  </si>
  <si>
    <t>PUERTAS EN LAMINA CON RECUBRIMIENTO ELECTROESTATICO PARA BAÑOS</t>
  </si>
  <si>
    <t>10.1.2</t>
  </si>
  <si>
    <t>AFINADO IMPERMEABILIZADO MORTERO 1:3 H=4</t>
  </si>
  <si>
    <t>PRESUPUESTO ORIGINAL</t>
  </si>
  <si>
    <t>PRESUPUESTO SEDE VALLEDUPAR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</si>
</sst>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&quot;$&quot;\ #,##0"/>
    <numFmt numFmtId="167" formatCode="_-&quot;$&quot;* #,##0_-;\-&quot;$&quot;* #,##0_-;_-&quot;$&quot;* &quot;-&quot;??_-;_-@_-"/>
  </numFmts>
  <fonts count="37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7"/>
      <color indexed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3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0"/>
      <name val="Zurich BT"/>
    </font>
    <font>
      <sz val="13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9"/>
      <color indexed="8"/>
      <name val="Arial"/>
      <family val="2"/>
    </font>
    <font>
      <sz val="11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0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/>
    <xf numFmtId="165" fontId="1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" fillId="0" borderId="0"/>
    <xf numFmtId="0" fontId="27" fillId="0" borderId="0"/>
    <xf numFmtId="0" fontId="2" fillId="0" borderId="0"/>
    <xf numFmtId="0" fontId="27" fillId="0" borderId="0"/>
    <xf numFmtId="0" fontId="24" fillId="0" borderId="0"/>
    <xf numFmtId="0" fontId="27" fillId="0" borderId="0"/>
    <xf numFmtId="0" fontId="26" fillId="0" borderId="0"/>
    <xf numFmtId="0" fontId="8" fillId="0" borderId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144">
    <xf numFmtId="0" fontId="0" fillId="0" borderId="0" xfId="0"/>
    <xf numFmtId="0" fontId="2" fillId="0" borderId="1" xfId="12" applyFont="1" applyFill="1" applyBorder="1" applyAlignment="1" applyProtection="1">
      <alignment horizontal="justify" vertical="center" wrapText="1"/>
    </xf>
    <xf numFmtId="0" fontId="5" fillId="0" borderId="1" xfId="12" applyFont="1" applyFill="1" applyBorder="1" applyAlignment="1" applyProtection="1">
      <alignment horizontal="justify" vertical="center" wrapText="1"/>
    </xf>
    <xf numFmtId="0" fontId="5" fillId="0" borderId="1" xfId="12" applyFont="1" applyFill="1" applyBorder="1" applyAlignment="1" applyProtection="1">
      <alignment horizontal="center" vertical="center" wrapText="1"/>
    </xf>
    <xf numFmtId="164" fontId="5" fillId="0" borderId="1" xfId="3" applyFont="1" applyFill="1" applyBorder="1" applyAlignment="1" applyProtection="1">
      <alignment horizontal="justify" vertical="center" wrapText="1"/>
    </xf>
    <xf numFmtId="0" fontId="2" fillId="0" borderId="1" xfId="12" applyFont="1" applyFill="1" applyBorder="1" applyAlignment="1" applyProtection="1">
      <alignment horizontal="center" vertical="center" wrapText="1"/>
    </xf>
    <xf numFmtId="164" fontId="2" fillId="0" borderId="1" xfId="3" applyFont="1" applyFill="1" applyBorder="1" applyAlignment="1" applyProtection="1">
      <alignment horizontal="justify" vertical="center" wrapText="1"/>
    </xf>
    <xf numFmtId="0" fontId="13" fillId="0" borderId="1" xfId="12" applyFont="1" applyFill="1" applyBorder="1" applyAlignment="1" applyProtection="1">
      <alignment horizontal="center" vertical="center" wrapText="1"/>
      <protection locked="0"/>
    </xf>
    <xf numFmtId="0" fontId="2" fillId="0" borderId="0" xfId="12" applyFont="1" applyFill="1" applyAlignment="1" applyProtection="1">
      <alignment horizontal="justify" vertical="center"/>
      <protection locked="0"/>
    </xf>
    <xf numFmtId="0" fontId="5" fillId="0" borderId="1" xfId="12" applyFont="1" applyFill="1" applyBorder="1" applyAlignment="1" applyProtection="1">
      <alignment horizontal="justify" vertical="center"/>
      <protection locked="0"/>
    </xf>
    <xf numFmtId="0" fontId="5" fillId="0" borderId="1" xfId="12" applyFont="1" applyFill="1" applyBorder="1" applyAlignment="1" applyProtection="1">
      <alignment horizontal="left" vertical="center"/>
      <protection locked="0"/>
    </xf>
    <xf numFmtId="0" fontId="2" fillId="0" borderId="1" xfId="12" applyFont="1" applyFill="1" applyBorder="1" applyAlignment="1" applyProtection="1">
      <alignment horizontal="left" vertical="center"/>
      <protection locked="0"/>
    </xf>
    <xf numFmtId="0" fontId="2" fillId="0" borderId="1" xfId="12" applyFont="1" applyFill="1" applyBorder="1" applyAlignment="1" applyProtection="1">
      <alignment horizontal="justify" vertical="center"/>
      <protection locked="0"/>
    </xf>
    <xf numFmtId="4" fontId="5" fillId="0" borderId="1" xfId="12" applyNumberFormat="1" applyFont="1" applyFill="1" applyBorder="1" applyAlignment="1" applyProtection="1">
      <alignment horizontal="right" vertical="center" wrapText="1"/>
      <protection locked="0"/>
    </xf>
    <xf numFmtId="4" fontId="2" fillId="0" borderId="1" xfId="12" applyNumberFormat="1" applyFont="1" applyFill="1" applyBorder="1" applyAlignment="1" applyProtection="1">
      <alignment horizontal="right" vertical="center" wrapText="1"/>
      <protection locked="0"/>
    </xf>
    <xf numFmtId="0" fontId="5" fillId="0" borderId="1" xfId="0" applyFont="1" applyBorder="1" applyAlignment="1" applyProtection="1">
      <alignment vertical="center"/>
      <protection locked="0"/>
    </xf>
    <xf numFmtId="164" fontId="5" fillId="0" borderId="1" xfId="3" applyFont="1" applyFill="1" applyBorder="1" applyAlignment="1" applyProtection="1">
      <alignment horizontal="justify" vertical="center" wrapText="1"/>
      <protection locked="0"/>
    </xf>
    <xf numFmtId="164" fontId="2" fillId="0" borderId="1" xfId="3" applyFont="1" applyFill="1" applyBorder="1" applyAlignment="1" applyProtection="1">
      <alignment horizontal="justify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12" applyFont="1" applyFill="1" applyAlignment="1" applyProtection="1">
      <alignment horizontal="justify" vertical="center" wrapText="1"/>
      <protection locked="0"/>
    </xf>
    <xf numFmtId="0" fontId="2" fillId="0" borderId="0" xfId="12" applyFont="1" applyFill="1" applyAlignment="1" applyProtection="1">
      <alignment horizontal="center" vertical="center"/>
      <protection locked="0"/>
    </xf>
    <xf numFmtId="4" fontId="2" fillId="0" borderId="0" xfId="12" applyNumberFormat="1" applyFont="1" applyFill="1" applyAlignment="1" applyProtection="1">
      <alignment horizontal="justify" vertical="center"/>
      <protection locked="0"/>
    </xf>
    <xf numFmtId="164" fontId="10" fillId="0" borderId="0" xfId="3" applyFont="1" applyAlignment="1" applyProtection="1">
      <alignment horizontal="center" vertical="center"/>
      <protection locked="0"/>
    </xf>
    <xf numFmtId="0" fontId="6" fillId="0" borderId="1" xfId="12" applyFont="1" applyFill="1" applyBorder="1" applyAlignment="1" applyProtection="1">
      <alignment horizontal="center" vertical="center"/>
      <protection locked="0"/>
    </xf>
    <xf numFmtId="0" fontId="5" fillId="0" borderId="1" xfId="12" applyFont="1" applyFill="1" applyBorder="1" applyAlignment="1" applyProtection="1">
      <alignment horizontal="center" vertical="center" wrapText="1"/>
      <protection locked="0"/>
    </xf>
    <xf numFmtId="0" fontId="5" fillId="0" borderId="1" xfId="12" applyFont="1" applyFill="1" applyBorder="1" applyAlignment="1" applyProtection="1">
      <alignment horizontal="center" vertical="center"/>
      <protection locked="0"/>
    </xf>
    <xf numFmtId="4" fontId="5" fillId="0" borderId="1" xfId="12" applyNumberFormat="1" applyFont="1" applyFill="1" applyBorder="1" applyAlignment="1" applyProtection="1">
      <alignment horizontal="center" vertical="center"/>
      <protection locked="0"/>
    </xf>
    <xf numFmtId="164" fontId="6" fillId="2" borderId="1" xfId="3" applyFont="1" applyFill="1" applyBorder="1" applyAlignment="1" applyProtection="1">
      <alignment horizontal="center" vertical="center"/>
      <protection locked="0"/>
    </xf>
    <xf numFmtId="4" fontId="13" fillId="0" borderId="1" xfId="12" applyNumberFormat="1" applyFont="1" applyFill="1" applyBorder="1" applyAlignment="1" applyProtection="1">
      <alignment horizontal="center" vertical="center" wrapText="1"/>
      <protection locked="0"/>
    </xf>
    <xf numFmtId="164" fontId="14" fillId="3" borderId="1" xfId="3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4" fontId="2" fillId="0" borderId="0" xfId="12" applyNumberFormat="1" applyFont="1" applyFill="1" applyAlignment="1" applyProtection="1">
      <alignment horizontal="center" vertical="center"/>
      <protection locked="0"/>
    </xf>
    <xf numFmtId="164" fontId="9" fillId="0" borderId="0" xfId="3" applyFont="1" applyFill="1" applyAlignment="1" applyProtection="1">
      <alignment vertical="center"/>
      <protection locked="0"/>
    </xf>
    <xf numFmtId="0" fontId="5" fillId="0" borderId="1" xfId="12" applyFont="1" applyFill="1" applyBorder="1" applyAlignment="1" applyProtection="1">
      <alignment horizontal="justify" vertical="center" wrapText="1"/>
      <protection locked="0"/>
    </xf>
    <xf numFmtId="164" fontId="10" fillId="0" borderId="1" xfId="3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164" fontId="9" fillId="0" borderId="1" xfId="3" applyFont="1" applyFill="1" applyBorder="1" applyAlignment="1" applyProtection="1">
      <alignment vertical="center"/>
      <protection locked="0"/>
    </xf>
    <xf numFmtId="10" fontId="5" fillId="0" borderId="1" xfId="13" applyNumberFormat="1" applyFont="1" applyFill="1" applyBorder="1" applyAlignment="1" applyProtection="1">
      <alignment horizontal="center" vertical="center"/>
      <protection locked="0"/>
    </xf>
    <xf numFmtId="164" fontId="9" fillId="4" borderId="0" xfId="3" applyFont="1" applyFill="1" applyAlignment="1" applyProtection="1">
      <alignment vertical="center"/>
      <protection locked="0"/>
    </xf>
    <xf numFmtId="0" fontId="11" fillId="0" borderId="0" xfId="0" applyFont="1" applyFill="1" applyAlignment="1" applyProtection="1">
      <alignment vertical="center"/>
      <protection hidden="1"/>
    </xf>
    <xf numFmtId="0" fontId="11" fillId="0" borderId="0" xfId="12" applyFont="1" applyFill="1" applyAlignment="1" applyProtection="1">
      <alignment horizontal="center" vertical="center"/>
      <protection hidden="1"/>
    </xf>
    <xf numFmtId="0" fontId="11" fillId="0" borderId="0" xfId="12" applyFont="1" applyFill="1" applyAlignment="1" applyProtection="1">
      <alignment horizontal="justify" vertical="center"/>
      <protection hidden="1"/>
    </xf>
    <xf numFmtId="0" fontId="11" fillId="0" borderId="0" xfId="12" applyFont="1" applyFill="1" applyAlignment="1" applyProtection="1">
      <alignment horizontal="justify" vertical="center" wrapText="1"/>
      <protection hidden="1"/>
    </xf>
    <xf numFmtId="0" fontId="11" fillId="0" borderId="0" xfId="12" applyFont="1" applyFill="1" applyAlignment="1" applyProtection="1">
      <alignment horizontal="justify"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center" vertical="center"/>
    </xf>
    <xf numFmtId="0" fontId="28" fillId="0" borderId="0" xfId="11" applyFont="1" applyAlignment="1"/>
    <xf numFmtId="0" fontId="28" fillId="0" borderId="0" xfId="11" applyFont="1" applyFill="1" applyAlignment="1"/>
    <xf numFmtId="0" fontId="3" fillId="0" borderId="0" xfId="0" applyFont="1" applyFill="1" applyBorder="1" applyAlignment="1" applyProtection="1">
      <alignment horizontal="center" vertical="center"/>
      <protection hidden="1"/>
    </xf>
    <xf numFmtId="0" fontId="3" fillId="0" borderId="0" xfId="0" applyFont="1" applyFill="1" applyAlignment="1" applyProtection="1">
      <alignment vertical="center"/>
      <protection hidden="1"/>
    </xf>
    <xf numFmtId="0" fontId="29" fillId="5" borderId="2" xfId="6" applyFont="1" applyFill="1" applyBorder="1" applyAlignment="1">
      <alignment vertical="center"/>
    </xf>
    <xf numFmtId="0" fontId="4" fillId="6" borderId="1" xfId="12" applyFont="1" applyFill="1" applyBorder="1" applyAlignment="1" applyProtection="1">
      <alignment horizontal="center" vertical="center" wrapText="1"/>
      <protection hidden="1"/>
    </xf>
    <xf numFmtId="0" fontId="18" fillId="0" borderId="0" xfId="0" applyFont="1" applyBorder="1" applyAlignment="1">
      <alignment horizontal="left" vertical="center" wrapText="1"/>
    </xf>
    <xf numFmtId="166" fontId="25" fillId="0" borderId="0" xfId="5" applyNumberFormat="1" applyFont="1" applyFill="1" applyBorder="1" applyAlignment="1" applyProtection="1">
      <alignment vertical="center"/>
      <protection hidden="1"/>
    </xf>
    <xf numFmtId="0" fontId="11" fillId="0" borderId="0" xfId="12" applyFont="1" applyFill="1" applyBorder="1" applyAlignment="1" applyProtection="1">
      <alignment horizontal="right" vertical="center"/>
      <protection hidden="1"/>
    </xf>
    <xf numFmtId="0" fontId="7" fillId="0" borderId="0" xfId="0" applyFont="1" applyBorder="1" applyAlignment="1">
      <alignment horizontal="justify" wrapText="1"/>
    </xf>
    <xf numFmtId="4" fontId="7" fillId="0" borderId="0" xfId="1" applyNumberFormat="1" applyFont="1" applyFill="1" applyBorder="1" applyAlignment="1">
      <alignment horizontal="right" vertical="center" wrapText="1"/>
    </xf>
    <xf numFmtId="10" fontId="7" fillId="0" borderId="0" xfId="13" applyNumberFormat="1" applyFont="1" applyFill="1" applyBorder="1" applyAlignment="1">
      <alignment horizontal="right" vertical="center" wrapText="1"/>
    </xf>
    <xf numFmtId="0" fontId="2" fillId="0" borderId="0" xfId="0" applyFont="1" applyFill="1" applyBorder="1"/>
    <xf numFmtId="4" fontId="7" fillId="0" borderId="1" xfId="1" applyNumberFormat="1" applyFont="1" applyFill="1" applyBorder="1" applyAlignment="1">
      <alignment horizontal="right" vertical="center" wrapText="1"/>
    </xf>
    <xf numFmtId="9" fontId="16" fillId="0" borderId="1" xfId="13" applyNumberFormat="1" applyFont="1" applyFill="1" applyBorder="1" applyAlignment="1">
      <alignment horizontal="center" vertical="center" wrapText="1"/>
    </xf>
    <xf numFmtId="0" fontId="21" fillId="0" borderId="0" xfId="0" applyFont="1" applyBorder="1" applyAlignment="1" applyProtection="1">
      <alignment horizontal="left" vertical="center" wrapText="1"/>
      <protection locked="0"/>
    </xf>
    <xf numFmtId="0" fontId="29" fillId="5" borderId="0" xfId="6" applyFont="1" applyFill="1" applyBorder="1" applyAlignment="1">
      <alignment vertical="center"/>
    </xf>
    <xf numFmtId="167" fontId="11" fillId="0" borderId="0" xfId="12" applyNumberFormat="1" applyFont="1" applyFill="1" applyAlignment="1" applyProtection="1">
      <alignment horizontal="center" vertical="center"/>
      <protection hidden="1"/>
    </xf>
    <xf numFmtId="167" fontId="3" fillId="0" borderId="0" xfId="0" applyNumberFormat="1" applyFont="1" applyFill="1" applyBorder="1" applyAlignment="1" applyProtection="1">
      <alignment horizontal="center" vertical="center"/>
      <protection hidden="1"/>
    </xf>
    <xf numFmtId="167" fontId="29" fillId="5" borderId="0" xfId="6" applyNumberFormat="1" applyFont="1" applyFill="1" applyBorder="1" applyAlignment="1">
      <alignment vertical="center"/>
    </xf>
    <xf numFmtId="167" fontId="28" fillId="0" borderId="0" xfId="11" applyNumberFormat="1" applyFont="1" applyAlignment="1"/>
    <xf numFmtId="167" fontId="18" fillId="0" borderId="0" xfId="0" applyNumberFormat="1" applyFont="1" applyBorder="1" applyAlignment="1">
      <alignment horizontal="left" vertical="center" wrapText="1"/>
    </xf>
    <xf numFmtId="167" fontId="7" fillId="0" borderId="0" xfId="0" applyNumberFormat="1" applyFont="1" applyFill="1" applyBorder="1" applyAlignment="1">
      <alignment horizontal="center" vertical="center"/>
    </xf>
    <xf numFmtId="167" fontId="7" fillId="0" borderId="0" xfId="1" applyNumberFormat="1" applyFont="1" applyFill="1" applyBorder="1" applyAlignment="1">
      <alignment horizontal="right" vertical="center" wrapText="1"/>
    </xf>
    <xf numFmtId="167" fontId="7" fillId="0" borderId="0" xfId="13" applyNumberFormat="1" applyFont="1" applyFill="1" applyBorder="1" applyAlignment="1">
      <alignment horizontal="right" vertical="center" wrapText="1"/>
    </xf>
    <xf numFmtId="0" fontId="28" fillId="0" borderId="0" xfId="11" applyFont="1" applyFill="1" applyBorder="1" applyAlignment="1"/>
    <xf numFmtId="167" fontId="4" fillId="6" borderId="1" xfId="12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167" fontId="11" fillId="0" borderId="0" xfId="5" applyNumberFormat="1" applyFont="1" applyFill="1" applyBorder="1" applyAlignment="1" applyProtection="1">
      <alignment vertical="center"/>
      <protection hidden="1"/>
    </xf>
    <xf numFmtId="166" fontId="11" fillId="0" borderId="0" xfId="5" applyNumberFormat="1" applyFont="1" applyFill="1" applyBorder="1" applyAlignment="1" applyProtection="1">
      <alignment vertical="center"/>
      <protection hidden="1"/>
    </xf>
    <xf numFmtId="0" fontId="11" fillId="0" borderId="0" xfId="0" applyFont="1" applyBorder="1" applyAlignment="1">
      <alignment horizontal="justify" wrapText="1"/>
    </xf>
    <xf numFmtId="167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justify" vertical="center" wrapText="1"/>
    </xf>
    <xf numFmtId="4" fontId="11" fillId="0" borderId="0" xfId="1" applyNumberFormat="1" applyFont="1" applyFill="1" applyBorder="1" applyAlignment="1">
      <alignment horizontal="right" vertical="center" wrapText="1"/>
    </xf>
    <xf numFmtId="167" fontId="11" fillId="0" borderId="0" xfId="1" applyNumberFormat="1" applyFont="1" applyFill="1" applyBorder="1" applyAlignment="1">
      <alignment horizontal="right" vertical="center" wrapText="1"/>
    </xf>
    <xf numFmtId="0" fontId="11" fillId="0" borderId="0" xfId="0" applyFont="1"/>
    <xf numFmtId="166" fontId="4" fillId="0" borderId="0" xfId="5" applyNumberFormat="1" applyFont="1" applyFill="1" applyBorder="1" applyAlignment="1" applyProtection="1">
      <alignment vertical="center"/>
      <protection hidden="1"/>
    </xf>
    <xf numFmtId="167" fontId="16" fillId="0" borderId="3" xfId="13" applyNumberFormat="1" applyFont="1" applyFill="1" applyBorder="1" applyAlignment="1">
      <alignment horizontal="center" vertical="center" wrapText="1"/>
    </xf>
    <xf numFmtId="166" fontId="4" fillId="0" borderId="1" xfId="5" applyNumberFormat="1" applyFont="1" applyFill="1" applyBorder="1" applyAlignment="1" applyProtection="1">
      <alignment vertical="center"/>
      <protection hidden="1"/>
    </xf>
    <xf numFmtId="166" fontId="17" fillId="0" borderId="0" xfId="5" applyNumberFormat="1" applyFont="1" applyFill="1" applyBorder="1" applyAlignment="1" applyProtection="1">
      <alignment vertical="center"/>
      <protection hidden="1"/>
    </xf>
    <xf numFmtId="166" fontId="11" fillId="10" borderId="0" xfId="5" applyNumberFormat="1" applyFont="1" applyFill="1" applyBorder="1" applyAlignment="1" applyProtection="1">
      <alignment vertical="center"/>
      <protection hidden="1"/>
    </xf>
    <xf numFmtId="0" fontId="32" fillId="9" borderId="0" xfId="0" applyFont="1" applyFill="1" applyBorder="1" applyAlignment="1" applyProtection="1">
      <alignment horizontal="center" vertical="center" wrapText="1" readingOrder="1"/>
      <protection locked="0"/>
    </xf>
    <xf numFmtId="0" fontId="11" fillId="10" borderId="0" xfId="0" applyFont="1" applyFill="1" applyBorder="1" applyAlignment="1" applyProtection="1">
      <alignment vertical="center"/>
      <protection hidden="1"/>
    </xf>
    <xf numFmtId="166" fontId="25" fillId="10" borderId="0" xfId="5" applyNumberFormat="1" applyFont="1" applyFill="1" applyBorder="1" applyAlignment="1" applyProtection="1">
      <alignment vertical="center"/>
      <protection hidden="1"/>
    </xf>
    <xf numFmtId="166" fontId="4" fillId="10" borderId="0" xfId="5" applyNumberFormat="1" applyFont="1" applyFill="1" applyBorder="1" applyAlignment="1" applyProtection="1">
      <alignment vertical="center"/>
      <protection hidden="1"/>
    </xf>
    <xf numFmtId="0" fontId="32" fillId="7" borderId="1" xfId="0" applyFont="1" applyFill="1" applyBorder="1" applyAlignment="1" applyProtection="1">
      <alignment horizontal="center" vertical="center" wrapText="1" readingOrder="1"/>
      <protection locked="0"/>
    </xf>
    <xf numFmtId="0" fontId="11" fillId="0" borderId="0" xfId="0" applyFont="1" applyFill="1" applyBorder="1" applyAlignment="1">
      <alignment horizontal="justify" wrapText="1"/>
    </xf>
    <xf numFmtId="166" fontId="17" fillId="0" borderId="1" xfId="5" applyNumberFormat="1" applyFont="1" applyFill="1" applyBorder="1" applyAlignment="1" applyProtection="1">
      <alignment vertical="center"/>
      <protection hidden="1"/>
    </xf>
    <xf numFmtId="0" fontId="33" fillId="0" borderId="1" xfId="12" applyFont="1" applyFill="1" applyBorder="1" applyAlignment="1" applyProtection="1">
      <alignment horizontal="right" vertical="center"/>
      <protection hidden="1"/>
    </xf>
    <xf numFmtId="0" fontId="33" fillId="0" borderId="1" xfId="12" applyFont="1" applyFill="1" applyBorder="1" applyAlignment="1" applyProtection="1">
      <alignment horizontal="justify" vertical="center" wrapText="1"/>
    </xf>
    <xf numFmtId="0" fontId="33" fillId="0" borderId="1" xfId="12" applyFont="1" applyFill="1" applyBorder="1" applyAlignment="1" applyProtection="1">
      <alignment horizontal="center" vertical="center"/>
      <protection hidden="1"/>
    </xf>
    <xf numFmtId="0" fontId="33" fillId="0" borderId="1" xfId="0" applyFont="1" applyFill="1" applyBorder="1" applyAlignment="1" applyProtection="1">
      <alignment horizontal="center" vertical="center"/>
      <protection hidden="1"/>
    </xf>
    <xf numFmtId="167" fontId="33" fillId="0" borderId="1" xfId="5" applyNumberFormat="1" applyFont="1" applyFill="1" applyBorder="1" applyAlignment="1" applyProtection="1">
      <alignment vertical="center"/>
      <protection hidden="1"/>
    </xf>
    <xf numFmtId="166" fontId="33" fillId="0" borderId="1" xfId="5" applyNumberFormat="1" applyFont="1" applyFill="1" applyBorder="1" applyAlignment="1" applyProtection="1">
      <alignment vertical="center"/>
      <protection hidden="1"/>
    </xf>
    <xf numFmtId="0" fontId="33" fillId="0" borderId="1" xfId="0" applyFont="1" applyFill="1" applyBorder="1"/>
    <xf numFmtId="0" fontId="33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justify" vertical="center" wrapText="1"/>
    </xf>
    <xf numFmtId="1" fontId="33" fillId="0" borderId="1" xfId="12" applyNumberFormat="1" applyFont="1" applyFill="1" applyBorder="1" applyAlignment="1" applyProtection="1">
      <alignment horizontal="justify" vertical="center" wrapText="1"/>
    </xf>
    <xf numFmtId="0" fontId="15" fillId="0" borderId="1" xfId="12" applyFont="1" applyFill="1" applyBorder="1" applyAlignment="1" applyProtection="1">
      <alignment horizontal="justify" vertical="center" wrapText="1"/>
    </xf>
    <xf numFmtId="0" fontId="34" fillId="0" borderId="0" xfId="0" applyFont="1" applyAlignment="1" applyProtection="1">
      <alignment horizontal="left" vertical="center" wrapText="1"/>
      <protection locked="0"/>
    </xf>
    <xf numFmtId="0" fontId="18" fillId="0" borderId="0" xfId="0" applyFont="1" applyAlignment="1">
      <alignment horizontal="left" vertical="center" wrapText="1"/>
    </xf>
    <xf numFmtId="0" fontId="35" fillId="0" borderId="0" xfId="0" applyFont="1"/>
    <xf numFmtId="0" fontId="11" fillId="0" borderId="0" xfId="0" applyFont="1" applyAlignment="1" applyProtection="1">
      <alignment vertical="center"/>
      <protection hidden="1"/>
    </xf>
    <xf numFmtId="49" fontId="4" fillId="0" borderId="0" xfId="0" applyNumberFormat="1" applyFont="1" applyAlignment="1">
      <alignment vertical="center" wrapText="1"/>
    </xf>
    <xf numFmtId="0" fontId="11" fillId="0" borderId="0" xfId="0" applyFont="1" applyAlignment="1" applyProtection="1">
      <alignment horizontal="justify" vertical="center"/>
      <protection hidden="1"/>
    </xf>
    <xf numFmtId="0" fontId="11" fillId="0" borderId="0" xfId="0" applyFont="1" applyAlignment="1" applyProtection="1">
      <alignment horizontal="justify" vertical="center" wrapText="1"/>
      <protection hidden="1"/>
    </xf>
    <xf numFmtId="0" fontId="5" fillId="0" borderId="0" xfId="0" applyFont="1" applyAlignment="1">
      <alignment horizontal="center" vertical="center" wrapText="1"/>
    </xf>
    <xf numFmtId="0" fontId="36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10" fontId="16" fillId="8" borderId="1" xfId="13" applyNumberFormat="1" applyFont="1" applyFill="1" applyBorder="1" applyAlignment="1">
      <alignment horizontal="right" vertical="center" wrapText="1"/>
    </xf>
    <xf numFmtId="167" fontId="16" fillId="8" borderId="1" xfId="13" applyNumberFormat="1" applyFont="1" applyFill="1" applyBorder="1" applyAlignment="1">
      <alignment horizontal="right" vertical="center" wrapText="1"/>
    </xf>
    <xf numFmtId="4" fontId="4" fillId="8" borderId="2" xfId="1" applyNumberFormat="1" applyFont="1" applyFill="1" applyBorder="1" applyAlignment="1">
      <alignment vertical="center" wrapText="1"/>
    </xf>
    <xf numFmtId="167" fontId="4" fillId="8" borderId="2" xfId="1" applyNumberFormat="1" applyFont="1" applyFill="1" applyBorder="1" applyAlignment="1">
      <alignment vertical="center" wrapText="1"/>
    </xf>
    <xf numFmtId="0" fontId="2" fillId="0" borderId="6" xfId="0" applyFont="1" applyFill="1" applyBorder="1"/>
    <xf numFmtId="0" fontId="4" fillId="8" borderId="1" xfId="0" applyFont="1" applyFill="1" applyBorder="1" applyAlignment="1">
      <alignment horizontal="center" vertical="center" wrapText="1"/>
    </xf>
    <xf numFmtId="167" fontId="4" fillId="8" borderId="1" xfId="0" applyNumberFormat="1" applyFont="1" applyFill="1" applyBorder="1" applyAlignment="1">
      <alignment horizontal="center" vertical="center" wrapText="1"/>
    </xf>
    <xf numFmtId="15" fontId="4" fillId="0" borderId="0" xfId="1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21" fillId="0" borderId="0" xfId="0" applyFont="1" applyBorder="1" applyAlignment="1" applyProtection="1">
      <alignment horizontal="left" vertical="center" wrapText="1"/>
      <protection locked="0"/>
    </xf>
    <xf numFmtId="0" fontId="18" fillId="0" borderId="0" xfId="0" applyFont="1" applyBorder="1" applyAlignment="1">
      <alignment horizontal="left" vertical="center" wrapText="1"/>
    </xf>
    <xf numFmtId="0" fontId="29" fillId="0" borderId="3" xfId="6" applyFont="1" applyFill="1" applyBorder="1" applyAlignment="1">
      <alignment horizontal="left" vertical="center"/>
    </xf>
    <xf numFmtId="0" fontId="29" fillId="0" borderId="2" xfId="6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left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4" fontId="4" fillId="8" borderId="3" xfId="1" applyNumberFormat="1" applyFont="1" applyFill="1" applyBorder="1" applyAlignment="1">
      <alignment horizontal="center" vertical="center" wrapText="1"/>
    </xf>
    <xf numFmtId="4" fontId="4" fillId="8" borderId="2" xfId="1" applyNumberFormat="1" applyFont="1" applyFill="1" applyBorder="1" applyAlignment="1">
      <alignment horizontal="center" vertical="center" wrapText="1"/>
    </xf>
    <xf numFmtId="0" fontId="3" fillId="10" borderId="5" xfId="12" applyFont="1" applyFill="1" applyBorder="1" applyAlignment="1" applyProtection="1">
      <alignment horizontal="center" vertical="center" wrapText="1"/>
      <protection hidden="1"/>
    </xf>
  </cellXfs>
  <cellStyles count="39"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Millares" xfId="1" builtinId="3"/>
    <cellStyle name="Millares 8" xfId="2"/>
    <cellStyle name="Moneda" xfId="3" builtinId="4"/>
    <cellStyle name="Moneda 4" xfId="4"/>
    <cellStyle name="Normal" xfId="0" builtinId="0"/>
    <cellStyle name="Normal 10" xfId="5"/>
    <cellStyle name="Normal 2" xfId="6"/>
    <cellStyle name="Normal 2 2" xfId="7"/>
    <cellStyle name="Normal 28" xfId="8"/>
    <cellStyle name="Normal 4 4" xfId="9"/>
    <cellStyle name="Normal 6" xfId="10"/>
    <cellStyle name="Normal 8" xfId="11"/>
    <cellStyle name="Normal_precios 2001-2 y 2002-1" xfId="12"/>
    <cellStyle name="Porcentaje" xfId="13" builtinId="5"/>
    <cellStyle name="Porcentual 5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76200</xdr:rowOff>
    </xdr:from>
    <xdr:to>
      <xdr:col>2</xdr:col>
      <xdr:colOff>333375</xdr:colOff>
      <xdr:row>4</xdr:row>
      <xdr:rowOff>28575</xdr:rowOff>
    </xdr:to>
    <xdr:grpSp>
      <xdr:nvGrpSpPr>
        <xdr:cNvPr id="4858" name="Group 1"/>
        <xdr:cNvGrpSpPr>
          <a:grpSpLocks/>
        </xdr:cNvGrpSpPr>
      </xdr:nvGrpSpPr>
      <xdr:grpSpPr bwMode="auto">
        <a:xfrm>
          <a:off x="333375" y="76200"/>
          <a:ext cx="666750" cy="1038225"/>
          <a:chOff x="23" y="22"/>
          <a:chExt cx="77" cy="107"/>
        </a:xfrm>
      </xdr:grpSpPr>
      <xdr:sp macro="" textlink="">
        <xdr:nvSpPr>
          <xdr:cNvPr id="4098" name="Rectangle 2"/>
          <xdr:cNvSpPr>
            <a:spLocks noChangeArrowheads="1"/>
          </xdr:cNvSpPr>
        </xdr:nvSpPr>
        <xdr:spPr bwMode="auto">
          <a:xfrm>
            <a:off x="23" y="86"/>
            <a:ext cx="7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es-ES" sz="400" b="0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ALCALDIA MAYOR</a:t>
            </a:r>
          </a:p>
          <a:p>
            <a:pPr algn="ctr" rtl="0">
              <a:defRPr sz="1000"/>
            </a:pPr>
            <a:r>
              <a:rPr lang="es-ES" sz="400" b="0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BOGOTÁ D.C.</a:t>
            </a:r>
          </a:p>
          <a:p>
            <a:pPr algn="ctr" rtl="0">
              <a:defRPr sz="1000"/>
            </a:pPr>
            <a:r>
              <a:rPr lang="es-ES" sz="500" b="0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SECRETARÍA</a:t>
            </a:r>
            <a:endParaRPr lang="es-ES" sz="400" b="0" i="0" u="none" strike="noStrike" baseline="0">
              <a:solidFill>
                <a:srgbClr val="000000"/>
              </a:solidFill>
              <a:latin typeface="Tahoma"/>
              <a:cs typeface="Tahoma"/>
            </a:endParaRPr>
          </a:p>
          <a:p>
            <a:pPr algn="ctr" rtl="0">
              <a:defRPr sz="1000"/>
            </a:pPr>
            <a:r>
              <a:rPr lang="es-ES" sz="400" b="0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DE EDUCACIÓN</a:t>
            </a:r>
            <a:endParaRPr lang="es-ES" sz="600" b="0" i="0" u="none" strike="noStrike" baseline="0">
              <a:solidFill>
                <a:srgbClr val="000000"/>
              </a:solidFill>
              <a:latin typeface="Tahoma"/>
              <a:cs typeface="Tahoma"/>
            </a:endParaRPr>
          </a:p>
          <a:p>
            <a:pPr algn="ctr" rtl="0">
              <a:defRPr sz="1000"/>
            </a:pPr>
            <a:endParaRPr lang="es-E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ctr" rtl="0">
              <a:defRPr sz="1000"/>
            </a:pPr>
            <a:endParaRPr lang="es-E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pic>
        <xdr:nvPicPr>
          <xdr:cNvPr id="4860" name="Picture 3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39" y="22"/>
            <a:ext cx="44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16</xdr:row>
      <xdr:rowOff>47625</xdr:rowOff>
    </xdr:from>
    <xdr:to>
      <xdr:col>2</xdr:col>
      <xdr:colOff>838200</xdr:colOff>
      <xdr:row>19</xdr:row>
      <xdr:rowOff>133350</xdr:rowOff>
    </xdr:to>
    <xdr:pic>
      <xdr:nvPicPr>
        <xdr:cNvPr id="2055" name="Picture 7" descr="OGO-ICB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371475"/>
          <a:ext cx="62865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609600</xdr:colOff>
      <xdr:row>16</xdr:row>
      <xdr:rowOff>9525</xdr:rowOff>
    </xdr:from>
    <xdr:to>
      <xdr:col>7</xdr:col>
      <xdr:colOff>714375</xdr:colOff>
      <xdr:row>19</xdr:row>
      <xdr:rowOff>142875</xdr:rowOff>
    </xdr:to>
    <xdr:pic>
      <xdr:nvPicPr>
        <xdr:cNvPr id="2056" name="Picture 8" descr="ttp://t2.gstatic.com/images?q=tbn:ANd9GcRNVeRk2h2SLT4M8OjRXRHgqRhGHZLztUqE2jJP4hbWTtlvv8ifS-nPjA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333375"/>
          <a:ext cx="952500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8"/>
  <sheetViews>
    <sheetView zoomScale="75" workbookViewId="0">
      <pane ySplit="11" topLeftCell="A12" activePane="bottomLeft" state="frozen"/>
      <selection pane="bottomLeft" activeCell="K22" sqref="K22"/>
    </sheetView>
  </sheetViews>
  <sheetFormatPr baseColWidth="10" defaultColWidth="10.85546875" defaultRowHeight="12.75"/>
  <cols>
    <col min="1" max="1" width="3.28515625" style="18" customWidth="1"/>
    <col min="2" max="2" width="6.7109375" style="8" customWidth="1"/>
    <col min="3" max="3" width="50.85546875" style="19" customWidth="1"/>
    <col min="4" max="4" width="8.7109375" style="20" customWidth="1"/>
    <col min="5" max="5" width="10.7109375" style="31" customWidth="1"/>
    <col min="6" max="7" width="15.7109375" style="38" customWidth="1"/>
    <col min="8" max="9" width="18.7109375" style="38" customWidth="1"/>
    <col min="10" max="10" width="14.42578125" style="18" customWidth="1"/>
    <col min="11" max="16384" width="10.85546875" style="18"/>
  </cols>
  <sheetData>
    <row r="1" spans="2:9" ht="20.100000000000001" customHeight="1">
      <c r="B1" s="125" t="s">
        <v>38</v>
      </c>
      <c r="C1" s="125"/>
      <c r="D1" s="125"/>
      <c r="E1" s="125"/>
      <c r="F1" s="125"/>
      <c r="G1" s="125"/>
      <c r="H1" s="125"/>
      <c r="I1" s="125"/>
    </row>
    <row r="2" spans="2:9" ht="20.100000000000001" customHeight="1">
      <c r="B2" s="126" t="s">
        <v>39</v>
      </c>
      <c r="C2" s="126"/>
      <c r="D2" s="126"/>
      <c r="E2" s="126"/>
      <c r="F2" s="126"/>
      <c r="G2" s="126"/>
      <c r="H2" s="126"/>
      <c r="I2" s="126"/>
    </row>
    <row r="3" spans="2:9" ht="28.5" customHeight="1">
      <c r="B3" s="127" t="s">
        <v>19</v>
      </c>
      <c r="C3" s="128"/>
      <c r="D3" s="128"/>
      <c r="E3" s="128"/>
      <c r="F3" s="128"/>
      <c r="G3" s="128"/>
      <c r="H3" s="128"/>
      <c r="I3" s="128"/>
    </row>
    <row r="4" spans="2:9" ht="18" customHeight="1">
      <c r="B4" s="129" t="s">
        <v>25</v>
      </c>
      <c r="C4" s="130"/>
      <c r="D4" s="130"/>
      <c r="E4" s="130"/>
      <c r="F4" s="130"/>
      <c r="G4" s="130"/>
      <c r="H4" s="130"/>
      <c r="I4" s="130"/>
    </row>
    <row r="5" spans="2:9" ht="18" customHeight="1">
      <c r="B5" s="129" t="s">
        <v>22</v>
      </c>
      <c r="C5" s="130"/>
      <c r="D5" s="130"/>
      <c r="E5" s="130"/>
      <c r="F5" s="130"/>
      <c r="G5" s="130"/>
      <c r="H5" s="130"/>
      <c r="I5" s="130"/>
    </row>
    <row r="6" spans="2:9" ht="18" customHeight="1">
      <c r="B6" s="124" t="s">
        <v>40</v>
      </c>
      <c r="C6" s="124"/>
      <c r="D6" s="124"/>
      <c r="E6" s="124"/>
      <c r="F6" s="124"/>
      <c r="G6" s="124"/>
      <c r="H6" s="124"/>
      <c r="I6" s="124"/>
    </row>
    <row r="7" spans="2:9" ht="18" customHeight="1">
      <c r="B7" s="124" t="s">
        <v>23</v>
      </c>
      <c r="C7" s="124"/>
      <c r="D7" s="124"/>
      <c r="E7" s="124"/>
      <c r="F7" s="124"/>
      <c r="G7" s="124"/>
      <c r="H7" s="124"/>
      <c r="I7" s="124"/>
    </row>
    <row r="8" spans="2:9" ht="6" customHeight="1">
      <c r="E8" s="21"/>
      <c r="F8" s="22"/>
      <c r="G8" s="22"/>
      <c r="H8" s="22"/>
      <c r="I8" s="22"/>
    </row>
    <row r="9" spans="2:9" ht="15" hidden="1" customHeight="1">
      <c r="B9" s="23">
        <v>1</v>
      </c>
      <c r="C9" s="24">
        <v>3</v>
      </c>
      <c r="D9" s="25">
        <v>4</v>
      </c>
      <c r="E9" s="26"/>
      <c r="F9" s="27">
        <v>5</v>
      </c>
      <c r="G9" s="27"/>
      <c r="H9" s="27"/>
      <c r="I9" s="27">
        <v>5</v>
      </c>
    </row>
    <row r="10" spans="2:9" s="30" customFormat="1" ht="24.95" customHeight="1">
      <c r="B10" s="7" t="s">
        <v>41</v>
      </c>
      <c r="C10" s="7" t="s">
        <v>42</v>
      </c>
      <c r="D10" s="7" t="s">
        <v>43</v>
      </c>
      <c r="E10" s="28" t="s">
        <v>1</v>
      </c>
      <c r="F10" s="29" t="s">
        <v>24</v>
      </c>
      <c r="G10" s="29" t="s">
        <v>2</v>
      </c>
      <c r="H10" s="29" t="s">
        <v>20</v>
      </c>
      <c r="I10" s="29" t="s">
        <v>21</v>
      </c>
    </row>
    <row r="11" spans="2:9">
      <c r="F11" s="32"/>
      <c r="G11" s="32"/>
      <c r="H11" s="32"/>
      <c r="I11" s="32"/>
    </row>
    <row r="12" spans="2:9" s="35" customFormat="1" ht="15" customHeight="1">
      <c r="B12" s="9">
        <v>1</v>
      </c>
      <c r="C12" s="2" t="e">
        <f>VLOOKUP($B12,'1.Listado de items'!$C$23:$E$45,3,FALSE)</f>
        <v>#N/A</v>
      </c>
      <c r="D12" s="3"/>
      <c r="E12" s="13"/>
      <c r="F12" s="4"/>
      <c r="G12" s="34"/>
      <c r="H12" s="15"/>
      <c r="I12" s="16" t="e">
        <f>SUM(H12:H14)</f>
        <v>#N/A</v>
      </c>
    </row>
    <row r="13" spans="2:9" ht="15" customHeight="1">
      <c r="B13" s="10">
        <v>1.3</v>
      </c>
      <c r="C13" s="2" t="e">
        <f>VLOOKUP($B13,'1.Listado de items'!$C$23:$E$45,3,FALSE)</f>
        <v>#N/A</v>
      </c>
      <c r="D13" s="5"/>
      <c r="E13" s="14"/>
      <c r="F13" s="6"/>
      <c r="G13" s="36"/>
      <c r="H13" s="16" t="e">
        <f>SUM(G12:G14)</f>
        <v>#N/A</v>
      </c>
      <c r="I13" s="17"/>
    </row>
    <row r="14" spans="2:9">
      <c r="B14" s="11" t="s">
        <v>29</v>
      </c>
      <c r="C14" s="1" t="e">
        <f>VLOOKUP($B14,'1.Listado de items'!$C$23:$E$45,3,FALSE)</f>
        <v>#N/A</v>
      </c>
      <c r="D14" s="5" t="e">
        <f>VLOOKUP($B14,'1.Listado de items'!$C$23:$E$45,4,FALSE)</f>
        <v>#N/A</v>
      </c>
      <c r="E14" s="14">
        <v>240</v>
      </c>
      <c r="F14" s="6" t="e">
        <f>VLOOKUP($B14,'1.Listado de items'!$C$23:$E$45,7,FALSE)</f>
        <v>#N/A</v>
      </c>
      <c r="G14" s="36" t="e">
        <f>ROUND(E14*F14,0)</f>
        <v>#N/A</v>
      </c>
      <c r="H14" s="17"/>
      <c r="I14" s="17"/>
    </row>
    <row r="15" spans="2:9">
      <c r="B15" s="11"/>
      <c r="C15" s="1"/>
      <c r="D15" s="5"/>
      <c r="E15" s="14"/>
      <c r="F15" s="6"/>
      <c r="G15" s="36"/>
      <c r="H15" s="17"/>
      <c r="I15" s="17"/>
    </row>
    <row r="16" spans="2:9" s="35" customFormat="1" ht="15" customHeight="1">
      <c r="B16" s="9">
        <v>11</v>
      </c>
      <c r="C16" s="2" t="e">
        <f>VLOOKUP($B16,'1.Listado de items'!$C$23:$E$45,3,FALSE)</f>
        <v>#N/A</v>
      </c>
      <c r="D16" s="3"/>
      <c r="E16" s="13"/>
      <c r="F16" s="4"/>
      <c r="G16" s="34"/>
      <c r="H16" s="16"/>
      <c r="I16" s="16" t="e">
        <f>SUM(H17:H19)</f>
        <v>#N/A</v>
      </c>
    </row>
    <row r="17" spans="2:9" ht="15" customHeight="1">
      <c r="B17" s="10">
        <v>11.2</v>
      </c>
      <c r="C17" s="2" t="e">
        <f>VLOOKUP($B17,'1.Listado de items'!$C$23:$E$45,3,FALSE)</f>
        <v>#N/A</v>
      </c>
      <c r="D17" s="5"/>
      <c r="E17" s="14"/>
      <c r="F17" s="6"/>
      <c r="G17" s="36"/>
      <c r="H17" s="16" t="e">
        <f>SUM(G17:G19)</f>
        <v>#N/A</v>
      </c>
      <c r="I17" s="17"/>
    </row>
    <row r="18" spans="2:9" ht="25.5">
      <c r="B18" s="12" t="s">
        <v>44</v>
      </c>
      <c r="C18" s="1" t="e">
        <f>VLOOKUP($B18,'1.Listado de items'!$C$23:$E$45,3,FALSE)</f>
        <v>#N/A</v>
      </c>
      <c r="D18" s="5" t="e">
        <f>VLOOKUP($B18,'1.Listado de items'!$C$23:$E$45,4,FALSE)</f>
        <v>#N/A</v>
      </c>
      <c r="E18" s="14">
        <f>240*2.8</f>
        <v>672</v>
      </c>
      <c r="F18" s="6" t="e">
        <f>VLOOKUP($B18,'1.Listado de items'!$C$23:$E$45,7,FALSE)</f>
        <v>#N/A</v>
      </c>
      <c r="G18" s="36" t="e">
        <f>ROUND(E18*F18,0)</f>
        <v>#N/A</v>
      </c>
      <c r="H18" s="17"/>
      <c r="I18" s="17"/>
    </row>
    <row r="19" spans="2:9" ht="15" customHeight="1">
      <c r="B19" s="12" t="s">
        <v>6</v>
      </c>
      <c r="C19" s="1" t="e">
        <f>VLOOKUP($B19,'1.Listado de items'!$C$23:$E$45,3,FALSE)</f>
        <v>#N/A</v>
      </c>
      <c r="D19" s="5" t="e">
        <f>VLOOKUP($B19,'1.Listado de items'!$C$23:$E$45,4,FALSE)</f>
        <v>#N/A</v>
      </c>
      <c r="E19" s="14">
        <f>ROUNDUP(250/(2.44*0.82),0)</f>
        <v>125</v>
      </c>
      <c r="F19" s="6" t="e">
        <f>VLOOKUP($B19,'1.Listado de items'!$C$23:$E$45,7,FALSE)</f>
        <v>#N/A</v>
      </c>
      <c r="G19" s="36" t="e">
        <f>ROUND(E19*F19,0)</f>
        <v>#N/A</v>
      </c>
      <c r="H19" s="17"/>
      <c r="I19" s="17"/>
    </row>
    <row r="20" spans="2:9">
      <c r="B20" s="12"/>
      <c r="C20" s="1"/>
      <c r="D20" s="5"/>
      <c r="E20" s="14"/>
      <c r="F20" s="6"/>
      <c r="G20" s="36"/>
      <c r="H20" s="17"/>
      <c r="I20" s="17"/>
    </row>
    <row r="21" spans="2:9" s="35" customFormat="1" ht="15" customHeight="1">
      <c r="B21" s="9">
        <v>21</v>
      </c>
      <c r="C21" s="2" t="e">
        <f>VLOOKUP($B21,'1.Listado de items'!$C$23:$E$45,3,FALSE)</f>
        <v>#N/A</v>
      </c>
      <c r="D21" s="3"/>
      <c r="E21" s="13"/>
      <c r="F21" s="4"/>
      <c r="G21" s="34"/>
      <c r="H21" s="16"/>
      <c r="I21" s="16"/>
    </row>
    <row r="22" spans="2:9" s="35" customFormat="1" ht="15" customHeight="1">
      <c r="B22" s="9">
        <v>21.1</v>
      </c>
      <c r="C22" s="2" t="e">
        <f>VLOOKUP($B22,'1.Listado de items'!$C$23:$E$45,3,FALSE)</f>
        <v>#N/A</v>
      </c>
      <c r="D22" s="3"/>
      <c r="E22" s="13"/>
      <c r="F22" s="4"/>
      <c r="G22" s="34"/>
      <c r="H22" s="16"/>
      <c r="I22" s="16"/>
    </row>
    <row r="23" spans="2:9" ht="15" customHeight="1">
      <c r="B23" s="12" t="s">
        <v>12</v>
      </c>
      <c r="C23" s="1" t="str">
        <f>VLOOKUP($B23,'1.Listado de items'!$C$23:$E$45,3,FALSE)</f>
        <v>M2</v>
      </c>
      <c r="D23" s="5" t="e">
        <f>VLOOKUP($B23,'1.Listado de items'!$C$23:$E$45,4,FALSE)</f>
        <v>#REF!</v>
      </c>
      <c r="E23" s="14">
        <v>18</v>
      </c>
      <c r="F23" s="6" t="e">
        <f>VLOOKUP($B23,'1.Listado de items'!$C$23:$E$45,7,FALSE)</f>
        <v>#REF!</v>
      </c>
      <c r="G23" s="36" t="e">
        <f t="shared" ref="G23:G40" si="0">ROUND(E23*F23,0)</f>
        <v>#REF!</v>
      </c>
      <c r="H23" s="17"/>
      <c r="I23" s="17"/>
    </row>
    <row r="24" spans="2:9" ht="15" customHeight="1">
      <c r="B24" s="12"/>
      <c r="C24" s="1" t="e">
        <f>VLOOKUP($B24,'1.Listado de items'!$C$23:$E$45,3,FALSE)</f>
        <v>#N/A</v>
      </c>
      <c r="D24" s="5" t="e">
        <f>VLOOKUP($B24,'1.Listado de items'!$C$23:$E$45,4,FALSE)</f>
        <v>#N/A</v>
      </c>
      <c r="E24" s="14">
        <v>19</v>
      </c>
      <c r="F24" s="6" t="e">
        <f>VLOOKUP($B24,'1.Listado de items'!$C$23:$E$45,7,FALSE)</f>
        <v>#N/A</v>
      </c>
      <c r="G24" s="36" t="e">
        <f t="shared" si="0"/>
        <v>#N/A</v>
      </c>
      <c r="H24" s="17"/>
      <c r="I24" s="17"/>
    </row>
    <row r="25" spans="2:9" ht="15" customHeight="1">
      <c r="B25" s="12"/>
      <c r="C25" s="1" t="e">
        <f>VLOOKUP($B25,'1.Listado de items'!$C$23:$E$45,3,FALSE)</f>
        <v>#N/A</v>
      </c>
      <c r="D25" s="5" t="e">
        <f>VLOOKUP($B25,'1.Listado de items'!$C$23:$E$45,4,FALSE)</f>
        <v>#N/A</v>
      </c>
      <c r="E25" s="14">
        <v>20</v>
      </c>
      <c r="F25" s="6" t="e">
        <f>VLOOKUP($B25,'1.Listado de items'!$C$23:$E$45,7,FALSE)</f>
        <v>#N/A</v>
      </c>
      <c r="G25" s="36" t="e">
        <f t="shared" si="0"/>
        <v>#N/A</v>
      </c>
      <c r="H25" s="17"/>
      <c r="I25" s="17"/>
    </row>
    <row r="26" spans="2:9" ht="15" customHeight="1">
      <c r="B26" s="12"/>
      <c r="C26" s="1" t="e">
        <f>VLOOKUP($B26,'1.Listado de items'!$C$23:$E$45,3,FALSE)</f>
        <v>#N/A</v>
      </c>
      <c r="D26" s="5" t="e">
        <f>VLOOKUP($B26,'1.Listado de items'!$C$23:$E$45,4,FALSE)</f>
        <v>#N/A</v>
      </c>
      <c r="E26" s="14">
        <v>21</v>
      </c>
      <c r="F26" s="6" t="e">
        <f>VLOOKUP($B26,'1.Listado de items'!$C$23:$E$45,7,FALSE)</f>
        <v>#N/A</v>
      </c>
      <c r="G26" s="36" t="e">
        <f t="shared" si="0"/>
        <v>#N/A</v>
      </c>
      <c r="H26" s="17"/>
      <c r="I26" s="17"/>
    </row>
    <row r="27" spans="2:9" ht="15" customHeight="1">
      <c r="B27" s="12"/>
      <c r="C27" s="1" t="e">
        <f>VLOOKUP($B27,'1.Listado de items'!$C$23:$E$45,3,FALSE)</f>
        <v>#N/A</v>
      </c>
      <c r="D27" s="5" t="e">
        <f>VLOOKUP($B27,'1.Listado de items'!$C$23:$E$45,4,FALSE)</f>
        <v>#N/A</v>
      </c>
      <c r="E27" s="14">
        <v>22</v>
      </c>
      <c r="F27" s="6" t="e">
        <f>VLOOKUP($B27,'1.Listado de items'!$C$23:$E$45,7,FALSE)</f>
        <v>#N/A</v>
      </c>
      <c r="G27" s="36" t="e">
        <f t="shared" si="0"/>
        <v>#N/A</v>
      </c>
      <c r="H27" s="17"/>
      <c r="I27" s="17"/>
    </row>
    <row r="28" spans="2:9" ht="15" customHeight="1">
      <c r="B28" s="12"/>
      <c r="C28" s="1" t="e">
        <f>VLOOKUP($B28,'1.Listado de items'!$C$23:$E$45,3,FALSE)</f>
        <v>#N/A</v>
      </c>
      <c r="D28" s="5" t="e">
        <f>VLOOKUP($B28,'1.Listado de items'!$C$23:$E$45,4,FALSE)</f>
        <v>#N/A</v>
      </c>
      <c r="E28" s="14">
        <v>23</v>
      </c>
      <c r="F28" s="6" t="e">
        <f>VLOOKUP($B28,'1.Listado de items'!$C$23:$E$45,7,FALSE)</f>
        <v>#N/A</v>
      </c>
      <c r="G28" s="36" t="e">
        <f t="shared" si="0"/>
        <v>#N/A</v>
      </c>
      <c r="H28" s="17"/>
      <c r="I28" s="17"/>
    </row>
    <row r="29" spans="2:9" ht="15" customHeight="1">
      <c r="B29" s="12"/>
      <c r="C29" s="1" t="e">
        <f>VLOOKUP($B29,'1.Listado de items'!$C$23:$E$45,3,FALSE)</f>
        <v>#N/A</v>
      </c>
      <c r="D29" s="5" t="e">
        <f>VLOOKUP($B29,'1.Listado de items'!$C$23:$E$45,4,FALSE)</f>
        <v>#N/A</v>
      </c>
      <c r="E29" s="14">
        <v>24</v>
      </c>
      <c r="F29" s="6" t="e">
        <f>VLOOKUP($B29,'1.Listado de items'!$C$23:$E$45,7,FALSE)</f>
        <v>#N/A</v>
      </c>
      <c r="G29" s="36" t="e">
        <f t="shared" si="0"/>
        <v>#N/A</v>
      </c>
      <c r="H29" s="17"/>
      <c r="I29" s="17"/>
    </row>
    <row r="30" spans="2:9" ht="15" customHeight="1">
      <c r="B30" s="12"/>
      <c r="C30" s="1" t="e">
        <f>VLOOKUP($B30,'1.Listado de items'!$C$23:$E$45,3,FALSE)</f>
        <v>#N/A</v>
      </c>
      <c r="D30" s="5" t="e">
        <f>VLOOKUP($B30,'1.Listado de items'!$C$23:$E$45,4,FALSE)</f>
        <v>#N/A</v>
      </c>
      <c r="E30" s="14">
        <v>25</v>
      </c>
      <c r="F30" s="6" t="e">
        <f>VLOOKUP($B30,'1.Listado de items'!$C$23:$E$45,7,FALSE)</f>
        <v>#N/A</v>
      </c>
      <c r="G30" s="36" t="e">
        <f t="shared" si="0"/>
        <v>#N/A</v>
      </c>
      <c r="H30" s="17"/>
      <c r="I30" s="17"/>
    </row>
    <row r="31" spans="2:9" ht="15" customHeight="1">
      <c r="B31" s="12"/>
      <c r="C31" s="1" t="e">
        <f>VLOOKUP($B31,'1.Listado de items'!$C$23:$E$45,3,FALSE)</f>
        <v>#N/A</v>
      </c>
      <c r="D31" s="5" t="e">
        <f>VLOOKUP($B31,'1.Listado de items'!$C$23:$E$45,4,FALSE)</f>
        <v>#N/A</v>
      </c>
      <c r="E31" s="14">
        <v>26</v>
      </c>
      <c r="F31" s="6" t="e">
        <f>VLOOKUP($B31,'1.Listado de items'!$C$23:$E$45,7,FALSE)</f>
        <v>#N/A</v>
      </c>
      <c r="G31" s="36" t="e">
        <f t="shared" si="0"/>
        <v>#N/A</v>
      </c>
      <c r="H31" s="17"/>
      <c r="I31" s="17"/>
    </row>
    <row r="32" spans="2:9" ht="15" customHeight="1">
      <c r="B32" s="12"/>
      <c r="C32" s="1" t="e">
        <f>VLOOKUP($B32,'1.Listado de items'!$C$23:$E$45,3,FALSE)</f>
        <v>#N/A</v>
      </c>
      <c r="D32" s="5" t="e">
        <f>VLOOKUP($B32,'1.Listado de items'!$C$23:$E$45,4,FALSE)</f>
        <v>#N/A</v>
      </c>
      <c r="E32" s="14">
        <v>27</v>
      </c>
      <c r="F32" s="6" t="e">
        <f>VLOOKUP($B32,'1.Listado de items'!$C$23:$E$45,7,FALSE)</f>
        <v>#N/A</v>
      </c>
      <c r="G32" s="36" t="e">
        <f t="shared" si="0"/>
        <v>#N/A</v>
      </c>
      <c r="H32" s="17"/>
      <c r="I32" s="17"/>
    </row>
    <row r="33" spans="2:9" ht="15" customHeight="1">
      <c r="B33" s="12"/>
      <c r="C33" s="1" t="e">
        <f>VLOOKUP($B33,'1.Listado de items'!$C$23:$E$45,3,FALSE)</f>
        <v>#N/A</v>
      </c>
      <c r="D33" s="5" t="e">
        <f>VLOOKUP($B33,'1.Listado de items'!$C$23:$E$45,4,FALSE)</f>
        <v>#N/A</v>
      </c>
      <c r="E33" s="14">
        <v>28</v>
      </c>
      <c r="F33" s="6" t="e">
        <f>VLOOKUP($B33,'1.Listado de items'!$C$23:$E$45,7,FALSE)</f>
        <v>#N/A</v>
      </c>
      <c r="G33" s="36" t="e">
        <f t="shared" si="0"/>
        <v>#N/A</v>
      </c>
      <c r="H33" s="17"/>
      <c r="I33" s="17"/>
    </row>
    <row r="34" spans="2:9" ht="15" customHeight="1">
      <c r="B34" s="12"/>
      <c r="C34" s="1" t="e">
        <f>VLOOKUP($B34,'1.Listado de items'!$C$23:$E$45,3,FALSE)</f>
        <v>#N/A</v>
      </c>
      <c r="D34" s="5" t="e">
        <f>VLOOKUP($B34,'1.Listado de items'!$C$23:$E$45,4,FALSE)</f>
        <v>#N/A</v>
      </c>
      <c r="E34" s="14">
        <v>29</v>
      </c>
      <c r="F34" s="6" t="e">
        <f>VLOOKUP($B34,'1.Listado de items'!$C$23:$E$45,7,FALSE)</f>
        <v>#N/A</v>
      </c>
      <c r="G34" s="36" t="e">
        <f t="shared" si="0"/>
        <v>#N/A</v>
      </c>
      <c r="H34" s="17"/>
      <c r="I34" s="17"/>
    </row>
    <row r="35" spans="2:9" ht="15" customHeight="1">
      <c r="B35" s="12"/>
      <c r="C35" s="1" t="e">
        <f>VLOOKUP($B35,'1.Listado de items'!$C$23:$E$45,3,FALSE)</f>
        <v>#N/A</v>
      </c>
      <c r="D35" s="5" t="e">
        <f>VLOOKUP($B35,'1.Listado de items'!$C$23:$E$45,4,FALSE)</f>
        <v>#N/A</v>
      </c>
      <c r="E35" s="14">
        <v>30</v>
      </c>
      <c r="F35" s="6" t="e">
        <f>VLOOKUP($B35,'1.Listado de items'!$C$23:$E$45,7,FALSE)</f>
        <v>#N/A</v>
      </c>
      <c r="G35" s="36" t="e">
        <f t="shared" si="0"/>
        <v>#N/A</v>
      </c>
      <c r="H35" s="17"/>
      <c r="I35" s="17"/>
    </row>
    <row r="36" spans="2:9" ht="15" customHeight="1">
      <c r="B36" s="12"/>
      <c r="C36" s="1" t="e">
        <f>VLOOKUP($B36,'1.Listado de items'!$C$23:$E$45,3,FALSE)</f>
        <v>#N/A</v>
      </c>
      <c r="D36" s="5" t="e">
        <f>VLOOKUP($B36,'1.Listado de items'!$C$23:$E$45,4,FALSE)</f>
        <v>#N/A</v>
      </c>
      <c r="E36" s="14">
        <v>31</v>
      </c>
      <c r="F36" s="6" t="e">
        <f>VLOOKUP($B36,'1.Listado de items'!$C$23:$E$45,7,FALSE)</f>
        <v>#N/A</v>
      </c>
      <c r="G36" s="36" t="e">
        <f t="shared" si="0"/>
        <v>#N/A</v>
      </c>
      <c r="H36" s="17"/>
      <c r="I36" s="17"/>
    </row>
    <row r="37" spans="2:9" ht="15" customHeight="1">
      <c r="B37" s="12"/>
      <c r="C37" s="1" t="e">
        <f>VLOOKUP($B37,'1.Listado de items'!$C$23:$E$45,3,FALSE)</f>
        <v>#N/A</v>
      </c>
      <c r="D37" s="5" t="e">
        <f>VLOOKUP($B37,'1.Listado de items'!$C$23:$E$45,4,FALSE)</f>
        <v>#N/A</v>
      </c>
      <c r="E37" s="14">
        <v>32</v>
      </c>
      <c r="F37" s="6" t="e">
        <f>VLOOKUP($B37,'1.Listado de items'!$C$23:$E$45,7,FALSE)</f>
        <v>#N/A</v>
      </c>
      <c r="G37" s="36" t="e">
        <f t="shared" si="0"/>
        <v>#N/A</v>
      </c>
      <c r="H37" s="17"/>
      <c r="I37" s="17"/>
    </row>
    <row r="38" spans="2:9" ht="15" customHeight="1">
      <c r="B38" s="12"/>
      <c r="C38" s="1" t="e">
        <f>VLOOKUP($B38,'1.Listado de items'!$C$23:$E$45,3,FALSE)</f>
        <v>#N/A</v>
      </c>
      <c r="D38" s="5" t="e">
        <f>VLOOKUP($B38,'1.Listado de items'!$C$23:$E$45,4,FALSE)</f>
        <v>#N/A</v>
      </c>
      <c r="E38" s="14">
        <v>33</v>
      </c>
      <c r="F38" s="6" t="e">
        <f>VLOOKUP($B38,'1.Listado de items'!$C$23:$E$45,7,FALSE)</f>
        <v>#N/A</v>
      </c>
      <c r="G38" s="36" t="e">
        <f t="shared" si="0"/>
        <v>#N/A</v>
      </c>
      <c r="H38" s="17"/>
      <c r="I38" s="17"/>
    </row>
    <row r="39" spans="2:9" ht="15" customHeight="1">
      <c r="B39" s="12"/>
      <c r="C39" s="1" t="e">
        <f>VLOOKUP($B39,'1.Listado de items'!$C$23:$E$45,3,FALSE)</f>
        <v>#N/A</v>
      </c>
      <c r="D39" s="5" t="e">
        <f>VLOOKUP($B39,'1.Listado de items'!$C$23:$E$45,4,FALSE)</f>
        <v>#N/A</v>
      </c>
      <c r="E39" s="14">
        <v>34</v>
      </c>
      <c r="F39" s="6" t="e">
        <f>VLOOKUP($B39,'1.Listado de items'!$C$23:$E$45,7,FALSE)</f>
        <v>#N/A</v>
      </c>
      <c r="G39" s="36" t="e">
        <f t="shared" si="0"/>
        <v>#N/A</v>
      </c>
      <c r="H39" s="17"/>
      <c r="I39" s="17"/>
    </row>
    <row r="40" spans="2:9" ht="15" customHeight="1">
      <c r="B40" s="12"/>
      <c r="C40" s="1" t="e">
        <f>VLOOKUP($B40,'1.Listado de items'!$C$23:$E$45,3,FALSE)</f>
        <v>#N/A</v>
      </c>
      <c r="D40" s="5" t="e">
        <f>VLOOKUP($B40,'1.Listado de items'!$C$23:$E$45,4,FALSE)</f>
        <v>#N/A</v>
      </c>
      <c r="E40" s="14">
        <v>35</v>
      </c>
      <c r="F40" s="6" t="e">
        <f>VLOOKUP($B40,'1.Listado de items'!$C$23:$E$45,7,FALSE)</f>
        <v>#N/A</v>
      </c>
      <c r="G40" s="36" t="e">
        <f t="shared" si="0"/>
        <v>#N/A</v>
      </c>
      <c r="H40" s="17"/>
      <c r="I40" s="17"/>
    </row>
    <row r="41" spans="2:9">
      <c r="F41" s="32"/>
      <c r="G41" s="32"/>
      <c r="H41" s="32"/>
      <c r="I41" s="32"/>
    </row>
    <row r="42" spans="2:9" s="35" customFormat="1" ht="20.100000000000001" customHeight="1">
      <c r="B42" s="9"/>
      <c r="C42" s="33" t="s">
        <v>3</v>
      </c>
      <c r="D42" s="25"/>
      <c r="E42" s="26"/>
      <c r="F42" s="34"/>
      <c r="G42" s="15"/>
      <c r="H42" s="34"/>
      <c r="I42" s="34" t="e">
        <f>SUM(I12:I40)</f>
        <v>#N/A</v>
      </c>
    </row>
    <row r="43" spans="2:9" s="35" customFormat="1" ht="20.100000000000001" customHeight="1">
      <c r="B43" s="9"/>
      <c r="C43" s="33" t="s">
        <v>4</v>
      </c>
      <c r="D43" s="37">
        <v>0.26</v>
      </c>
      <c r="E43" s="26"/>
      <c r="F43" s="34"/>
      <c r="G43" s="15"/>
      <c r="H43" s="34"/>
      <c r="I43" s="34" t="e">
        <f>ROUND(I42*D43,0)</f>
        <v>#N/A</v>
      </c>
    </row>
    <row r="44" spans="2:9" s="35" customFormat="1" ht="20.100000000000001" customHeight="1">
      <c r="B44" s="9"/>
      <c r="C44" s="33" t="s">
        <v>5</v>
      </c>
      <c r="D44" s="25"/>
      <c r="E44" s="26"/>
      <c r="F44" s="34"/>
      <c r="G44" s="15"/>
      <c r="H44" s="34"/>
      <c r="I44" s="34" t="e">
        <f>SUM(I42:I43)</f>
        <v>#N/A</v>
      </c>
    </row>
    <row r="45" spans="2:9">
      <c r="F45" s="32"/>
      <c r="G45" s="32"/>
      <c r="H45" s="32"/>
      <c r="I45" s="32"/>
    </row>
    <row r="46" spans="2:9">
      <c r="F46" s="32"/>
      <c r="G46" s="32"/>
      <c r="H46" s="32"/>
      <c r="I46" s="32"/>
    </row>
    <row r="47" spans="2:9">
      <c r="F47" s="32"/>
      <c r="G47" s="32"/>
      <c r="H47" s="32"/>
      <c r="I47" s="32"/>
    </row>
    <row r="48" spans="2:9">
      <c r="F48" s="32"/>
      <c r="G48" s="32"/>
      <c r="H48" s="32"/>
      <c r="I48" s="32"/>
    </row>
    <row r="49" spans="6:9">
      <c r="F49" s="32"/>
      <c r="G49" s="32"/>
      <c r="H49" s="32"/>
      <c r="I49" s="32"/>
    </row>
    <row r="50" spans="6:9">
      <c r="F50" s="32"/>
      <c r="G50" s="32"/>
      <c r="H50" s="32"/>
      <c r="I50" s="32"/>
    </row>
    <row r="51" spans="6:9">
      <c r="F51" s="32"/>
      <c r="G51" s="32"/>
      <c r="H51" s="32"/>
      <c r="I51" s="32"/>
    </row>
    <row r="52" spans="6:9">
      <c r="F52" s="32"/>
      <c r="G52" s="32"/>
      <c r="H52" s="32"/>
      <c r="I52" s="32"/>
    </row>
    <row r="53" spans="6:9">
      <c r="F53" s="32"/>
      <c r="G53" s="32"/>
      <c r="H53" s="32"/>
      <c r="I53" s="32"/>
    </row>
    <row r="54" spans="6:9">
      <c r="F54" s="32"/>
      <c r="G54" s="32"/>
      <c r="H54" s="32"/>
      <c r="I54" s="32"/>
    </row>
    <row r="55" spans="6:9">
      <c r="F55" s="32"/>
      <c r="G55" s="32"/>
      <c r="H55" s="32"/>
      <c r="I55" s="32"/>
    </row>
    <row r="56" spans="6:9">
      <c r="F56" s="32"/>
      <c r="G56" s="32"/>
      <c r="H56" s="32"/>
      <c r="I56" s="32"/>
    </row>
    <row r="57" spans="6:9">
      <c r="F57" s="32"/>
      <c r="G57" s="32"/>
      <c r="H57" s="32"/>
      <c r="I57" s="32"/>
    </row>
    <row r="58" spans="6:9">
      <c r="F58" s="32"/>
      <c r="G58" s="32"/>
      <c r="H58" s="32"/>
      <c r="I58" s="32"/>
    </row>
    <row r="59" spans="6:9">
      <c r="F59" s="32"/>
      <c r="G59" s="32"/>
      <c r="H59" s="32"/>
      <c r="I59" s="32"/>
    </row>
    <row r="60" spans="6:9">
      <c r="F60" s="32"/>
      <c r="G60" s="32"/>
      <c r="H60" s="32"/>
      <c r="I60" s="32"/>
    </row>
    <row r="61" spans="6:9">
      <c r="F61" s="32"/>
      <c r="G61" s="32"/>
      <c r="H61" s="32"/>
      <c r="I61" s="32"/>
    </row>
    <row r="62" spans="6:9">
      <c r="F62" s="32"/>
      <c r="G62" s="32"/>
      <c r="H62" s="32"/>
      <c r="I62" s="32"/>
    </row>
    <row r="63" spans="6:9">
      <c r="F63" s="32"/>
      <c r="G63" s="32"/>
      <c r="H63" s="32"/>
      <c r="I63" s="32"/>
    </row>
    <row r="64" spans="6:9">
      <c r="F64" s="32"/>
      <c r="G64" s="32"/>
      <c r="H64" s="32"/>
      <c r="I64" s="32"/>
    </row>
    <row r="65" spans="6:9">
      <c r="F65" s="32"/>
      <c r="G65" s="32"/>
      <c r="H65" s="32"/>
      <c r="I65" s="32"/>
    </row>
    <row r="66" spans="6:9">
      <c r="F66" s="32"/>
      <c r="G66" s="32"/>
      <c r="H66" s="32"/>
      <c r="I66" s="32"/>
    </row>
    <row r="67" spans="6:9">
      <c r="F67" s="32"/>
      <c r="G67" s="32"/>
      <c r="H67" s="32"/>
      <c r="I67" s="32"/>
    </row>
    <row r="68" spans="6:9">
      <c r="F68" s="32"/>
      <c r="G68" s="32"/>
      <c r="H68" s="32"/>
      <c r="I68" s="32"/>
    </row>
    <row r="69" spans="6:9">
      <c r="F69" s="32"/>
      <c r="G69" s="32"/>
      <c r="H69" s="32"/>
      <c r="I69" s="32"/>
    </row>
    <row r="70" spans="6:9">
      <c r="F70" s="32"/>
      <c r="G70" s="32"/>
      <c r="H70" s="32"/>
      <c r="I70" s="32"/>
    </row>
    <row r="71" spans="6:9">
      <c r="F71" s="32"/>
      <c r="G71" s="32"/>
      <c r="H71" s="32"/>
      <c r="I71" s="32"/>
    </row>
    <row r="72" spans="6:9">
      <c r="F72" s="32"/>
      <c r="G72" s="32"/>
      <c r="H72" s="32"/>
      <c r="I72" s="32"/>
    </row>
    <row r="73" spans="6:9">
      <c r="F73" s="32"/>
      <c r="G73" s="32"/>
      <c r="H73" s="32"/>
      <c r="I73" s="32"/>
    </row>
    <row r="74" spans="6:9">
      <c r="F74" s="32"/>
      <c r="G74" s="32"/>
      <c r="H74" s="32"/>
      <c r="I74" s="32"/>
    </row>
    <row r="75" spans="6:9">
      <c r="F75" s="32"/>
      <c r="G75" s="32"/>
      <c r="H75" s="32"/>
      <c r="I75" s="32"/>
    </row>
    <row r="76" spans="6:9">
      <c r="F76" s="32"/>
      <c r="G76" s="32"/>
      <c r="H76" s="32"/>
      <c r="I76" s="32"/>
    </row>
    <row r="77" spans="6:9">
      <c r="F77" s="32"/>
      <c r="G77" s="32"/>
      <c r="H77" s="32"/>
      <c r="I77" s="32"/>
    </row>
    <row r="78" spans="6:9">
      <c r="F78" s="32"/>
      <c r="G78" s="32"/>
      <c r="H78" s="32"/>
      <c r="I78" s="32"/>
    </row>
    <row r="79" spans="6:9">
      <c r="F79" s="32"/>
      <c r="G79" s="32"/>
      <c r="H79" s="32"/>
      <c r="I79" s="32"/>
    </row>
    <row r="80" spans="6:9">
      <c r="F80" s="32"/>
      <c r="G80" s="32"/>
      <c r="H80" s="32"/>
      <c r="I80" s="32"/>
    </row>
    <row r="81" spans="6:9">
      <c r="F81" s="32"/>
      <c r="G81" s="32"/>
      <c r="H81" s="32"/>
      <c r="I81" s="32"/>
    </row>
    <row r="82" spans="6:9">
      <c r="F82" s="32"/>
      <c r="G82" s="32"/>
      <c r="H82" s="32"/>
      <c r="I82" s="32"/>
    </row>
    <row r="83" spans="6:9">
      <c r="F83" s="32"/>
      <c r="G83" s="32"/>
      <c r="H83" s="32"/>
      <c r="I83" s="32"/>
    </row>
    <row r="84" spans="6:9">
      <c r="F84" s="32"/>
      <c r="G84" s="32"/>
      <c r="H84" s="32"/>
      <c r="I84" s="32"/>
    </row>
    <row r="85" spans="6:9">
      <c r="F85" s="32"/>
      <c r="G85" s="32"/>
      <c r="H85" s="32"/>
      <c r="I85" s="32"/>
    </row>
    <row r="86" spans="6:9">
      <c r="F86" s="32"/>
      <c r="G86" s="32"/>
      <c r="H86" s="32"/>
      <c r="I86" s="32"/>
    </row>
    <row r="87" spans="6:9">
      <c r="F87" s="32"/>
      <c r="G87" s="32"/>
      <c r="H87" s="32"/>
      <c r="I87" s="32"/>
    </row>
    <row r="88" spans="6:9">
      <c r="F88" s="32"/>
      <c r="G88" s="32"/>
      <c r="H88" s="32"/>
      <c r="I88" s="32"/>
    </row>
    <row r="89" spans="6:9">
      <c r="F89" s="32"/>
      <c r="G89" s="32"/>
      <c r="H89" s="32"/>
      <c r="I89" s="32"/>
    </row>
    <row r="90" spans="6:9">
      <c r="F90" s="32"/>
      <c r="G90" s="32"/>
      <c r="H90" s="32"/>
      <c r="I90" s="32"/>
    </row>
    <row r="91" spans="6:9">
      <c r="F91" s="32"/>
      <c r="G91" s="32"/>
      <c r="H91" s="32"/>
      <c r="I91" s="32"/>
    </row>
    <row r="92" spans="6:9">
      <c r="F92" s="32"/>
      <c r="G92" s="32"/>
      <c r="H92" s="32"/>
      <c r="I92" s="32"/>
    </row>
    <row r="93" spans="6:9">
      <c r="F93" s="32"/>
      <c r="G93" s="32"/>
      <c r="H93" s="32"/>
      <c r="I93" s="32"/>
    </row>
    <row r="94" spans="6:9">
      <c r="F94" s="32"/>
      <c r="G94" s="32"/>
      <c r="H94" s="32"/>
      <c r="I94" s="32"/>
    </row>
    <row r="95" spans="6:9">
      <c r="F95" s="32"/>
      <c r="G95" s="32"/>
      <c r="H95" s="32"/>
      <c r="I95" s="32"/>
    </row>
    <row r="96" spans="6:9">
      <c r="F96" s="32"/>
      <c r="G96" s="32"/>
      <c r="H96" s="32"/>
      <c r="I96" s="32"/>
    </row>
    <row r="97" spans="6:9">
      <c r="F97" s="32"/>
      <c r="G97" s="32"/>
      <c r="H97" s="32"/>
      <c r="I97" s="32"/>
    </row>
    <row r="98" spans="6:9">
      <c r="F98" s="32"/>
      <c r="G98" s="32"/>
      <c r="H98" s="32"/>
      <c r="I98" s="32"/>
    </row>
    <row r="99" spans="6:9">
      <c r="F99" s="32"/>
      <c r="G99" s="32"/>
      <c r="H99" s="32"/>
      <c r="I99" s="32"/>
    </row>
    <row r="100" spans="6:9">
      <c r="F100" s="32"/>
      <c r="G100" s="32"/>
      <c r="H100" s="32"/>
      <c r="I100" s="32"/>
    </row>
    <row r="101" spans="6:9">
      <c r="F101" s="32"/>
      <c r="G101" s="32"/>
      <c r="H101" s="32"/>
      <c r="I101" s="32"/>
    </row>
    <row r="102" spans="6:9">
      <c r="F102" s="32"/>
      <c r="G102" s="32"/>
      <c r="H102" s="32"/>
      <c r="I102" s="32"/>
    </row>
    <row r="103" spans="6:9">
      <c r="F103" s="32"/>
      <c r="G103" s="32"/>
      <c r="H103" s="32"/>
      <c r="I103" s="32"/>
    </row>
    <row r="104" spans="6:9">
      <c r="F104" s="32"/>
      <c r="G104" s="32"/>
      <c r="H104" s="32"/>
      <c r="I104" s="32"/>
    </row>
    <row r="105" spans="6:9">
      <c r="F105" s="32"/>
      <c r="G105" s="32"/>
      <c r="H105" s="32"/>
      <c r="I105" s="32"/>
    </row>
    <row r="106" spans="6:9">
      <c r="F106" s="32"/>
      <c r="G106" s="32"/>
      <c r="H106" s="32"/>
      <c r="I106" s="32"/>
    </row>
    <row r="107" spans="6:9">
      <c r="F107" s="32"/>
      <c r="G107" s="32"/>
      <c r="H107" s="32"/>
      <c r="I107" s="32"/>
    </row>
    <row r="108" spans="6:9">
      <c r="F108" s="32"/>
      <c r="G108" s="32"/>
      <c r="H108" s="32"/>
      <c r="I108" s="32"/>
    </row>
    <row r="109" spans="6:9">
      <c r="F109" s="32"/>
      <c r="G109" s="32"/>
      <c r="H109" s="32"/>
      <c r="I109" s="32"/>
    </row>
    <row r="110" spans="6:9">
      <c r="F110" s="32"/>
      <c r="G110" s="32"/>
      <c r="H110" s="32"/>
      <c r="I110" s="32"/>
    </row>
    <row r="111" spans="6:9">
      <c r="F111" s="32"/>
      <c r="G111" s="32"/>
      <c r="H111" s="32"/>
      <c r="I111" s="32"/>
    </row>
    <row r="112" spans="6:9">
      <c r="F112" s="32"/>
      <c r="G112" s="32"/>
      <c r="H112" s="32"/>
      <c r="I112" s="32"/>
    </row>
    <row r="113" spans="6:9">
      <c r="F113" s="32"/>
      <c r="G113" s="32"/>
      <c r="H113" s="32"/>
      <c r="I113" s="32"/>
    </row>
    <row r="114" spans="6:9">
      <c r="F114" s="32"/>
      <c r="G114" s="32"/>
      <c r="H114" s="32"/>
      <c r="I114" s="32"/>
    </row>
    <row r="115" spans="6:9">
      <c r="F115" s="32"/>
      <c r="G115" s="32"/>
      <c r="H115" s="32"/>
      <c r="I115" s="32"/>
    </row>
    <row r="116" spans="6:9">
      <c r="F116" s="32"/>
      <c r="G116" s="32"/>
      <c r="H116" s="32"/>
      <c r="I116" s="32"/>
    </row>
    <row r="117" spans="6:9">
      <c r="F117" s="32"/>
      <c r="G117" s="32"/>
      <c r="H117" s="32"/>
      <c r="I117" s="32"/>
    </row>
    <row r="118" spans="6:9">
      <c r="F118" s="32"/>
      <c r="G118" s="32"/>
      <c r="H118" s="32"/>
      <c r="I118" s="32"/>
    </row>
    <row r="119" spans="6:9">
      <c r="F119" s="32"/>
      <c r="G119" s="32"/>
      <c r="H119" s="32"/>
      <c r="I119" s="32"/>
    </row>
    <row r="120" spans="6:9">
      <c r="F120" s="32"/>
      <c r="G120" s="32"/>
      <c r="H120" s="32"/>
      <c r="I120" s="32"/>
    </row>
    <row r="121" spans="6:9">
      <c r="F121" s="32"/>
      <c r="G121" s="32"/>
      <c r="H121" s="32"/>
      <c r="I121" s="32"/>
    </row>
    <row r="122" spans="6:9">
      <c r="F122" s="32"/>
      <c r="G122" s="32"/>
      <c r="H122" s="32"/>
      <c r="I122" s="32"/>
    </row>
    <row r="123" spans="6:9">
      <c r="F123" s="32"/>
      <c r="G123" s="32"/>
      <c r="H123" s="32"/>
      <c r="I123" s="32"/>
    </row>
    <row r="124" spans="6:9">
      <c r="F124" s="32"/>
      <c r="G124" s="32"/>
      <c r="H124" s="32"/>
      <c r="I124" s="32"/>
    </row>
    <row r="125" spans="6:9">
      <c r="F125" s="32"/>
      <c r="G125" s="32"/>
      <c r="H125" s="32"/>
      <c r="I125" s="32"/>
    </row>
    <row r="126" spans="6:9">
      <c r="F126" s="32"/>
      <c r="G126" s="32"/>
      <c r="H126" s="32"/>
      <c r="I126" s="32"/>
    </row>
    <row r="127" spans="6:9">
      <c r="F127" s="32"/>
      <c r="G127" s="32"/>
      <c r="H127" s="32"/>
      <c r="I127" s="32"/>
    </row>
    <row r="128" spans="6:9">
      <c r="F128" s="32"/>
      <c r="G128" s="32"/>
      <c r="H128" s="32"/>
      <c r="I128" s="32"/>
    </row>
    <row r="129" spans="6:9">
      <c r="F129" s="32"/>
      <c r="G129" s="32"/>
      <c r="H129" s="32"/>
      <c r="I129" s="32"/>
    </row>
    <row r="130" spans="6:9">
      <c r="F130" s="32"/>
      <c r="G130" s="32"/>
      <c r="H130" s="32"/>
      <c r="I130" s="32"/>
    </row>
    <row r="131" spans="6:9">
      <c r="F131" s="32"/>
      <c r="G131" s="32"/>
      <c r="H131" s="32"/>
      <c r="I131" s="32"/>
    </row>
    <row r="132" spans="6:9">
      <c r="F132" s="32"/>
      <c r="G132" s="32"/>
      <c r="H132" s="32"/>
      <c r="I132" s="32"/>
    </row>
    <row r="133" spans="6:9">
      <c r="F133" s="32"/>
      <c r="G133" s="32"/>
      <c r="H133" s="32"/>
      <c r="I133" s="32"/>
    </row>
    <row r="134" spans="6:9">
      <c r="F134" s="32"/>
      <c r="G134" s="32"/>
      <c r="H134" s="32"/>
      <c r="I134" s="32"/>
    </row>
    <row r="135" spans="6:9">
      <c r="F135" s="32"/>
      <c r="G135" s="32"/>
      <c r="H135" s="32"/>
      <c r="I135" s="32"/>
    </row>
    <row r="136" spans="6:9">
      <c r="F136" s="32"/>
      <c r="G136" s="32"/>
      <c r="H136" s="32"/>
      <c r="I136" s="32"/>
    </row>
    <row r="137" spans="6:9">
      <c r="F137" s="32"/>
      <c r="G137" s="32"/>
      <c r="H137" s="32"/>
      <c r="I137" s="32"/>
    </row>
    <row r="138" spans="6:9">
      <c r="F138" s="32"/>
      <c r="G138" s="32"/>
      <c r="H138" s="32"/>
      <c r="I138" s="32"/>
    </row>
    <row r="139" spans="6:9">
      <c r="F139" s="32"/>
      <c r="G139" s="32"/>
      <c r="H139" s="32"/>
      <c r="I139" s="32"/>
    </row>
    <row r="140" spans="6:9">
      <c r="F140" s="32"/>
      <c r="G140" s="32"/>
      <c r="H140" s="32"/>
      <c r="I140" s="32"/>
    </row>
    <row r="141" spans="6:9">
      <c r="F141" s="32"/>
      <c r="G141" s="32"/>
      <c r="H141" s="32"/>
      <c r="I141" s="32"/>
    </row>
    <row r="142" spans="6:9">
      <c r="F142" s="32"/>
      <c r="G142" s="32"/>
      <c r="H142" s="32"/>
      <c r="I142" s="32"/>
    </row>
    <row r="143" spans="6:9">
      <c r="F143" s="32"/>
      <c r="G143" s="32"/>
      <c r="H143" s="32"/>
      <c r="I143" s="32"/>
    </row>
    <row r="144" spans="6:9">
      <c r="F144" s="32"/>
      <c r="G144" s="32"/>
      <c r="H144" s="32"/>
      <c r="I144" s="32"/>
    </row>
    <row r="145" spans="6:9">
      <c r="F145" s="32"/>
      <c r="G145" s="32"/>
      <c r="H145" s="32"/>
      <c r="I145" s="32"/>
    </row>
    <row r="146" spans="6:9">
      <c r="F146" s="32"/>
      <c r="G146" s="32"/>
      <c r="H146" s="32"/>
      <c r="I146" s="32"/>
    </row>
    <row r="147" spans="6:9">
      <c r="F147" s="32"/>
      <c r="G147" s="32"/>
      <c r="H147" s="32"/>
      <c r="I147" s="32"/>
    </row>
    <row r="148" spans="6:9">
      <c r="F148" s="32"/>
      <c r="G148" s="32"/>
      <c r="H148" s="32"/>
      <c r="I148" s="32"/>
    </row>
    <row r="149" spans="6:9">
      <c r="F149" s="32"/>
      <c r="G149" s="32"/>
      <c r="H149" s="32"/>
      <c r="I149" s="32"/>
    </row>
    <row r="150" spans="6:9">
      <c r="F150" s="32"/>
      <c r="G150" s="32"/>
      <c r="H150" s="32"/>
      <c r="I150" s="32"/>
    </row>
    <row r="151" spans="6:9">
      <c r="F151" s="32"/>
      <c r="G151" s="32"/>
      <c r="H151" s="32"/>
      <c r="I151" s="32"/>
    </row>
    <row r="152" spans="6:9">
      <c r="F152" s="32"/>
      <c r="G152" s="32"/>
      <c r="H152" s="32"/>
      <c r="I152" s="32"/>
    </row>
    <row r="153" spans="6:9">
      <c r="F153" s="32"/>
      <c r="G153" s="32"/>
      <c r="H153" s="32"/>
      <c r="I153" s="32"/>
    </row>
    <row r="154" spans="6:9">
      <c r="F154" s="32"/>
      <c r="G154" s="32"/>
      <c r="H154" s="32"/>
      <c r="I154" s="32"/>
    </row>
    <row r="155" spans="6:9">
      <c r="F155" s="32"/>
      <c r="G155" s="32"/>
      <c r="H155" s="32"/>
      <c r="I155" s="32"/>
    </row>
    <row r="156" spans="6:9">
      <c r="F156" s="32"/>
      <c r="G156" s="32"/>
      <c r="H156" s="32"/>
      <c r="I156" s="32"/>
    </row>
    <row r="157" spans="6:9">
      <c r="F157" s="32"/>
      <c r="G157" s="32"/>
      <c r="H157" s="32"/>
      <c r="I157" s="32"/>
    </row>
    <row r="158" spans="6:9">
      <c r="F158" s="32"/>
      <c r="G158" s="32"/>
      <c r="H158" s="32"/>
      <c r="I158" s="32"/>
    </row>
    <row r="159" spans="6:9">
      <c r="F159" s="32"/>
      <c r="G159" s="32"/>
      <c r="H159" s="32"/>
      <c r="I159" s="32"/>
    </row>
    <row r="160" spans="6:9">
      <c r="F160" s="32"/>
      <c r="G160" s="32"/>
      <c r="H160" s="32"/>
      <c r="I160" s="32"/>
    </row>
    <row r="161" spans="6:9">
      <c r="F161" s="32"/>
      <c r="G161" s="32"/>
      <c r="H161" s="32"/>
      <c r="I161" s="32"/>
    </row>
    <row r="162" spans="6:9">
      <c r="F162" s="32"/>
      <c r="G162" s="32"/>
      <c r="H162" s="32"/>
      <c r="I162" s="32"/>
    </row>
    <row r="163" spans="6:9">
      <c r="F163" s="32"/>
      <c r="G163" s="32"/>
      <c r="H163" s="32"/>
      <c r="I163" s="32"/>
    </row>
    <row r="164" spans="6:9">
      <c r="F164" s="32"/>
      <c r="G164" s="32"/>
      <c r="H164" s="32"/>
      <c r="I164" s="32"/>
    </row>
    <row r="165" spans="6:9">
      <c r="F165" s="32"/>
      <c r="G165" s="32"/>
      <c r="H165" s="32"/>
      <c r="I165" s="32"/>
    </row>
    <row r="166" spans="6:9">
      <c r="F166" s="32"/>
      <c r="G166" s="32"/>
      <c r="H166" s="32"/>
      <c r="I166" s="32"/>
    </row>
    <row r="167" spans="6:9">
      <c r="F167" s="32"/>
      <c r="G167" s="32"/>
      <c r="H167" s="32"/>
      <c r="I167" s="32"/>
    </row>
    <row r="168" spans="6:9">
      <c r="F168" s="32"/>
      <c r="G168" s="32"/>
      <c r="H168" s="32"/>
      <c r="I168" s="32"/>
    </row>
    <row r="169" spans="6:9">
      <c r="F169" s="32"/>
      <c r="G169" s="32"/>
      <c r="H169" s="32"/>
      <c r="I169" s="32"/>
    </row>
    <row r="170" spans="6:9">
      <c r="F170" s="32"/>
      <c r="G170" s="32"/>
      <c r="H170" s="32"/>
      <c r="I170" s="32"/>
    </row>
    <row r="171" spans="6:9">
      <c r="F171" s="32"/>
      <c r="G171" s="32"/>
      <c r="H171" s="32"/>
      <c r="I171" s="32"/>
    </row>
    <row r="172" spans="6:9">
      <c r="F172" s="32"/>
      <c r="G172" s="32"/>
      <c r="H172" s="32"/>
      <c r="I172" s="32"/>
    </row>
    <row r="173" spans="6:9">
      <c r="F173" s="32"/>
      <c r="G173" s="32"/>
      <c r="H173" s="32"/>
      <c r="I173" s="32"/>
    </row>
    <row r="174" spans="6:9">
      <c r="F174" s="32"/>
      <c r="G174" s="32"/>
      <c r="H174" s="32"/>
      <c r="I174" s="32"/>
    </row>
    <row r="175" spans="6:9">
      <c r="F175" s="32"/>
      <c r="G175" s="32"/>
      <c r="H175" s="32"/>
      <c r="I175" s="32"/>
    </row>
    <row r="176" spans="6:9">
      <c r="F176" s="32"/>
      <c r="G176" s="32"/>
      <c r="H176" s="32"/>
      <c r="I176" s="32"/>
    </row>
    <row r="177" spans="6:9">
      <c r="F177" s="32"/>
      <c r="G177" s="32"/>
      <c r="H177" s="32"/>
      <c r="I177" s="32"/>
    </row>
    <row r="178" spans="6:9">
      <c r="F178" s="32"/>
      <c r="G178" s="32"/>
      <c r="H178" s="32"/>
      <c r="I178" s="32"/>
    </row>
    <row r="179" spans="6:9">
      <c r="F179" s="32"/>
      <c r="G179" s="32"/>
      <c r="H179" s="32"/>
      <c r="I179" s="32"/>
    </row>
    <row r="180" spans="6:9">
      <c r="F180" s="32"/>
      <c r="G180" s="32"/>
      <c r="H180" s="32"/>
      <c r="I180" s="32"/>
    </row>
    <row r="181" spans="6:9">
      <c r="F181" s="32"/>
      <c r="G181" s="32"/>
      <c r="H181" s="32"/>
      <c r="I181" s="32"/>
    </row>
    <row r="182" spans="6:9">
      <c r="F182" s="32"/>
      <c r="G182" s="32"/>
      <c r="H182" s="32"/>
      <c r="I182" s="32"/>
    </row>
    <row r="183" spans="6:9">
      <c r="F183" s="32"/>
      <c r="G183" s="32"/>
      <c r="H183" s="32"/>
      <c r="I183" s="32"/>
    </row>
    <row r="184" spans="6:9">
      <c r="F184" s="32"/>
      <c r="G184" s="32"/>
      <c r="H184" s="32"/>
      <c r="I184" s="32"/>
    </row>
    <row r="185" spans="6:9">
      <c r="F185" s="32"/>
      <c r="G185" s="32"/>
      <c r="H185" s="32"/>
      <c r="I185" s="32"/>
    </row>
    <row r="186" spans="6:9">
      <c r="F186" s="32"/>
      <c r="G186" s="32"/>
      <c r="H186" s="32"/>
      <c r="I186" s="32"/>
    </row>
    <row r="187" spans="6:9">
      <c r="F187" s="32"/>
      <c r="G187" s="32"/>
      <c r="H187" s="32"/>
      <c r="I187" s="32"/>
    </row>
    <row r="188" spans="6:9">
      <c r="F188" s="32"/>
      <c r="G188" s="32"/>
      <c r="H188" s="32"/>
      <c r="I188" s="32"/>
    </row>
    <row r="189" spans="6:9">
      <c r="F189" s="32"/>
      <c r="G189" s="32"/>
      <c r="H189" s="32"/>
      <c r="I189" s="32"/>
    </row>
    <row r="190" spans="6:9">
      <c r="F190" s="32"/>
      <c r="G190" s="32"/>
      <c r="H190" s="32"/>
      <c r="I190" s="32"/>
    </row>
    <row r="191" spans="6:9">
      <c r="F191" s="32"/>
      <c r="G191" s="32"/>
      <c r="H191" s="32"/>
      <c r="I191" s="32"/>
    </row>
    <row r="192" spans="6:9">
      <c r="F192" s="32"/>
      <c r="G192" s="32"/>
      <c r="H192" s="32"/>
      <c r="I192" s="32"/>
    </row>
    <row r="193" spans="6:9">
      <c r="F193" s="32"/>
      <c r="G193" s="32"/>
      <c r="H193" s="32"/>
      <c r="I193" s="32"/>
    </row>
    <row r="194" spans="6:9">
      <c r="F194" s="32"/>
      <c r="G194" s="32"/>
      <c r="H194" s="32"/>
      <c r="I194" s="32"/>
    </row>
    <row r="195" spans="6:9">
      <c r="F195" s="32"/>
      <c r="G195" s="32"/>
      <c r="H195" s="32"/>
      <c r="I195" s="32"/>
    </row>
    <row r="196" spans="6:9">
      <c r="F196" s="32"/>
      <c r="G196" s="32"/>
      <c r="H196" s="32"/>
      <c r="I196" s="32"/>
    </row>
    <row r="197" spans="6:9">
      <c r="F197" s="32"/>
      <c r="G197" s="32"/>
      <c r="H197" s="32"/>
      <c r="I197" s="32"/>
    </row>
    <row r="198" spans="6:9">
      <c r="F198" s="32"/>
      <c r="G198" s="32"/>
      <c r="H198" s="32"/>
      <c r="I198" s="32"/>
    </row>
    <row r="199" spans="6:9">
      <c r="F199" s="32"/>
      <c r="G199" s="32"/>
      <c r="H199" s="32"/>
      <c r="I199" s="32"/>
    </row>
    <row r="200" spans="6:9">
      <c r="F200" s="32"/>
      <c r="G200" s="32"/>
      <c r="H200" s="32"/>
      <c r="I200" s="32"/>
    </row>
    <row r="201" spans="6:9">
      <c r="F201" s="32"/>
      <c r="G201" s="32"/>
      <c r="H201" s="32"/>
      <c r="I201" s="32"/>
    </row>
    <row r="202" spans="6:9">
      <c r="F202" s="32"/>
      <c r="G202" s="32"/>
      <c r="H202" s="32"/>
      <c r="I202" s="32"/>
    </row>
    <row r="203" spans="6:9">
      <c r="F203" s="32"/>
      <c r="G203" s="32"/>
      <c r="H203" s="32"/>
      <c r="I203" s="32"/>
    </row>
    <row r="204" spans="6:9">
      <c r="F204" s="32"/>
      <c r="G204" s="32"/>
      <c r="H204" s="32"/>
      <c r="I204" s="32"/>
    </row>
    <row r="205" spans="6:9">
      <c r="F205" s="32"/>
      <c r="G205" s="32"/>
      <c r="H205" s="32"/>
      <c r="I205" s="32"/>
    </row>
    <row r="206" spans="6:9">
      <c r="F206" s="32"/>
      <c r="G206" s="32"/>
      <c r="H206" s="32"/>
      <c r="I206" s="32"/>
    </row>
    <row r="207" spans="6:9">
      <c r="F207" s="32"/>
      <c r="G207" s="32"/>
      <c r="H207" s="32"/>
      <c r="I207" s="32"/>
    </row>
    <row r="208" spans="6:9">
      <c r="F208" s="32"/>
      <c r="G208" s="32"/>
      <c r="H208" s="32"/>
      <c r="I208" s="32"/>
    </row>
    <row r="209" spans="6:9">
      <c r="F209" s="32"/>
      <c r="G209" s="32"/>
      <c r="H209" s="32"/>
      <c r="I209" s="32"/>
    </row>
    <row r="210" spans="6:9">
      <c r="F210" s="32"/>
      <c r="G210" s="32"/>
      <c r="H210" s="32"/>
      <c r="I210" s="32"/>
    </row>
    <row r="211" spans="6:9">
      <c r="F211" s="32"/>
      <c r="G211" s="32"/>
      <c r="H211" s="32"/>
      <c r="I211" s="32"/>
    </row>
    <row r="212" spans="6:9">
      <c r="F212" s="32"/>
      <c r="G212" s="32"/>
      <c r="H212" s="32"/>
      <c r="I212" s="32"/>
    </row>
    <row r="213" spans="6:9">
      <c r="F213" s="32"/>
      <c r="G213" s="32"/>
      <c r="H213" s="32"/>
      <c r="I213" s="32"/>
    </row>
    <row r="214" spans="6:9">
      <c r="F214" s="32"/>
      <c r="G214" s="32"/>
      <c r="H214" s="32"/>
      <c r="I214" s="32"/>
    </row>
    <row r="215" spans="6:9">
      <c r="F215" s="32"/>
      <c r="G215" s="32"/>
      <c r="H215" s="32"/>
      <c r="I215" s="32"/>
    </row>
    <row r="216" spans="6:9">
      <c r="F216" s="32"/>
      <c r="G216" s="32"/>
      <c r="H216" s="32"/>
      <c r="I216" s="32"/>
    </row>
    <row r="217" spans="6:9">
      <c r="F217" s="32"/>
      <c r="G217" s="32"/>
      <c r="H217" s="32"/>
      <c r="I217" s="32"/>
    </row>
    <row r="218" spans="6:9">
      <c r="F218" s="32"/>
      <c r="G218" s="32"/>
      <c r="H218" s="32"/>
      <c r="I218" s="32"/>
    </row>
  </sheetData>
  <autoFilter ref="B11:I132"/>
  <mergeCells count="7">
    <mergeCell ref="B7:I7"/>
    <mergeCell ref="B1:I1"/>
    <mergeCell ref="B2:I2"/>
    <mergeCell ref="B3:I3"/>
    <mergeCell ref="B6:I6"/>
    <mergeCell ref="B4:I4"/>
    <mergeCell ref="B5:I5"/>
  </mergeCells>
  <phoneticPr fontId="12" type="noConversion"/>
  <pageMargins left="0.75" right="0.75" top="1" bottom="1" header="0" footer="0"/>
  <pageSetup paperSize="9" orientation="portrait" horizontalDpi="200" verticalDpi="200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B1:I77"/>
  <sheetViews>
    <sheetView showGridLines="0" tabSelected="1" view="pageBreakPreview" zoomScale="106" zoomScaleNormal="85" zoomScaleSheetLayoutView="106" zoomScalePageLayoutView="85" workbookViewId="0">
      <selection activeCell="L53" sqref="L53"/>
    </sheetView>
  </sheetViews>
  <sheetFormatPr baseColWidth="10" defaultColWidth="10.85546875" defaultRowHeight="12"/>
  <cols>
    <col min="1" max="1" width="0.42578125" style="39" customWidth="1"/>
    <col min="2" max="2" width="4" style="39" customWidth="1"/>
    <col min="3" max="3" width="15.140625" style="41" customWidth="1"/>
    <col min="4" max="4" width="54.85546875" style="42" customWidth="1"/>
    <col min="5" max="6" width="10" style="40" customWidth="1"/>
    <col min="7" max="7" width="12.7109375" style="63" customWidth="1"/>
    <col min="8" max="8" width="26.5703125" style="39" customWidth="1"/>
    <col min="9" max="9" width="15.7109375" style="39" customWidth="1"/>
    <col min="10" max="16384" width="10.85546875" style="39"/>
  </cols>
  <sheetData>
    <row r="1" spans="2:9" ht="6" customHeight="1">
      <c r="B1" s="48"/>
      <c r="C1" s="48"/>
      <c r="D1" s="48"/>
      <c r="E1" s="48"/>
      <c r="F1" s="48"/>
      <c r="G1" s="64"/>
      <c r="H1" s="46"/>
      <c r="I1" s="46"/>
    </row>
    <row r="2" spans="2:9" ht="22.5" hidden="1" customHeight="1">
      <c r="B2" s="134" t="s">
        <v>60</v>
      </c>
      <c r="C2" s="135"/>
      <c r="D2" s="50"/>
      <c r="E2" s="50"/>
      <c r="F2" s="62"/>
      <c r="G2" s="65"/>
      <c r="H2" s="46"/>
      <c r="I2" s="46"/>
    </row>
    <row r="3" spans="2:9" ht="22.5" hidden="1" customHeight="1">
      <c r="B3" s="134" t="s">
        <v>63</v>
      </c>
      <c r="C3" s="136"/>
      <c r="D3" s="50"/>
      <c r="E3" s="50"/>
      <c r="F3" s="62"/>
      <c r="G3" s="65"/>
      <c r="H3" s="46"/>
      <c r="I3" s="46"/>
    </row>
    <row r="4" spans="2:9" ht="22.5" hidden="1" customHeight="1">
      <c r="B4" s="134" t="s">
        <v>61</v>
      </c>
      <c r="C4" s="136"/>
      <c r="D4" s="50"/>
      <c r="E4" s="50"/>
      <c r="F4" s="62"/>
      <c r="G4" s="65"/>
      <c r="H4" s="46"/>
      <c r="I4" s="46"/>
    </row>
    <row r="5" spans="2:9" ht="22.5" hidden="1" customHeight="1">
      <c r="B5" s="134" t="s">
        <v>62</v>
      </c>
      <c r="C5" s="136"/>
      <c r="D5" s="50"/>
      <c r="E5" s="50"/>
      <c r="F5" s="62"/>
      <c r="G5" s="65"/>
      <c r="H5" s="46"/>
      <c r="I5" s="46"/>
    </row>
    <row r="6" spans="2:9" ht="6" hidden="1" customHeight="1">
      <c r="C6" s="47"/>
      <c r="D6" s="46"/>
      <c r="E6" s="46"/>
      <c r="F6" s="46"/>
      <c r="G6" s="66"/>
      <c r="H6" s="46"/>
      <c r="I6" s="46"/>
    </row>
    <row r="7" spans="2:9" ht="30" hidden="1" customHeight="1">
      <c r="B7" s="49" t="s">
        <v>64</v>
      </c>
      <c r="C7" s="47"/>
      <c r="D7" s="46"/>
      <c r="E7" s="46"/>
      <c r="F7" s="46"/>
      <c r="G7" s="66"/>
      <c r="H7" s="46"/>
      <c r="I7" s="46"/>
    </row>
    <row r="8" spans="2:9" ht="6" hidden="1" customHeight="1">
      <c r="C8" s="47"/>
      <c r="D8" s="46"/>
      <c r="E8" s="46"/>
      <c r="F8" s="46"/>
      <c r="G8" s="66"/>
      <c r="H8" s="46"/>
      <c r="I8" s="46"/>
    </row>
    <row r="9" spans="2:9" ht="19.5" hidden="1" customHeight="1">
      <c r="B9" s="132" t="s">
        <v>69</v>
      </c>
      <c r="C9" s="133"/>
      <c r="D9" s="133"/>
      <c r="E9" s="133"/>
      <c r="F9" s="52"/>
      <c r="G9" s="67"/>
      <c r="H9" s="46"/>
      <c r="I9" s="46"/>
    </row>
    <row r="10" spans="2:9" ht="19.5" hidden="1" customHeight="1">
      <c r="B10" s="132" t="s">
        <v>70</v>
      </c>
      <c r="C10" s="133"/>
      <c r="D10" s="133"/>
      <c r="E10" s="133"/>
      <c r="F10" s="52"/>
      <c r="G10" s="67"/>
      <c r="H10" s="46"/>
      <c r="I10" s="46"/>
    </row>
    <row r="11" spans="2:9" ht="19.5" hidden="1" customHeight="1">
      <c r="B11" s="132" t="s">
        <v>71</v>
      </c>
      <c r="C11" s="133"/>
      <c r="D11" s="133"/>
      <c r="E11" s="133"/>
      <c r="F11" s="52"/>
      <c r="G11" s="67"/>
      <c r="H11" s="46"/>
      <c r="I11" s="46"/>
    </row>
    <row r="12" spans="2:9" ht="19.5" hidden="1" customHeight="1">
      <c r="B12" s="132" t="s">
        <v>72</v>
      </c>
      <c r="C12" s="133"/>
      <c r="D12" s="133"/>
      <c r="E12" s="133"/>
      <c r="F12" s="52"/>
      <c r="G12" s="67"/>
      <c r="H12" s="46"/>
      <c r="I12" s="46"/>
    </row>
    <row r="13" spans="2:9" ht="19.5" hidden="1" customHeight="1">
      <c r="B13" s="132" t="s">
        <v>73</v>
      </c>
      <c r="C13" s="133"/>
      <c r="D13" s="133"/>
      <c r="E13" s="133"/>
      <c r="F13" s="52"/>
      <c r="G13" s="67"/>
      <c r="H13" s="46"/>
      <c r="I13" s="46"/>
    </row>
    <row r="14" spans="2:9" ht="19.5" hidden="1" customHeight="1">
      <c r="B14" s="132" t="s">
        <v>74</v>
      </c>
      <c r="C14" s="133"/>
      <c r="D14" s="133"/>
      <c r="E14" s="133"/>
      <c r="F14" s="52"/>
      <c r="G14" s="67"/>
      <c r="H14" s="46"/>
      <c r="I14" s="46"/>
    </row>
    <row r="15" spans="2:9" ht="19.5" hidden="1" customHeight="1">
      <c r="B15" s="132" t="s">
        <v>75</v>
      </c>
      <c r="C15" s="133"/>
      <c r="D15" s="133"/>
      <c r="E15" s="133"/>
      <c r="F15" s="52"/>
      <c r="G15" s="67"/>
      <c r="H15" s="46"/>
      <c r="I15" s="46"/>
    </row>
    <row r="16" spans="2:9" ht="19.5" customHeight="1">
      <c r="B16" s="61"/>
      <c r="C16" s="52"/>
      <c r="D16" s="52"/>
      <c r="E16" s="52"/>
      <c r="F16" s="52"/>
      <c r="G16" s="67"/>
      <c r="H16" s="46"/>
      <c r="I16" s="46"/>
    </row>
    <row r="17" spans="2:9" ht="19.5" customHeight="1">
      <c r="B17" s="107"/>
      <c r="C17" s="108"/>
      <c r="D17" s="108"/>
      <c r="E17" s="108"/>
      <c r="F17" s="108"/>
      <c r="G17" s="109"/>
      <c r="H17" s="110"/>
      <c r="I17" s="71"/>
    </row>
    <row r="18" spans="2:9" ht="22.5" customHeight="1">
      <c r="B18" s="116"/>
      <c r="C18" s="116"/>
      <c r="D18" s="131" t="s">
        <v>118</v>
      </c>
      <c r="E18" s="131"/>
      <c r="F18" s="131"/>
      <c r="G18" s="131"/>
      <c r="H18" s="110"/>
      <c r="I18" s="73"/>
    </row>
    <row r="19" spans="2:9" ht="29.25" customHeight="1">
      <c r="B19" s="110"/>
      <c r="C19" s="111"/>
      <c r="D19" s="111"/>
      <c r="E19" s="111"/>
      <c r="F19" s="111"/>
      <c r="G19" s="115"/>
      <c r="H19" s="110"/>
      <c r="I19" s="74"/>
    </row>
    <row r="20" spans="2:9" ht="29.25" customHeight="1">
      <c r="B20" s="110"/>
      <c r="C20" s="112"/>
      <c r="D20" s="113"/>
      <c r="E20" s="112"/>
      <c r="F20" s="112"/>
      <c r="G20" s="114"/>
      <c r="H20" s="110"/>
      <c r="I20" s="74"/>
    </row>
    <row r="21" spans="2:9" ht="29.25" customHeight="1">
      <c r="C21" s="143" t="s">
        <v>117</v>
      </c>
      <c r="D21" s="143"/>
      <c r="E21" s="143"/>
      <c r="F21" s="143"/>
      <c r="G21" s="143"/>
      <c r="H21" s="143"/>
      <c r="I21" s="74"/>
    </row>
    <row r="22" spans="2:9" ht="39.75" customHeight="1">
      <c r="C22" s="51" t="s">
        <v>41</v>
      </c>
      <c r="D22" s="51" t="s">
        <v>42</v>
      </c>
      <c r="E22" s="51" t="s">
        <v>43</v>
      </c>
      <c r="F22" s="51" t="s">
        <v>86</v>
      </c>
      <c r="G22" s="72" t="s">
        <v>87</v>
      </c>
      <c r="H22" s="93" t="s">
        <v>85</v>
      </c>
      <c r="I22" s="89"/>
    </row>
    <row r="23" spans="2:9" ht="28.5">
      <c r="C23" s="96" t="s">
        <v>9</v>
      </c>
      <c r="D23" s="97" t="s">
        <v>45</v>
      </c>
      <c r="E23" s="98" t="s">
        <v>43</v>
      </c>
      <c r="F23" s="99">
        <v>1</v>
      </c>
      <c r="G23" s="100">
        <v>189624.08950731138</v>
      </c>
      <c r="H23" s="101">
        <f t="shared" ref="H23:H47" si="0">F23*G23</f>
        <v>189624.08950731138</v>
      </c>
      <c r="I23" s="90"/>
    </row>
    <row r="24" spans="2:9" ht="28.5">
      <c r="C24" s="96" t="s">
        <v>10</v>
      </c>
      <c r="D24" s="97" t="s">
        <v>11</v>
      </c>
      <c r="E24" s="98" t="s">
        <v>7</v>
      </c>
      <c r="F24" s="99">
        <v>1133</v>
      </c>
      <c r="G24" s="100">
        <v>9624.1164961988743</v>
      </c>
      <c r="H24" s="101">
        <f t="shared" si="0"/>
        <v>10904123.990193324</v>
      </c>
      <c r="I24" s="90"/>
    </row>
    <row r="25" spans="2:9" ht="14.25">
      <c r="C25" s="96" t="s">
        <v>59</v>
      </c>
      <c r="D25" s="97" t="s">
        <v>92</v>
      </c>
      <c r="E25" s="98" t="s">
        <v>7</v>
      </c>
      <c r="F25" s="99">
        <v>240</v>
      </c>
      <c r="G25" s="100">
        <v>12119.459518907224</v>
      </c>
      <c r="H25" s="101">
        <f t="shared" si="0"/>
        <v>2908670.284537734</v>
      </c>
      <c r="I25" s="88"/>
    </row>
    <row r="26" spans="2:9" ht="28.5">
      <c r="C26" s="96" t="s">
        <v>33</v>
      </c>
      <c r="D26" s="97" t="s">
        <v>32</v>
      </c>
      <c r="E26" s="98" t="s">
        <v>8</v>
      </c>
      <c r="F26" s="99">
        <v>6</v>
      </c>
      <c r="G26" s="100">
        <v>23249.200680258447</v>
      </c>
      <c r="H26" s="101">
        <f t="shared" si="0"/>
        <v>139495.20408155068</v>
      </c>
      <c r="I26" s="88"/>
    </row>
    <row r="27" spans="2:9" ht="28.5">
      <c r="C27" s="96" t="s">
        <v>35</v>
      </c>
      <c r="D27" s="97" t="s">
        <v>34</v>
      </c>
      <c r="E27" s="98" t="s">
        <v>7</v>
      </c>
      <c r="F27" s="99">
        <v>60</v>
      </c>
      <c r="G27" s="100">
        <v>10451.06011191417</v>
      </c>
      <c r="H27" s="101">
        <f t="shared" si="0"/>
        <v>627063.60671485018</v>
      </c>
      <c r="I27" s="88"/>
    </row>
    <row r="28" spans="2:9" ht="28.5">
      <c r="C28" s="96" t="s">
        <v>37</v>
      </c>
      <c r="D28" s="97" t="s">
        <v>36</v>
      </c>
      <c r="E28" s="98" t="s">
        <v>7</v>
      </c>
      <c r="F28" s="99">
        <v>122</v>
      </c>
      <c r="G28" s="100">
        <v>9062.8736817739118</v>
      </c>
      <c r="H28" s="101">
        <f t="shared" si="0"/>
        <v>1105670.5891764173</v>
      </c>
      <c r="I28" s="88"/>
    </row>
    <row r="29" spans="2:9" ht="28.5">
      <c r="C29" s="96" t="s">
        <v>28</v>
      </c>
      <c r="D29" s="97" t="s">
        <v>27</v>
      </c>
      <c r="E29" s="98" t="s">
        <v>43</v>
      </c>
      <c r="F29" s="99">
        <v>7</v>
      </c>
      <c r="G29" s="100">
        <v>18837.727936665065</v>
      </c>
      <c r="H29" s="101">
        <f t="shared" si="0"/>
        <v>131864.09555665546</v>
      </c>
      <c r="I29" s="88"/>
    </row>
    <row r="30" spans="2:9" ht="28.5">
      <c r="C30" s="96" t="s">
        <v>30</v>
      </c>
      <c r="D30" s="97" t="s">
        <v>31</v>
      </c>
      <c r="E30" s="98" t="s">
        <v>43</v>
      </c>
      <c r="F30" s="99">
        <v>6</v>
      </c>
      <c r="G30" s="100">
        <v>19802.033118370284</v>
      </c>
      <c r="H30" s="101">
        <f t="shared" si="0"/>
        <v>118812.19871022171</v>
      </c>
      <c r="I30" s="88"/>
    </row>
    <row r="31" spans="2:9" ht="28.5">
      <c r="C31" s="96" t="s">
        <v>76</v>
      </c>
      <c r="D31" s="97" t="s">
        <v>0</v>
      </c>
      <c r="E31" s="98" t="s">
        <v>7</v>
      </c>
      <c r="F31" s="99">
        <v>382.27499999999998</v>
      </c>
      <c r="G31" s="100">
        <v>13910.017628697986</v>
      </c>
      <c r="H31" s="101">
        <f t="shared" si="0"/>
        <v>5317451.9890105221</v>
      </c>
      <c r="I31" s="88"/>
    </row>
    <row r="32" spans="2:9" ht="28.5">
      <c r="C32" s="96" t="s">
        <v>15</v>
      </c>
      <c r="D32" s="97" t="s">
        <v>16</v>
      </c>
      <c r="E32" s="98" t="s">
        <v>43</v>
      </c>
      <c r="F32" s="99">
        <v>100</v>
      </c>
      <c r="G32" s="100">
        <v>59288.062107727834</v>
      </c>
      <c r="H32" s="101">
        <f t="shared" si="0"/>
        <v>5928806.2107727835</v>
      </c>
      <c r="I32" s="88"/>
    </row>
    <row r="33" spans="3:9" ht="14.25">
      <c r="C33" s="96" t="s">
        <v>17</v>
      </c>
      <c r="D33" s="97" t="s">
        <v>18</v>
      </c>
      <c r="E33" s="98" t="s">
        <v>7</v>
      </c>
      <c r="F33" s="99">
        <v>382</v>
      </c>
      <c r="G33" s="100">
        <v>199320.60124993525</v>
      </c>
      <c r="H33" s="101">
        <f t="shared" si="0"/>
        <v>76140469.677475259</v>
      </c>
      <c r="I33" s="88"/>
    </row>
    <row r="34" spans="3:9" ht="14.25">
      <c r="C34" s="96" t="s">
        <v>48</v>
      </c>
      <c r="D34" s="102" t="s">
        <v>65</v>
      </c>
      <c r="E34" s="98" t="s">
        <v>43</v>
      </c>
      <c r="F34" s="99">
        <v>12</v>
      </c>
      <c r="G34" s="100">
        <v>334261.55948782683</v>
      </c>
      <c r="H34" s="101">
        <f t="shared" si="0"/>
        <v>4011138.7138539217</v>
      </c>
      <c r="I34" s="88"/>
    </row>
    <row r="35" spans="3:9" ht="14.25">
      <c r="C35" s="96" t="s">
        <v>49</v>
      </c>
      <c r="D35" s="102" t="s">
        <v>66</v>
      </c>
      <c r="E35" s="98" t="s">
        <v>43</v>
      </c>
      <c r="F35" s="99">
        <v>12</v>
      </c>
      <c r="G35" s="100">
        <v>124255.34212224801</v>
      </c>
      <c r="H35" s="101">
        <f t="shared" si="0"/>
        <v>1491064.1054669761</v>
      </c>
      <c r="I35" s="88"/>
    </row>
    <row r="36" spans="3:9" ht="14.25">
      <c r="C36" s="96" t="s">
        <v>50</v>
      </c>
      <c r="D36" s="102" t="s">
        <v>67</v>
      </c>
      <c r="E36" s="98" t="s">
        <v>43</v>
      </c>
      <c r="F36" s="99">
        <v>7</v>
      </c>
      <c r="G36" s="100">
        <v>116138.23322132234</v>
      </c>
      <c r="H36" s="101">
        <f t="shared" si="0"/>
        <v>812967.63254925644</v>
      </c>
      <c r="I36" s="88"/>
    </row>
    <row r="37" spans="3:9" ht="14.25">
      <c r="C37" s="96" t="s">
        <v>51</v>
      </c>
      <c r="D37" s="102" t="s">
        <v>53</v>
      </c>
      <c r="E37" s="98" t="s">
        <v>43</v>
      </c>
      <c r="F37" s="99">
        <v>7</v>
      </c>
      <c r="G37" s="100">
        <v>153063.1331921914</v>
      </c>
      <c r="H37" s="101">
        <f t="shared" si="0"/>
        <v>1071441.9323453398</v>
      </c>
      <c r="I37" s="88"/>
    </row>
    <row r="38" spans="3:9" ht="14.25">
      <c r="C38" s="96" t="s">
        <v>52</v>
      </c>
      <c r="D38" s="102" t="s">
        <v>68</v>
      </c>
      <c r="E38" s="98" t="s">
        <v>43</v>
      </c>
      <c r="F38" s="99">
        <v>4</v>
      </c>
      <c r="G38" s="100">
        <v>75462.65604643547</v>
      </c>
      <c r="H38" s="101">
        <f t="shared" si="0"/>
        <v>301850.62418574188</v>
      </c>
      <c r="I38" s="88"/>
    </row>
    <row r="39" spans="3:9" ht="28.5">
      <c r="C39" s="96" t="s">
        <v>54</v>
      </c>
      <c r="D39" s="97" t="s">
        <v>55</v>
      </c>
      <c r="E39" s="98" t="s">
        <v>7</v>
      </c>
      <c r="F39" s="99">
        <v>1133</v>
      </c>
      <c r="G39" s="100">
        <v>58253.202197494822</v>
      </c>
      <c r="H39" s="101">
        <f t="shared" si="0"/>
        <v>66000878.08976163</v>
      </c>
      <c r="I39" s="88"/>
    </row>
    <row r="40" spans="3:9" ht="14.25">
      <c r="C40" s="96" t="s">
        <v>56</v>
      </c>
      <c r="D40" s="97" t="s">
        <v>57</v>
      </c>
      <c r="E40" s="98" t="s">
        <v>7</v>
      </c>
      <c r="F40" s="99">
        <v>5500</v>
      </c>
      <c r="G40" s="100">
        <v>12659.398755203723</v>
      </c>
      <c r="H40" s="101">
        <f t="shared" si="0"/>
        <v>69626693.153620481</v>
      </c>
      <c r="I40" s="88"/>
    </row>
    <row r="41" spans="3:9" ht="14.25">
      <c r="C41" s="96" t="s">
        <v>26</v>
      </c>
      <c r="D41" s="97" t="s">
        <v>96</v>
      </c>
      <c r="E41" s="98" t="s">
        <v>43</v>
      </c>
      <c r="F41" s="99">
        <v>5</v>
      </c>
      <c r="G41" s="100">
        <v>110736.52212700168</v>
      </c>
      <c r="H41" s="101">
        <f t="shared" si="0"/>
        <v>553682.61063500843</v>
      </c>
      <c r="I41" s="88"/>
    </row>
    <row r="42" spans="3:9" ht="14.25">
      <c r="C42" s="96" t="s">
        <v>12</v>
      </c>
      <c r="D42" s="97" t="s">
        <v>58</v>
      </c>
      <c r="E42" s="98" t="s">
        <v>7</v>
      </c>
      <c r="F42" s="99">
        <v>500</v>
      </c>
      <c r="G42" s="100">
        <v>8466.3602585088156</v>
      </c>
      <c r="H42" s="101">
        <f t="shared" si="0"/>
        <v>4233180.1292544082</v>
      </c>
      <c r="I42" s="88"/>
    </row>
    <row r="43" spans="3:9" ht="14.25">
      <c r="C43" s="96" t="s">
        <v>13</v>
      </c>
      <c r="D43" s="97" t="s">
        <v>14</v>
      </c>
      <c r="E43" s="98" t="s">
        <v>7</v>
      </c>
      <c r="F43" s="99">
        <v>1520</v>
      </c>
      <c r="G43" s="100">
        <v>10508.480334447149</v>
      </c>
      <c r="H43" s="101">
        <f t="shared" si="0"/>
        <v>15972890.108359667</v>
      </c>
      <c r="I43" s="88"/>
    </row>
    <row r="44" spans="3:9" ht="42.75">
      <c r="C44" s="96">
        <v>27.1</v>
      </c>
      <c r="D44" s="97" t="s">
        <v>46</v>
      </c>
      <c r="E44" s="103" t="s">
        <v>7</v>
      </c>
      <c r="F44" s="99">
        <v>70</v>
      </c>
      <c r="G44" s="100">
        <v>78526.50408138246</v>
      </c>
      <c r="H44" s="101">
        <f t="shared" si="0"/>
        <v>5496855.2856967719</v>
      </c>
      <c r="I44" s="88"/>
    </row>
    <row r="45" spans="3:9" ht="42.75">
      <c r="C45" s="96">
        <v>28.1</v>
      </c>
      <c r="D45" s="104" t="s">
        <v>47</v>
      </c>
      <c r="E45" s="103" t="s">
        <v>8</v>
      </c>
      <c r="F45" s="99">
        <v>60.31</v>
      </c>
      <c r="G45" s="100">
        <v>15241.50645059853</v>
      </c>
      <c r="H45" s="101">
        <f t="shared" si="0"/>
        <v>919215.25403559743</v>
      </c>
      <c r="I45" s="88"/>
    </row>
    <row r="46" spans="3:9" ht="28.5">
      <c r="C46" s="96" t="s">
        <v>88</v>
      </c>
      <c r="D46" s="97" t="s">
        <v>89</v>
      </c>
      <c r="E46" s="103" t="s">
        <v>7</v>
      </c>
      <c r="F46" s="99">
        <v>209.52</v>
      </c>
      <c r="G46" s="100">
        <v>72500</v>
      </c>
      <c r="H46" s="101">
        <f t="shared" si="0"/>
        <v>15190200</v>
      </c>
      <c r="I46" s="88"/>
    </row>
    <row r="47" spans="3:9" ht="14.25">
      <c r="C47" s="96" t="s">
        <v>90</v>
      </c>
      <c r="D47" s="97" t="s">
        <v>91</v>
      </c>
      <c r="E47" s="103" t="s">
        <v>7</v>
      </c>
      <c r="F47" s="99">
        <v>1446.56</v>
      </c>
      <c r="G47" s="100">
        <v>18000</v>
      </c>
      <c r="H47" s="101">
        <f t="shared" si="0"/>
        <v>26038080</v>
      </c>
      <c r="I47" s="88"/>
    </row>
    <row r="48" spans="3:9" ht="14.25">
      <c r="C48" s="96" t="s">
        <v>105</v>
      </c>
      <c r="D48" s="105" t="s">
        <v>106</v>
      </c>
      <c r="E48" s="98" t="s">
        <v>7</v>
      </c>
      <c r="F48" s="99">
        <v>103</v>
      </c>
      <c r="G48" s="100">
        <v>50562.85781148314</v>
      </c>
      <c r="H48" s="101">
        <f>F48*G48</f>
        <v>5207974.3545827633</v>
      </c>
      <c r="I48" s="88"/>
    </row>
    <row r="49" spans="3:9" ht="14.25">
      <c r="C49" s="96" t="s">
        <v>109</v>
      </c>
      <c r="D49" s="97" t="s">
        <v>110</v>
      </c>
      <c r="E49" s="98" t="s">
        <v>7</v>
      </c>
      <c r="F49" s="99">
        <v>62</v>
      </c>
      <c r="G49" s="100">
        <v>46581.950911917978</v>
      </c>
      <c r="H49" s="101">
        <f>F49*G49</f>
        <v>2888080.9565389147</v>
      </c>
      <c r="I49" s="88"/>
    </row>
    <row r="50" spans="3:9" ht="16.5">
      <c r="C50" s="96"/>
      <c r="D50" s="106" t="s">
        <v>93</v>
      </c>
      <c r="E50" s="103" t="s">
        <v>7</v>
      </c>
      <c r="F50" s="99">
        <v>36</v>
      </c>
      <c r="G50" s="100"/>
      <c r="H50" s="101"/>
      <c r="I50" s="91"/>
    </row>
    <row r="51" spans="3:9" ht="30">
      <c r="C51" s="96"/>
      <c r="D51" s="106" t="s">
        <v>94</v>
      </c>
      <c r="E51" s="103" t="s">
        <v>7</v>
      </c>
      <c r="F51" s="99">
        <v>65</v>
      </c>
      <c r="G51" s="100"/>
      <c r="H51" s="101"/>
      <c r="I51" s="91"/>
    </row>
    <row r="52" spans="3:9" ht="42.75">
      <c r="C52" s="96" t="s">
        <v>111</v>
      </c>
      <c r="D52" s="97" t="s">
        <v>112</v>
      </c>
      <c r="E52" s="103" t="s">
        <v>43</v>
      </c>
      <c r="F52" s="99">
        <v>50</v>
      </c>
      <c r="G52" s="100">
        <v>525000</v>
      </c>
      <c r="H52" s="101">
        <f>F52*G52</f>
        <v>26250000</v>
      </c>
      <c r="I52" s="88"/>
    </row>
    <row r="53" spans="3:9" ht="15">
      <c r="C53" s="96"/>
      <c r="D53" s="106" t="s">
        <v>95</v>
      </c>
      <c r="E53" s="103" t="s">
        <v>43</v>
      </c>
      <c r="F53" s="99">
        <v>30</v>
      </c>
      <c r="G53" s="100"/>
      <c r="H53" s="101"/>
      <c r="I53" s="88"/>
    </row>
    <row r="54" spans="3:9" ht="28.5">
      <c r="C54" s="96" t="s">
        <v>113</v>
      </c>
      <c r="D54" s="97" t="s">
        <v>114</v>
      </c>
      <c r="E54" s="98" t="s">
        <v>7</v>
      </c>
      <c r="F54" s="99">
        <v>48.7</v>
      </c>
      <c r="G54" s="100">
        <v>258493.15159831947</v>
      </c>
      <c r="H54" s="101">
        <f t="shared" ref="H54:H60" si="1">F54*G54</f>
        <v>12588616.482838159</v>
      </c>
      <c r="I54" s="91"/>
    </row>
    <row r="55" spans="3:9" ht="14.25">
      <c r="C55" s="96" t="s">
        <v>107</v>
      </c>
      <c r="D55" s="97" t="s">
        <v>108</v>
      </c>
      <c r="E55" s="98" t="s">
        <v>7</v>
      </c>
      <c r="F55" s="99">
        <v>78</v>
      </c>
      <c r="G55" s="100">
        <v>80327.216225257915</v>
      </c>
      <c r="H55" s="101">
        <f t="shared" si="1"/>
        <v>6265522.8655701177</v>
      </c>
      <c r="I55" s="88"/>
    </row>
    <row r="56" spans="3:9" ht="16.5">
      <c r="C56" s="96" t="s">
        <v>97</v>
      </c>
      <c r="D56" s="97" t="s">
        <v>98</v>
      </c>
      <c r="E56" s="98" t="s">
        <v>43</v>
      </c>
      <c r="F56" s="99">
        <v>2</v>
      </c>
      <c r="G56" s="100">
        <v>43486.491625717805</v>
      </c>
      <c r="H56" s="101">
        <f t="shared" si="1"/>
        <v>86972.983251435609</v>
      </c>
      <c r="I56" s="91"/>
    </row>
    <row r="57" spans="3:9" ht="16.5">
      <c r="C57" s="96" t="s">
        <v>99</v>
      </c>
      <c r="D57" s="105" t="s">
        <v>100</v>
      </c>
      <c r="E57" s="98" t="s">
        <v>43</v>
      </c>
      <c r="F57" s="99">
        <v>2</v>
      </c>
      <c r="G57" s="100">
        <v>81042.912197336438</v>
      </c>
      <c r="H57" s="101">
        <f t="shared" si="1"/>
        <v>162085.82439467288</v>
      </c>
      <c r="I57" s="91"/>
    </row>
    <row r="58" spans="3:9" ht="16.5">
      <c r="C58" s="96" t="s">
        <v>101</v>
      </c>
      <c r="D58" s="97" t="s">
        <v>102</v>
      </c>
      <c r="E58" s="98" t="s">
        <v>43</v>
      </c>
      <c r="F58" s="99">
        <v>2</v>
      </c>
      <c r="G58" s="100">
        <v>44158.276697649577</v>
      </c>
      <c r="H58" s="101">
        <f t="shared" si="1"/>
        <v>88316.553395299154</v>
      </c>
      <c r="I58" s="91"/>
    </row>
    <row r="59" spans="3:9" ht="16.5">
      <c r="C59" s="96" t="s">
        <v>103</v>
      </c>
      <c r="D59" s="97" t="s">
        <v>104</v>
      </c>
      <c r="E59" s="98" t="s">
        <v>8</v>
      </c>
      <c r="F59" s="99">
        <v>8</v>
      </c>
      <c r="G59" s="100">
        <v>28390.659386255662</v>
      </c>
      <c r="H59" s="101">
        <f t="shared" si="1"/>
        <v>227125.2750900453</v>
      </c>
      <c r="I59" s="91"/>
    </row>
    <row r="60" spans="3:9" ht="16.5">
      <c r="C60" s="96" t="s">
        <v>115</v>
      </c>
      <c r="D60" s="97" t="s">
        <v>116</v>
      </c>
      <c r="E60" s="98" t="s">
        <v>7</v>
      </c>
      <c r="F60" s="99">
        <v>103</v>
      </c>
      <c r="G60" s="100">
        <v>25838.141964483955</v>
      </c>
      <c r="H60" s="101">
        <f t="shared" si="1"/>
        <v>2661328.6223418475</v>
      </c>
      <c r="I60" s="91"/>
    </row>
    <row r="61" spans="3:9" ht="16.5">
      <c r="C61" s="54"/>
      <c r="D61" s="94"/>
      <c r="E61" s="75"/>
      <c r="F61" s="75"/>
      <c r="G61" s="76"/>
      <c r="H61" s="77"/>
      <c r="I61" s="53"/>
    </row>
    <row r="62" spans="3:9">
      <c r="C62" s="54"/>
      <c r="D62" s="78"/>
      <c r="E62" s="75"/>
      <c r="F62" s="75"/>
      <c r="G62" s="79"/>
      <c r="I62" s="88"/>
    </row>
    <row r="63" spans="3:9">
      <c r="C63" s="141" t="s">
        <v>77</v>
      </c>
      <c r="D63" s="142"/>
      <c r="E63" s="119"/>
      <c r="F63" s="119"/>
      <c r="G63" s="120"/>
      <c r="H63" s="86">
        <f>SUM(H23:H60)</f>
        <v>371658213.49350464</v>
      </c>
      <c r="I63" s="88"/>
    </row>
    <row r="64" spans="3:9">
      <c r="C64" s="80"/>
      <c r="D64" s="75"/>
      <c r="E64" s="81"/>
      <c r="F64" s="81"/>
      <c r="G64" s="82"/>
      <c r="I64" s="90"/>
    </row>
    <row r="65" spans="3:9">
      <c r="C65" s="140" t="s">
        <v>78</v>
      </c>
      <c r="D65" s="140"/>
      <c r="E65" s="140"/>
      <c r="F65" s="122"/>
      <c r="G65" s="123"/>
      <c r="H65" s="86">
        <f>+H67+H68+H69+H70</f>
        <v>103320983.35119431</v>
      </c>
      <c r="I65" s="92"/>
    </row>
    <row r="66" spans="3:9" ht="12.75">
      <c r="C66" s="44"/>
      <c r="D66" s="45"/>
      <c r="E66" s="56"/>
      <c r="F66" s="56"/>
      <c r="G66" s="69"/>
      <c r="H66" s="121"/>
      <c r="I66" s="83"/>
    </row>
    <row r="67" spans="3:9">
      <c r="C67" s="137" t="s">
        <v>79</v>
      </c>
      <c r="D67" s="138"/>
      <c r="E67" s="60">
        <v>0.17</v>
      </c>
      <c r="F67" s="60"/>
      <c r="G67" s="85"/>
      <c r="H67" s="59">
        <f>+H63*0.17</f>
        <v>63181896.293895796</v>
      </c>
      <c r="I67" s="84"/>
    </row>
    <row r="68" spans="3:9" ht="12.75">
      <c r="C68" s="137" t="s">
        <v>81</v>
      </c>
      <c r="D68" s="138" t="s">
        <v>80</v>
      </c>
      <c r="E68" s="60">
        <v>0.05</v>
      </c>
      <c r="F68" s="60"/>
      <c r="G68" s="85"/>
      <c r="H68" s="59">
        <f>+H63*0.05</f>
        <v>18582910.674675234</v>
      </c>
      <c r="I68" s="58"/>
    </row>
    <row r="69" spans="3:9">
      <c r="C69" s="137" t="s">
        <v>82</v>
      </c>
      <c r="D69" s="138" t="s">
        <v>80</v>
      </c>
      <c r="E69" s="60">
        <v>0.05</v>
      </c>
      <c r="F69" s="60"/>
      <c r="G69" s="85"/>
      <c r="H69" s="59">
        <f>+H63*0.05</f>
        <v>18582910.674675234</v>
      </c>
      <c r="I69" s="56"/>
    </row>
    <row r="70" spans="3:9">
      <c r="C70" s="137" t="s">
        <v>83</v>
      </c>
      <c r="D70" s="138"/>
      <c r="E70" s="60">
        <v>0.16</v>
      </c>
      <c r="F70" s="60"/>
      <c r="G70" s="85"/>
      <c r="H70" s="59">
        <f>+H69*0.16</f>
        <v>2973265.7079480374</v>
      </c>
      <c r="I70" s="56"/>
    </row>
    <row r="71" spans="3:9" ht="12.75">
      <c r="C71" s="44"/>
      <c r="D71" s="45"/>
      <c r="E71" s="57"/>
      <c r="F71" s="57"/>
      <c r="G71" s="70"/>
      <c r="H71" s="58"/>
      <c r="I71" s="56"/>
    </row>
    <row r="72" spans="3:9" ht="16.5">
      <c r="C72" s="139" t="s">
        <v>84</v>
      </c>
      <c r="D72" s="139"/>
      <c r="E72" s="117"/>
      <c r="F72" s="117"/>
      <c r="G72" s="118"/>
      <c r="H72" s="95">
        <f>+H63+H65</f>
        <v>474979196.84469897</v>
      </c>
      <c r="I72" s="56"/>
    </row>
    <row r="73" spans="3:9" ht="12.75">
      <c r="C73" s="54"/>
      <c r="D73" s="55"/>
      <c r="E73" s="45"/>
      <c r="F73" s="45"/>
      <c r="G73" s="68"/>
      <c r="I73" s="58"/>
    </row>
    <row r="74" spans="3:9" ht="16.5">
      <c r="D74" s="43"/>
      <c r="I74" s="87"/>
    </row>
    <row r="75" spans="3:9">
      <c r="D75" s="43"/>
    </row>
    <row r="77" spans="3:9" ht="15.95" customHeight="1"/>
  </sheetData>
  <autoFilter ref="C22:H47"/>
  <mergeCells count="20">
    <mergeCell ref="C63:D63"/>
    <mergeCell ref="C21:H21"/>
    <mergeCell ref="C70:D70"/>
    <mergeCell ref="C72:D72"/>
    <mergeCell ref="C65:E65"/>
    <mergeCell ref="C67:D67"/>
    <mergeCell ref="C68:D68"/>
    <mergeCell ref="C69:D69"/>
    <mergeCell ref="B10:E10"/>
    <mergeCell ref="B11:E11"/>
    <mergeCell ref="B2:C2"/>
    <mergeCell ref="B3:C3"/>
    <mergeCell ref="B4:C4"/>
    <mergeCell ref="B5:C5"/>
    <mergeCell ref="B9:E9"/>
    <mergeCell ref="D18:G18"/>
    <mergeCell ref="B12:E12"/>
    <mergeCell ref="B13:E13"/>
    <mergeCell ref="B15:E15"/>
    <mergeCell ref="B14:E14"/>
  </mergeCells>
  <phoneticPr fontId="12" type="noConversion"/>
  <pageMargins left="0.23622047244094491" right="0.23622047244094491" top="0.39370078740157483" bottom="0.31496062992125984" header="0.31496062992125984" footer="0.39370078740157483"/>
  <pageSetup paperSize="9" scale="48" fitToWidth="6" fitToHeight="13" orientation="portrait" horizontalDpi="200" verticalDpi="200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PRESP (2)</vt:lpstr>
      <vt:lpstr>1.Listado de items</vt:lpstr>
      <vt:lpstr>'1.Listado de items'!Área_de_impresión</vt:lpstr>
      <vt:lpstr>'1.Listado de items'!Títulos_a_imprimir</vt:lpstr>
    </vt:vector>
  </TitlesOfParts>
  <Company>etb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lbuitrago</dc:creator>
  <cp:lastModifiedBy>Pedro Alejandro Rodriguez Avila</cp:lastModifiedBy>
  <cp:lastPrinted>2013-09-03T14:11:16Z</cp:lastPrinted>
  <dcterms:created xsi:type="dcterms:W3CDTF">2008-11-07T20:14:40Z</dcterms:created>
  <dcterms:modified xsi:type="dcterms:W3CDTF">2015-03-09T17:08:46Z</dcterms:modified>
</cp:coreProperties>
</file>