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Registro!$A$1:$J$247</definedName>
    <definedName name="Planes">[1]Parametros!#REF!</definedName>
    <definedName name="REGIONAL" localSheetId="2">[2]Parametros!$E$2:$E$34</definedName>
    <definedName name="REGIONAL" localSheetId="3">[2]Parametros!$E$2:$E$34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1" i="1" l="1"/>
  <c r="DI7" i="5" l="1"/>
  <c r="D80" i="1"/>
  <c r="D74" i="1"/>
  <c r="FG7" i="5"/>
  <c r="FF7" i="5"/>
  <c r="FE7" i="5"/>
  <c r="CT7" i="5"/>
  <c r="D48" i="1"/>
  <c r="IP7" i="5" l="1"/>
  <c r="DK7" i="5"/>
  <c r="D91" i="1"/>
  <c r="I90" i="1" l="1"/>
  <c r="AF7" i="5" s="1"/>
  <c r="BT7" i="5"/>
  <c r="D17" i="1"/>
  <c r="A17" i="1"/>
  <c r="I15" i="1"/>
  <c r="G15" i="1"/>
  <c r="D15" i="1"/>
  <c r="A15" i="1"/>
  <c r="H13" i="1"/>
  <c r="E13" i="1"/>
  <c r="A13" i="1"/>
  <c r="G10" i="1"/>
  <c r="D10" i="1"/>
  <c r="A10" i="1"/>
  <c r="H8" i="1"/>
  <c r="E8" i="1"/>
  <c r="A8" i="1"/>
  <c r="E6" i="1"/>
  <c r="A6" i="1"/>
  <c r="I4" i="1"/>
  <c r="C4" i="1"/>
  <c r="A4" i="1"/>
  <c r="KW7" i="5" l="1"/>
  <c r="KV7" i="5"/>
  <c r="KU7" i="5"/>
  <c r="KT7" i="5"/>
  <c r="KS7" i="5"/>
  <c r="KR7" i="5"/>
  <c r="KQ7" i="5"/>
  <c r="KP7" i="5"/>
  <c r="KO7" i="5"/>
  <c r="KN7" i="5"/>
  <c r="KM7" i="5"/>
  <c r="KL7" i="5"/>
  <c r="KK7" i="5"/>
  <c r="KJ7" i="5"/>
  <c r="KI7" i="5"/>
  <c r="KH7" i="5"/>
  <c r="KG7" i="5"/>
  <c r="KF7" i="5"/>
  <c r="KE7" i="5"/>
  <c r="KD7" i="5"/>
  <c r="KC7" i="5"/>
  <c r="KB7" i="5"/>
  <c r="KA7" i="5"/>
  <c r="JZ7" i="5"/>
  <c r="JY7" i="5"/>
  <c r="JS7" i="5"/>
  <c r="JR7" i="5"/>
  <c r="JQ7" i="5"/>
  <c r="JP7" i="5"/>
  <c r="JO7" i="5"/>
  <c r="JN7" i="5"/>
  <c r="JM7" i="5"/>
  <c r="JL7" i="5"/>
  <c r="JK7" i="5"/>
  <c r="JJ7" i="5"/>
  <c r="JI7" i="5"/>
  <c r="JH7" i="5"/>
  <c r="JE7" i="5"/>
  <c r="JD7" i="5"/>
  <c r="JC7" i="5"/>
  <c r="JB7" i="5"/>
  <c r="JA7" i="5"/>
  <c r="IZ7" i="5"/>
  <c r="IY7" i="5"/>
  <c r="IX7" i="5"/>
  <c r="IW7" i="5"/>
  <c r="IS7" i="5"/>
  <c r="IR7" i="5"/>
  <c r="IQ7" i="5"/>
  <c r="IJ7" i="5"/>
  <c r="GK7" i="5"/>
  <c r="GJ7" i="5"/>
  <c r="GI7" i="5"/>
  <c r="GC7" i="5"/>
  <c r="GB7" i="5"/>
  <c r="GA7" i="5"/>
  <c r="FZ7" i="5"/>
  <c r="FY7" i="5"/>
  <c r="FX7" i="5"/>
  <c r="FW7" i="5"/>
  <c r="FV7" i="5"/>
  <c r="FU7" i="5"/>
  <c r="FT7" i="5"/>
  <c r="FS7" i="5"/>
  <c r="FR7" i="5"/>
  <c r="FQ7" i="5"/>
  <c r="FP7" i="5"/>
  <c r="FL7" i="5"/>
  <c r="FK7" i="5"/>
  <c r="FJ7" i="5"/>
  <c r="FI7" i="5"/>
  <c r="FD7" i="5"/>
  <c r="FC7" i="5"/>
  <c r="FB7" i="5"/>
  <c r="FA7" i="5"/>
  <c r="EZ7" i="5"/>
  <c r="EY7" i="5"/>
  <c r="EX7" i="5"/>
  <c r="EW7" i="5"/>
  <c r="EV7" i="5"/>
  <c r="EU7" i="5"/>
  <c r="ET7" i="5"/>
  <c r="ES7" i="5"/>
  <c r="ER7" i="5"/>
  <c r="EQ7" i="5"/>
  <c r="EP7" i="5"/>
  <c r="EO7" i="5"/>
  <c r="EN7" i="5"/>
  <c r="EM7" i="5"/>
  <c r="EL7" i="5"/>
  <c r="EK7" i="5"/>
  <c r="EJ7" i="5"/>
  <c r="EI7" i="5"/>
  <c r="EH7" i="5"/>
  <c r="EG7" i="5"/>
  <c r="D137" i="1"/>
  <c r="I136" i="1" s="1"/>
  <c r="DZ7" i="5"/>
  <c r="DY7" i="5"/>
  <c r="DX7" i="5"/>
  <c r="DW7" i="5"/>
  <c r="DU7" i="5"/>
  <c r="DT7" i="5"/>
  <c r="DS7" i="5"/>
  <c r="DQ7" i="5"/>
  <c r="DP7" i="5"/>
  <c r="DO7" i="5"/>
  <c r="DN7" i="5"/>
  <c r="DM7" i="5"/>
  <c r="DL7" i="5"/>
  <c r="DJ7" i="5"/>
  <c r="CS7" i="5"/>
  <c r="CR7" i="5"/>
  <c r="CP7" i="5"/>
  <c r="CU7" i="5"/>
  <c r="CQ7" i="5"/>
  <c r="CF7" i="5"/>
  <c r="CB7" i="5"/>
  <c r="BY7" i="5"/>
  <c r="BX7" i="5"/>
  <c r="BW7" i="5"/>
  <c r="BV7" i="5"/>
  <c r="BU7" i="5"/>
  <c r="BS7" i="5"/>
  <c r="BZ7" i="5" l="1"/>
  <c r="D184" i="1"/>
  <c r="D171" i="1"/>
  <c r="I160" i="1"/>
  <c r="AO7" i="5" s="1"/>
  <c r="D155" i="1"/>
  <c r="I183" i="1" l="1"/>
  <c r="AR7" i="5" s="1"/>
  <c r="CI7" i="5"/>
  <c r="I154" i="1"/>
  <c r="AN7" i="5" s="1"/>
  <c r="CD7" i="5"/>
  <c r="D150" i="1"/>
  <c r="I140" i="1"/>
  <c r="AL7" i="5" s="1"/>
  <c r="I149" i="1" l="1"/>
  <c r="AM7" i="5" s="1"/>
  <c r="CC7" i="5"/>
  <c r="AJ7" i="5"/>
  <c r="I102" i="1"/>
  <c r="AH7" i="5" s="1"/>
  <c r="I93" i="1"/>
  <c r="AG7" i="5" s="1"/>
  <c r="BR7" i="5" l="1"/>
  <c r="I79" i="1"/>
  <c r="D70" i="1"/>
  <c r="BH7" i="5" s="1"/>
  <c r="D66" i="1"/>
  <c r="BG7" i="5" s="1"/>
  <c r="D53" i="1"/>
  <c r="BD7" i="5" s="1"/>
  <c r="BC7" i="5" l="1"/>
  <c r="D58" i="1"/>
  <c r="BF7" i="5" s="1"/>
  <c r="D40" i="1"/>
  <c r="BA7" i="5" s="1"/>
  <c r="D30" i="1"/>
  <c r="AZ7" i="5" s="1"/>
  <c r="D22" i="1"/>
  <c r="I47" i="1" l="1"/>
  <c r="I21" i="1"/>
  <c r="Z7" i="5" s="1"/>
  <c r="AY7" i="5"/>
  <c r="EF7" i="5"/>
  <c r="EE7" i="5"/>
  <c r="ED7" i="5"/>
  <c r="EC7" i="5"/>
  <c r="EB7" i="5"/>
  <c r="DA7" i="5"/>
  <c r="CZ7" i="5"/>
  <c r="CY7" i="5"/>
  <c r="CX7" i="5"/>
  <c r="CW7" i="5"/>
  <c r="ME7" i="5" l="1"/>
  <c r="MD7" i="5"/>
  <c r="MC7" i="5"/>
  <c r="MB7" i="5"/>
  <c r="MA7" i="5"/>
  <c r="LZ7" i="5"/>
  <c r="LY7" i="5"/>
  <c r="LX7" i="5"/>
  <c r="LW7" i="5"/>
  <c r="LV7" i="5"/>
  <c r="LU7" i="5"/>
  <c r="LT7" i="5"/>
  <c r="LS7" i="5"/>
  <c r="LR7" i="5"/>
  <c r="LQ7" i="5"/>
  <c r="LP7" i="5"/>
  <c r="LO7" i="5"/>
  <c r="LN7" i="5"/>
  <c r="LM7" i="5"/>
  <c r="LL7" i="5"/>
  <c r="LK7" i="5"/>
  <c r="LJ7" i="5"/>
  <c r="LI7" i="5"/>
  <c r="LH7" i="5"/>
  <c r="LG7" i="5"/>
  <c r="LF7" i="5"/>
  <c r="LE7" i="5"/>
  <c r="LD7" i="5"/>
  <c r="LC7" i="5"/>
  <c r="LB7" i="5"/>
  <c r="LA7" i="5"/>
  <c r="KZ7" i="5" l="1"/>
  <c r="KY7" i="5"/>
  <c r="KX7" i="5"/>
  <c r="AI7" i="5" l="1"/>
  <c r="Y7" i="5" l="1"/>
  <c r="X7" i="5"/>
  <c r="C7" i="5"/>
  <c r="B7" i="5"/>
  <c r="A7" i="5"/>
  <c r="D214" i="1" l="1"/>
  <c r="D210" i="1"/>
  <c r="D204" i="1"/>
  <c r="D194" i="1"/>
  <c r="D188" i="1"/>
  <c r="I213" i="1" l="1"/>
  <c r="AX7" i="5" s="1"/>
  <c r="CO7" i="5"/>
  <c r="I209" i="1"/>
  <c r="AW7" i="5" s="1"/>
  <c r="CN7" i="5"/>
  <c r="I203" i="1"/>
  <c r="AV7" i="5" s="1"/>
  <c r="CM7" i="5"/>
  <c r="I193" i="1"/>
  <c r="AU7" i="5" s="1"/>
  <c r="CL7" i="5"/>
  <c r="I187" i="1"/>
  <c r="AT7" i="5" s="1"/>
  <c r="CK7" i="5"/>
  <c r="D181" i="1"/>
  <c r="AE7" i="5" l="1"/>
  <c r="I180" i="1"/>
  <c r="AQ7" i="5" s="1"/>
  <c r="CH7" i="5"/>
  <c r="I170" i="1"/>
  <c r="AP7" i="5" s="1"/>
  <c r="CG7" i="5"/>
  <c r="D76" i="1" l="1"/>
  <c r="BI7" i="5"/>
  <c r="BJ7" i="5" l="1"/>
  <c r="I73" i="1"/>
  <c r="AD7" i="5" s="1"/>
  <c r="I69" i="1"/>
  <c r="AC7" i="5" s="1"/>
  <c r="AB7" i="5" l="1"/>
  <c r="D42" i="1"/>
  <c r="BB7" i="5" s="1"/>
  <c r="I29" i="1" l="1"/>
  <c r="AA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<sst xmlns="http://schemas.openxmlformats.org/spreadsheetml/2006/main" count="1269" uniqueCount="427">
  <si>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</si>
  <si>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</si>
  <si>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</si>
  <si>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</si>
  <si>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</si>
  <si>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</si>
  <si>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</si>
  <si>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</si>
  <si>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</si>
  <si>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</si>
  <si>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</si>
  <si>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</si>
  <si>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</si>
  <si>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</si>
  <si>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</si>
  <si>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</si>
  <si>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</si>
  <si>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</si>
  <si>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</si>
  <si>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</si>
  <si>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</si>
  <si>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</si>
  <si>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</si>
  <si>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</si>
  <si>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</si>
  <si>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</si>
  <si>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</si>
  <si>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</si>
  <si>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</si>
  <si>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</si>
  <si>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</si>
  <si>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</si>
  <si>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</si>
  <si>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</si>
  <si>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</si>
  <si>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</si>
  <si>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</si>
  <si>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</si>
  <si>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</si>
  <si>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</si>
  <si>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</si>
  <si>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</si>
  <si>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</si>
  <si>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</si>
  <si>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</si>
  <si>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</si>
  <si>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</si>
  <si>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</si>
  <si>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</si>
  <si>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</si>
  <si>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</si>
  <si>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</si>
  <si>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</si>
  <si>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</si>
  <si>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</si>
  <si>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</si>
  <si>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</si>
  <si>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</si>
  <si>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No aplica</t>
  </si>
  <si>
    <t>OBLIGACIONES ESPECIALES: COMPONENTE ADMINISTRATIVO</t>
  </si>
  <si>
    <t>OBLIGACIONES ESPECIALES: COMPONENTE FINANCIERO</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</si>
  <si>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</si>
  <si>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</si>
  <si>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</si>
  <si>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</si>
  <si>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</si>
  <si>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</si>
  <si>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</si>
  <si>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</si>
  <si>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</si>
  <si>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</si>
  <si>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</si>
  <si>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</si>
  <si>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</si>
  <si>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</si>
  <si>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</si>
  <si>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</si>
  <si>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</si>
  <si>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</si>
  <si>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</si>
  <si>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</si>
  <si>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</si>
  <si>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</si>
  <si>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</si>
  <si>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</si>
  <si>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</si>
  <si>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</si>
  <si>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</si>
  <si>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</si>
  <si>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</si>
  <si>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</si>
  <si>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2.1.a</t>
  </si>
  <si>
    <t>2.1.b</t>
  </si>
  <si>
    <t>2.1.c</t>
  </si>
  <si>
    <t>2.1.d</t>
  </si>
  <si>
    <t>2.1.e</t>
  </si>
  <si>
    <t>2.1.f</t>
  </si>
  <si>
    <t>2.1.g</t>
  </si>
  <si>
    <t>2.2.a</t>
  </si>
  <si>
    <t>2.2.b</t>
  </si>
  <si>
    <t>5.1.a</t>
  </si>
  <si>
    <t>5.1.b</t>
  </si>
  <si>
    <t>5.1.c</t>
  </si>
  <si>
    <t>5.1.d</t>
  </si>
  <si>
    <t>5.1.e</t>
  </si>
  <si>
    <t>5.1.f</t>
  </si>
  <si>
    <t>5.2.a</t>
  </si>
  <si>
    <t>5.2.b</t>
  </si>
  <si>
    <t>5.2.c</t>
  </si>
  <si>
    <t>5.3.a</t>
  </si>
  <si>
    <t>5.3.b</t>
  </si>
  <si>
    <t>5.3.c</t>
  </si>
  <si>
    <t>5.3.d</t>
  </si>
  <si>
    <t>5.4.a</t>
  </si>
  <si>
    <t>5.4.b</t>
  </si>
  <si>
    <t>5.4.c</t>
  </si>
  <si>
    <t>5.4.d</t>
  </si>
  <si>
    <t>5.4.e</t>
  </si>
  <si>
    <t>5.4.f</t>
  </si>
  <si>
    <t>7.a</t>
  </si>
  <si>
    <t>7.b</t>
  </si>
  <si>
    <t>12.a</t>
  </si>
  <si>
    <t>12.b</t>
  </si>
  <si>
    <t>12.c</t>
  </si>
  <si>
    <t>14.a</t>
  </si>
  <si>
    <t>14.b</t>
  </si>
  <si>
    <t>14.c</t>
  </si>
  <si>
    <t>14.d</t>
  </si>
  <si>
    <t>17.a</t>
  </si>
  <si>
    <t>17.b</t>
  </si>
  <si>
    <t>17.c</t>
  </si>
  <si>
    <t>17.d</t>
  </si>
  <si>
    <t>17.e</t>
  </si>
  <si>
    <t>17.f</t>
  </si>
  <si>
    <t>17.g</t>
  </si>
  <si>
    <t>17.h</t>
  </si>
  <si>
    <t>17.i</t>
  </si>
  <si>
    <t>18.a</t>
  </si>
  <si>
    <t>18.b</t>
  </si>
  <si>
    <t>19.a</t>
  </si>
  <si>
    <t>20.a</t>
  </si>
  <si>
    <t>20.b</t>
  </si>
  <si>
    <t>20.c</t>
  </si>
  <si>
    <t>20.d</t>
  </si>
  <si>
    <t>20.e</t>
  </si>
  <si>
    <t>21.a</t>
  </si>
  <si>
    <t>21.b</t>
  </si>
  <si>
    <t>21.c</t>
  </si>
  <si>
    <t>21.d</t>
  </si>
  <si>
    <t>21.e</t>
  </si>
  <si>
    <t>22.a</t>
  </si>
  <si>
    <t>22.b</t>
  </si>
  <si>
    <t>22.c</t>
  </si>
  <si>
    <t>22.d</t>
  </si>
  <si>
    <t>23.a</t>
  </si>
  <si>
    <t>23.b</t>
  </si>
  <si>
    <t>24.a</t>
  </si>
  <si>
    <t>24.b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</si>
  <si>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</si>
  <si>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</si>
  <si>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</si>
  <si>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</si>
  <si>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</si>
  <si>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</si>
  <si>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</si>
  <si>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</si>
  <si>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</si>
  <si>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</si>
  <si>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</si>
  <si>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</si>
  <si>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1. Cumplir con el plan de atención individual establecido para cada usuario</t>
  </si>
  <si>
    <t>2. Elaborar para cada usuario (a) una historia de atención que cumpla con los criterios establecidos en los lineamientos técnicos del ICBF</t>
  </si>
  <si>
    <t>2.1 Documentos del anexo a la historia de atención</t>
  </si>
  <si>
    <t>2.2 Diligenciamiento del anexo a la historia de atención</t>
  </si>
  <si>
    <t>2.3 Archivo del anexo a la historia de atención</t>
  </si>
  <si>
    <t xml:space="preserve">3.1 Valoraciones por áreas </t>
  </si>
  <si>
    <t>3.2 Valoración integral, familia - adolescente - contexto</t>
  </si>
  <si>
    <t>3.3 Promoción del ejercicio responsable de la sexualidad</t>
  </si>
  <si>
    <t>3.4 Informes del proceso de atención</t>
  </si>
  <si>
    <t>3.5 Intervenciones pedagógicas</t>
  </si>
  <si>
    <t>4. Implementar el cronograma de actividades acorde con el proceso de atención establecido en los lineamientos técnicos</t>
  </si>
  <si>
    <t>5.1 Alimentación</t>
  </si>
  <si>
    <t>5.2 Minuta patrón y ciclos de menús</t>
  </si>
  <si>
    <t>5.3 Almacenamiento de alimentos</t>
  </si>
  <si>
    <t>5.4 Preparación de alimentos</t>
  </si>
  <si>
    <t>5.5 Personal manipulador de alimentos</t>
  </si>
  <si>
    <t>6.1 Dotación básica de dormitorio</t>
  </si>
  <si>
    <t>6.2 Dotación personal</t>
  </si>
  <si>
    <t>6.3 Dotación escolar</t>
  </si>
  <si>
    <t>6.4 Dotación de Seguridad Industrial</t>
  </si>
  <si>
    <t>6.5 Dotación de aseo e higiene personal</t>
  </si>
  <si>
    <t>6.6 Dotación lúdico - deportiva</t>
  </si>
  <si>
    <t>7. Atender en forma separada a: (i) los adolescentes por género; (ii) los menores de 18 años y iii) los mayores de edad</t>
  </si>
  <si>
    <t>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</si>
  <si>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8. Realizar / Adelantar acciones conjuntas con madres / padres de familia o adultos responsables</t>
  </si>
  <si>
    <t>9. Realizar las gestiones necesarias para inscribir a la población con 17 años de edad o más en el aplicativo del ejército para definir su situación militar, con el cumplimiento de lo estipulado en la ley 1861 de 2017 y Decreto 977 de 2018</t>
  </si>
  <si>
    <t>9. Realizar las gestiones necesarias para inscribir a la población con 17 años de edad</t>
  </si>
  <si>
    <t>10.1 Verificación de afiliación al Sistema General de Seguridad Social en Salud - SGSSS</t>
  </si>
  <si>
    <t>10.2 Atención general en salud</t>
  </si>
  <si>
    <t>10.3 Formación académica y Formación técnica, tecnológica y educación superior</t>
  </si>
  <si>
    <t>13. Formación para el trabajo y el desarrollo humano</t>
  </si>
  <si>
    <t xml:space="preserve">10. Realizar las gestiones necesarias para vincular o mantener la vinculación de los usuarios al Sistema General de Seguridad Social en Salud y al Sistema de Educación Formal </t>
  </si>
  <si>
    <t>11. Realizar acciones, para que los usuarios (as) participen en actividades culturales, recreativas y deportivas, acorde con sus intereses y características de desarrollo</t>
  </si>
  <si>
    <t>12. Disponer y/o adecuar los espacios y el mobiliario necesarios para la atención educativa</t>
  </si>
  <si>
    <t>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</si>
  <si>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14. Realizar acciones para que la familia o red vincular de apoyo participe en el proceso de atención de los usuarios (as)</t>
  </si>
  <si>
    <t>14. Realizar acciones para que la familia o red vincular de apoyo participe en el proceso de atención de los usuarios (as), acorde con lo establecido en los lineamientos técnicos del ICBF</t>
  </si>
  <si>
    <t>15. Elaborar el acuerdo / pacto de convivencia que contemple derechos, responsabilidades y reglas básicas para la interacción, con la participación de los adolescentes y jóvenes, sus familias y equipo de la institución</t>
  </si>
  <si>
    <t>15.1 Acuerdo de convivencia</t>
  </si>
  <si>
    <t>16. Ejecutar las acciones impuestas por el ICBF en el marco de convenios y/o contratos para fortalecer el proyecto de vida de los adolescentes y jóvenes</t>
  </si>
  <si>
    <t>16. Ejecutar las acciones impuestas por el ICBF en el marco de convenios y/o contratos para fortalecer el proyecto de vida</t>
  </si>
  <si>
    <t>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</si>
  <si>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17. Mantener actualizadas las carpetas del talento humano vinculado para la ejecución del contrato</t>
  </si>
  <si>
    <t>18. Código de Ética</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</si>
  <si>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</si>
  <si>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19. Guardar absoluta confidencialidad en el manejo de la información de los adolescentes</t>
  </si>
  <si>
    <t>19. Guardar absoluta confidencialidad en el manejo de la información de los adolescentes, jóvenes y sus familias a la que tenga acceso</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</si>
  <si>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</si>
  <si>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21. Estructurar la información financiera de acuerdo con el Plan Único de Cuentas – PUC- según la directriz que defina el ICBF, con sus soportes debidamente organizados</t>
  </si>
  <si>
    <t>21. Estructurar la información financiera de acuerdo con el Plan Único de Cuentas – PUC</t>
  </si>
  <si>
    <t>22. Facilitar de manera oportuna e integral, libros de registro, archivos, actas, informes, expedientes y demás información financiera que le solicite el supervisor del contrato</t>
  </si>
  <si>
    <t>22. Facilitar de manera oportuna e integra la financiera que le solicite el supervisor del contrato</t>
  </si>
  <si>
    <t>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</si>
  <si>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23. Llevar la contabilidad por centro de costos</t>
  </si>
  <si>
    <t>24. Garantizar el adecuado uso del Alimento de Alto Valor Nutricional, en el suministro de la alimentación a los beneficiarios para la modalidad de atención</t>
  </si>
  <si>
    <t>24. Garantizar el adecuado uso del Alimento de Alto Valor Nutricional</t>
  </si>
  <si>
    <t>25. Almacenar los Alimentos de Alto Valor Nutricional de acuerdo con lo establecido en la normatividad legal vigente</t>
  </si>
  <si>
    <t>3. Cumplir con las fases, componentes y actividades del proceso de atención, de acuerdo con lo definido en los lineamientos técnicos del ICBF</t>
  </si>
  <si>
    <t>5. Cumplir con el componente de alimentación y nutrición, acorde con lo establecido en los lineamientos técnicos del ICBF</t>
  </si>
  <si>
    <t>6. Entregar a los usuarios, los elementos de dotación básica, personal, de aseo e higiene y lúdico deportiva, acorde con lo establecido en los lineamientos técnicos del ICBF</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</si>
  <si>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</si>
  <si>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15.2 Normas de convivencia que contemplen derechos, responsabilidades y reglas básicas para la interacción</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</si>
  <si>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</si>
  <si>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Observacion 1. Cumplir con el plan de atención individual establecido para cada usuario</t>
  </si>
  <si>
    <t>Observacion 2.1 Documentos del anexo a la historia de atención</t>
  </si>
  <si>
    <t>Observacion 2.2 Diligenciamiento del anexo a la historia de atención</t>
  </si>
  <si>
    <t>Observacion 2.3 Archivo del anexo a la historia de atención</t>
  </si>
  <si>
    <t xml:space="preserve">Observacion 3.1 Valoraciones por áreas </t>
  </si>
  <si>
    <t>Observacion 3.2 Valoración integral, familia - adolescente - contexto</t>
  </si>
  <si>
    <t>Observacion 3.3 Promoción del ejercicio responsable de la sexualidad</t>
  </si>
  <si>
    <t>Observacion 3.4 Informes del proceso de atención</t>
  </si>
  <si>
    <t>Observacion 3.5 Intervenciones pedagógicas</t>
  </si>
  <si>
    <t>Observacion 4. Implementar el cronograma de actividades acorde con el proceso de atención establecido en los lineamientos técnicos</t>
  </si>
  <si>
    <t>Observacion 5.1 Alimentación</t>
  </si>
  <si>
    <t>Observacion 5.2 Minuta patrón y ciclos de menús</t>
  </si>
  <si>
    <t>Observacion 5.3 Almacenamiento de alimentos</t>
  </si>
  <si>
    <t>Observacion 5.4 Preparación de alimentos</t>
  </si>
  <si>
    <t>Observacion 5.5 Personal manipulador de alimentos</t>
  </si>
  <si>
    <t>Observacion 6.1 Dotación básica de dormitorio</t>
  </si>
  <si>
    <t>Observacion 6.2 Dotación personal</t>
  </si>
  <si>
    <t>Observacion 6.3 Dotación escolar</t>
  </si>
  <si>
    <t>Observacion 6.4 Dotación de Seguridad Industrial</t>
  </si>
  <si>
    <t>Observacion 6.5 Dotación de aseo e higiene personal</t>
  </si>
  <si>
    <t>Observacion 6.6 Dotación lúdico - deportiva</t>
  </si>
  <si>
    <t>Observacion 7. Atender en forma separada a: (i) los adolescentes por género; (ii) los menores de 18 años y iii) los mayores de edad</t>
  </si>
  <si>
    <t>Observacion 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</si>
  <si>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Observacion 9. Realizar las gestiones necesarias para inscribir a la población con 17 años de edad o más en el aplicativo del ejército para definir su situación militar, con el cumplimiento de lo estipulado en la ley 1861 de 2017 y Decreto 977 de 2018</t>
  </si>
  <si>
    <t>Observacion 10.1 Verificación de afiliación al Sistema General de Seguridad Social en Salud - SGSSS</t>
  </si>
  <si>
    <t>Observacion 10.2 Atención general en salud</t>
  </si>
  <si>
    <t>Observacion 10.3 Formación académica y Formación técnica, tecnológica y educación superior</t>
  </si>
  <si>
    <t>Observacion 11. Realizar acciones, para que los usuarios (as) participen en actividades culturales, recreativas y deportivas, acorde con sus intereses y características de desarrollo</t>
  </si>
  <si>
    <t>Observacion 12. Disponer y/o adecuar los espacios y el mobiliario necesarios para la atención educativa</t>
  </si>
  <si>
    <t>Observacion 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</si>
  <si>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Observacion 14. Realizar acciones para que la familia o red vincular de apoyo participe en el proceso de atención de los usuarios (as), acorde con lo establecido en los lineamientos técnicos del ICBF</t>
  </si>
  <si>
    <t>Observacion 15.1 Acuerdo de convivencia</t>
  </si>
  <si>
    <t>Observacion 15.2 Normas de convivencia que contemplen derechos, responsabilidades y reglas básicas para la interacción</t>
  </si>
  <si>
    <t>Observacion 16. Ejecutar las acciones impuestas por el ICBF en el marco de convenios y/o contratos para fortalecer el proyecto de vida de los adolescentes y jóvenes</t>
  </si>
  <si>
    <t>Observacion 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</si>
  <si>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Observacion 18. Código de Ética</t>
  </si>
  <si>
    <t>Observacion 19. Guardar absoluta confidencialidad en el manejo de la información de los adolescentes, jóvenes y sus familias a la que tenga acceso</t>
  </si>
  <si>
    <t>Observacion 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</si>
  <si>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Observacion 21. Estructurar la información financiera de acuerdo con el Plan Único de Cuentas – PUC- según la directriz que defina el ICBF, con sus soportes debidamente organizados</t>
  </si>
  <si>
    <t>Observacion 22. Facilitar de manera oportuna e integral, libros de registro, archivos, actas, informes, expedientes y demás información financiera que le solicite el supervisor del contrato</t>
  </si>
  <si>
    <t>Observacion 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</si>
  <si>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Observacion 24. Garantizar el adecuado uso del Alimento de Alto Valor Nutricional, en el suministro de la alimentación a los beneficiarios para la modalidad de atención</t>
  </si>
  <si>
    <t>Observacion 25. Almacenar los Alimentos de Alto Valor Nutricional de acuerdo con lo establecido en la normatividad legal vigente</t>
  </si>
  <si>
    <t>11. Realizar acciones, para que los usuarios (as) participen en actividades culturales</t>
  </si>
  <si>
    <t>1.a</t>
  </si>
  <si>
    <t>1.b</t>
  </si>
  <si>
    <t>1.c</t>
  </si>
  <si>
    <t>1.d</t>
  </si>
  <si>
    <t>1.e</t>
  </si>
  <si>
    <t>1.f</t>
  </si>
  <si>
    <t>2.1.h</t>
  </si>
  <si>
    <t>2.1.i</t>
  </si>
  <si>
    <t>2.1.j</t>
  </si>
  <si>
    <t>2.3.a</t>
  </si>
  <si>
    <t>2.3.b</t>
  </si>
  <si>
    <t>2.3.c</t>
  </si>
  <si>
    <t>2.3.d</t>
  </si>
  <si>
    <t>2.3.e</t>
  </si>
  <si>
    <t>3.1.a</t>
  </si>
  <si>
    <t>3.1.b</t>
  </si>
  <si>
    <t>3.1.c</t>
  </si>
  <si>
    <t>3.1.d</t>
  </si>
  <si>
    <t>3.1.e</t>
  </si>
  <si>
    <t>3.2.a</t>
  </si>
  <si>
    <t>3.2.b</t>
  </si>
  <si>
    <t>3.2.c</t>
  </si>
  <si>
    <t>3.2.d</t>
  </si>
  <si>
    <t>3.3.a</t>
  </si>
  <si>
    <t>3.3.b</t>
  </si>
  <si>
    <t>3.3.c</t>
  </si>
  <si>
    <t>3.4.a</t>
  </si>
  <si>
    <t>3.4.b</t>
  </si>
  <si>
    <t>3.4.c</t>
  </si>
  <si>
    <t>3.4.d</t>
  </si>
  <si>
    <t>3.4.e</t>
  </si>
  <si>
    <t>3.4.f</t>
  </si>
  <si>
    <t>3.4.g</t>
  </si>
  <si>
    <t>3.5.a</t>
  </si>
  <si>
    <t>3.5.b</t>
  </si>
  <si>
    <t>3.5.c</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</si>
  <si>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</si>
  <si>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</si>
  <si>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</si>
  <si>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</si>
  <si>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</si>
  <si>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</si>
  <si>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</si>
  <si>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</si>
  <si>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</si>
  <si>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</si>
  <si>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</si>
  <si>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</si>
  <si>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</si>
  <si>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</si>
  <si>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</si>
  <si>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</si>
  <si>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</si>
  <si>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</si>
  <si>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</si>
  <si>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</si>
  <si>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</si>
  <si>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</si>
  <si>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</si>
  <si>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</si>
  <si>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</si>
  <si>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</si>
  <si>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6.1.c</t>
  </si>
  <si>
    <t>6.1.d</t>
  </si>
  <si>
    <t>6.1.e</t>
  </si>
  <si>
    <t>6.1.f</t>
  </si>
  <si>
    <t>6.1.g</t>
  </si>
  <si>
    <t>6.1.h</t>
  </si>
  <si>
    <t>6.1.i</t>
  </si>
  <si>
    <t>6.2.a</t>
  </si>
  <si>
    <t>6.2.b</t>
  </si>
  <si>
    <t>6.2.c</t>
  </si>
  <si>
    <t>6.2.d</t>
  </si>
  <si>
    <t>6.2.e</t>
  </si>
  <si>
    <t>6.3.a</t>
  </si>
  <si>
    <t>6.3.b</t>
  </si>
  <si>
    <t>6.4.a</t>
  </si>
  <si>
    <t>6.4.b</t>
  </si>
  <si>
    <t>6.5.a</t>
  </si>
  <si>
    <t>6.5.b</t>
  </si>
  <si>
    <t>6.5.c</t>
  </si>
  <si>
    <t>6.5.d</t>
  </si>
  <si>
    <t>11.a</t>
  </si>
  <si>
    <t>11.b</t>
  </si>
  <si>
    <t>11.c</t>
  </si>
  <si>
    <t>15.1.a</t>
  </si>
  <si>
    <t>15.1.b</t>
  </si>
  <si>
    <t>15.1.c</t>
  </si>
  <si>
    <t>15.1.d</t>
  </si>
  <si>
    <t>15.1.e</t>
  </si>
  <si>
    <t>15.2.a</t>
  </si>
  <si>
    <t>15.2.b</t>
  </si>
  <si>
    <t>22.e</t>
  </si>
  <si>
    <t>22.f</t>
  </si>
  <si>
    <t>22.g</t>
  </si>
  <si>
    <t>22.h</t>
  </si>
  <si>
    <t>22.i</t>
  </si>
  <si>
    <t>23.c</t>
  </si>
  <si>
    <t>23.d</t>
  </si>
  <si>
    <t>25.a</t>
  </si>
  <si>
    <t>25.b</t>
  </si>
  <si>
    <t>25.c</t>
  </si>
  <si>
    <t>25.d</t>
  </si>
  <si>
    <t>25.e</t>
  </si>
  <si>
    <t>7.c</t>
  </si>
  <si>
    <t>7 Atender en forma separada a: (i) los adolescentes por género; (ii) los menores de 18 años y iii) los mayores de edad</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</si>
  <si>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</si>
  <si>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</si>
  <si>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</si>
  <si>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</si>
  <si>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</si>
  <si>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</si>
  <si>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</si>
  <si>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</si>
  <si>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</si>
  <si>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</si>
  <si>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</si>
  <si>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</si>
  <si>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</si>
  <si>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</si>
  <si>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</si>
  <si>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</si>
  <si>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</si>
  <si>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</si>
  <si>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</si>
  <si>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</si>
  <si>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</si>
  <si>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</si>
  <si>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</si>
  <si>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</si>
  <si>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</si>
  <si>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</si>
  <si>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</si>
  <si>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</si>
  <si>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</si>
  <si>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</si>
  <si>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</si>
  <si>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</si>
  <si>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</si>
  <si>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</si>
  <si>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</si>
  <si>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</si>
  <si>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</si>
  <si>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</si>
  <si>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</si>
  <si>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Clasificación de la Información 
Clasificada</t>
  </si>
  <si>
    <t>Versión 1</t>
  </si>
  <si>
    <t>Página 1 de 1</t>
  </si>
  <si>
    <t>PROCESO 
PROTECCIÓN
REGISTRO INTERVENCIÓN DE APOYO RAJ SRPA</t>
  </si>
  <si>
    <t>F10.A6.G19.P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</si>
</sst>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10"/>
      <color rgb="FF000000"/>
      <name val="Arial"/>
      <family val="2"/>
    </font>
    <font>
      <sz val="9"/>
      <color theme="1"/>
      <name val="Arial"/>
      <family val="2"/>
    </font>
    <font>
      <b/>
      <sz val="9"/>
      <color theme="1"/>
      <name val="Arial"/>
      <family val="2"/>
    </font>
    <font>
      <sz val="9"/>
      <name val="Arial"/>
      <family val="2"/>
    </font>
    <font>
      <sz val="9"/>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11">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13" fillId="0" borderId="0" xfId="0" applyFont="1" applyFill="1"/>
    <xf numFmtId="0" fontId="14" fillId="5" borderId="30" xfId="0" applyFont="1" applyFill="1" applyBorder="1" applyAlignment="1">
      <alignment horizontal="left" vertical="center" wrapText="1" indent="1"/>
    </xf>
    <xf numFmtId="0" fontId="14" fillId="5" borderId="31" xfId="0" applyFont="1" applyFill="1" applyBorder="1" applyAlignment="1">
      <alignment horizontal="left" vertical="center" wrapText="1" indent="1"/>
    </xf>
    <xf numFmtId="0" fontId="15" fillId="5" borderId="31" xfId="0" applyFont="1" applyFill="1" applyBorder="1" applyAlignment="1">
      <alignment horizontal="center" vertical="center" textRotation="90" wrapText="1"/>
    </xf>
    <xf numFmtId="0" fontId="13" fillId="5" borderId="32"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33"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6" borderId="0" xfId="0" applyFont="1" applyFill="1"/>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0" fontId="12" fillId="0" borderId="0" xfId="0" applyFont="1" applyFill="1" applyBorder="1"/>
    <xf numFmtId="0" fontId="16" fillId="17" borderId="21" xfId="0" applyFont="1" applyFill="1" applyBorder="1" applyAlignment="1">
      <alignment horizontal="center" vertical="center" wrapText="1"/>
    </xf>
    <xf numFmtId="0" fontId="16" fillId="17" borderId="22" xfId="0" applyFont="1" applyFill="1" applyBorder="1" applyAlignment="1">
      <alignment horizontal="center" vertical="center" wrapText="1"/>
    </xf>
    <xf numFmtId="0" fontId="16" fillId="17" borderId="2" xfId="0" applyFont="1" applyFill="1" applyBorder="1" applyAlignment="1">
      <alignment horizontal="center" vertical="center" textRotation="90" wrapText="1"/>
    </xf>
    <xf numFmtId="0" fontId="16" fillId="17" borderId="3" xfId="0" applyFont="1" applyFill="1" applyBorder="1" applyAlignment="1">
      <alignment horizontal="center" vertical="center" textRotation="90" wrapText="1"/>
    </xf>
    <xf numFmtId="0" fontId="16" fillId="0" borderId="1" xfId="0" applyFont="1" applyFill="1" applyBorder="1" applyAlignment="1">
      <alignment horizontal="center" vertical="center" wrapText="1"/>
    </xf>
    <xf numFmtId="0" fontId="17" fillId="0" borderId="2" xfId="0" applyFont="1" applyFill="1" applyBorder="1" applyAlignment="1">
      <alignment vertical="center" wrapText="1"/>
    </xf>
    <xf numFmtId="0" fontId="17" fillId="0" borderId="2" xfId="0" applyFont="1" applyFill="1" applyBorder="1" applyAlignment="1">
      <alignment vertical="center" textRotation="90" wrapText="1"/>
    </xf>
    <xf numFmtId="0" fontId="17" fillId="0" borderId="3" xfId="0" applyFont="1" applyFill="1" applyBorder="1" applyAlignment="1">
      <alignment vertical="center" textRotation="90" wrapText="1"/>
    </xf>
    <xf numFmtId="0" fontId="18" fillId="0" borderId="0" xfId="0" applyFont="1" applyFill="1" applyBorder="1"/>
    <xf numFmtId="0" fontId="16" fillId="0" borderId="4" xfId="0" applyFont="1" applyFill="1" applyBorder="1" applyAlignment="1">
      <alignment horizontal="center" vertical="center" wrapText="1"/>
    </xf>
    <xf numFmtId="0" fontId="17" fillId="0" borderId="5" xfId="0" applyFont="1" applyFill="1" applyBorder="1" applyAlignment="1">
      <alignment vertical="center" wrapText="1"/>
    </xf>
    <xf numFmtId="0" fontId="17" fillId="0" borderId="5" xfId="0" applyFont="1" applyFill="1" applyBorder="1" applyAlignment="1">
      <alignment vertical="center" textRotation="90" wrapText="1"/>
    </xf>
    <xf numFmtId="0" fontId="17" fillId="0" borderId="6" xfId="0" applyFont="1" applyFill="1" applyBorder="1" applyAlignment="1">
      <alignment vertical="center" textRotation="90" wrapText="1"/>
    </xf>
    <xf numFmtId="0" fontId="16" fillId="0" borderId="7" xfId="0" applyFont="1" applyFill="1" applyBorder="1" applyAlignment="1">
      <alignment horizontal="center" vertical="center" wrapText="1"/>
    </xf>
    <xf numFmtId="0" fontId="17" fillId="0" borderId="8" xfId="0" applyFont="1" applyFill="1" applyBorder="1" applyAlignment="1">
      <alignment vertical="center" wrapText="1"/>
    </xf>
    <xf numFmtId="0" fontId="17" fillId="0" borderId="8" xfId="0" applyFont="1" applyFill="1" applyBorder="1" applyAlignment="1">
      <alignment vertical="center" textRotation="90" wrapText="1"/>
    </xf>
    <xf numFmtId="0" fontId="17" fillId="0" borderId="9" xfId="0" applyFont="1" applyFill="1" applyBorder="1" applyAlignment="1">
      <alignment vertical="center" textRotation="90" wrapText="1"/>
    </xf>
    <xf numFmtId="0" fontId="18" fillId="18" borderId="0" xfId="0" applyFont="1" applyFill="1" applyBorder="1"/>
    <xf numFmtId="0" fontId="14" fillId="16" borderId="0" xfId="0" applyFont="1" applyFill="1" applyBorder="1" applyAlignment="1">
      <alignment horizontal="center" vertical="center" wrapText="1"/>
    </xf>
    <xf numFmtId="0" fontId="13" fillId="16" borderId="0" xfId="0" applyFont="1" applyFill="1" applyBorder="1" applyAlignment="1">
      <alignment horizontal="left" vertical="center"/>
    </xf>
    <xf numFmtId="0" fontId="2" fillId="0" borderId="37"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1" fillId="6" borderId="40" xfId="0" applyFont="1" applyFill="1" applyBorder="1" applyAlignment="1">
      <alignment horizontal="center" vertical="center"/>
    </xf>
    <xf numFmtId="0" fontId="1" fillId="10" borderId="40" xfId="0" applyFont="1" applyFill="1" applyBorder="1" applyAlignment="1">
      <alignment horizontal="center" vertical="center"/>
    </xf>
    <xf numFmtId="0" fontId="1" fillId="2" borderId="40" xfId="0" applyFont="1" applyFill="1" applyBorder="1" applyAlignment="1">
      <alignment horizontal="center" vertical="center"/>
    </xf>
    <xf numFmtId="0" fontId="1" fillId="15" borderId="40"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6" fillId="7" borderId="5" xfId="0" applyFont="1" applyFill="1" applyBorder="1" applyAlignment="1">
      <alignment horizontal="center" vertical="center" wrapText="1"/>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6" fillId="7" borderId="22"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2" borderId="13"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NumberFormat="1" applyFont="1" applyFill="1" applyBorder="1" applyAlignment="1" applyProtection="1">
      <alignment horizontal="left" vertical="center" wrapText="1"/>
      <protection locked="0"/>
    </xf>
    <xf numFmtId="0" fontId="2" fillId="0" borderId="5" xfId="0" applyNumberFormat="1"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2" fillId="0" borderId="7" xfId="0" applyNumberFormat="1" applyFont="1" applyFill="1" applyBorder="1" applyAlignment="1" applyProtection="1">
      <alignment horizontal="left" vertical="center" wrapText="1"/>
      <protection locked="0"/>
    </xf>
    <xf numFmtId="0" fontId="2" fillId="0" borderId="8"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0" borderId="34" xfId="0" applyFont="1" applyBorder="1" applyAlignment="1" applyProtection="1">
      <alignment horizontal="center" vertical="center" wrapText="1"/>
    </xf>
    <xf numFmtId="0" fontId="1" fillId="0" borderId="35" xfId="0" applyFont="1" applyBorder="1" applyAlignment="1" applyProtection="1">
      <alignment horizontal="center" vertical="center" wrapText="1"/>
    </xf>
    <xf numFmtId="0" fontId="1" fillId="0" borderId="36" xfId="0" applyFont="1" applyBorder="1" applyAlignment="1" applyProtection="1">
      <alignment horizontal="center" vertical="center" wrapText="1"/>
    </xf>
    <xf numFmtId="0" fontId="2" fillId="0" borderId="3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41"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 fillId="0" borderId="43" xfId="0" applyFont="1" applyBorder="1" applyAlignment="1" applyProtection="1">
      <alignment horizontal="center" vertical="center" wrapText="1"/>
    </xf>
    <xf numFmtId="0" fontId="1" fillId="0" borderId="44"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25" xfId="0" applyFont="1" applyBorder="1" applyAlignment="1" applyProtection="1">
      <alignment horizontal="center" vertical="center" wrapText="1"/>
    </xf>
    <xf numFmtId="0" fontId="1" fillId="0" borderId="45" xfId="0" applyFont="1" applyBorder="1" applyAlignment="1" applyProtection="1">
      <alignment horizontal="center" vertical="center" wrapText="1"/>
    </xf>
    <xf numFmtId="0" fontId="1" fillId="0" borderId="27" xfId="0" applyFont="1" applyBorder="1" applyAlignment="1" applyProtection="1">
      <alignment horizontal="center" vertical="center" wrapText="1"/>
    </xf>
    <xf numFmtId="0" fontId="1" fillId="0" borderId="28" xfId="0" applyFont="1" applyBorder="1" applyAlignment="1" applyProtection="1">
      <alignment horizontal="center" vertical="center" wrapText="1"/>
    </xf>
    <xf numFmtId="0" fontId="14" fillId="16" borderId="1" xfId="0" applyFont="1" applyFill="1" applyBorder="1" applyAlignment="1">
      <alignment horizontal="center" vertical="center"/>
    </xf>
    <xf numFmtId="0" fontId="14" fillId="16" borderId="2" xfId="0" applyFont="1" applyFill="1" applyBorder="1" applyAlignment="1">
      <alignment horizontal="center" vertical="center"/>
    </xf>
    <xf numFmtId="0" fontId="14" fillId="16" borderId="3" xfId="0" applyFont="1" applyFill="1" applyBorder="1" applyAlignment="1">
      <alignment horizontal="center" vertical="center"/>
    </xf>
    <xf numFmtId="0" fontId="13" fillId="16" borderId="5" xfId="0" applyFont="1" applyFill="1" applyBorder="1" applyAlignment="1">
      <alignment horizontal="left" vertical="center"/>
    </xf>
    <xf numFmtId="0" fontId="13" fillId="16" borderId="6" xfId="0" applyFont="1" applyFill="1" applyBorder="1" applyAlignment="1">
      <alignment horizontal="left" vertical="center"/>
    </xf>
    <xf numFmtId="0" fontId="13" fillId="16" borderId="8" xfId="0" applyFont="1" applyFill="1" applyBorder="1" applyAlignment="1">
      <alignment horizontal="left" vertical="center"/>
    </xf>
    <xf numFmtId="0" fontId="13" fillId="16" borderId="9" xfId="0" applyFont="1" applyFill="1" applyBorder="1" applyAlignment="1">
      <alignment horizontal="left" vertical="center"/>
    </xf>
    <xf numFmtId="0" fontId="16" fillId="18" borderId="0" xfId="0" applyFont="1" applyFill="1" applyBorder="1" applyAlignment="1">
      <alignment horizontal="left" vertical="center"/>
    </xf>
  </cellXfs>
  <cellStyles count="4">
    <cellStyle name="Hipervínculo" xfId="3" builtinId="8"/>
    <cellStyle name="Moneda [0]" xfId="1" builtinId="7"/>
    <cellStyle name="Normal" xfId="0" builtinId="0"/>
    <cellStyle name="Normal 2" xfId="2"/>
  </cellStyles>
  <dxfs count="1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81</xdr:row>
      <xdr:rowOff>22413</xdr:rowOff>
    </xdr:from>
    <xdr:to>
      <xdr:col>2</xdr:col>
      <xdr:colOff>1030941</xdr:colOff>
      <xdr:row>88</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119</xdr:row>
      <xdr:rowOff>22413</xdr:rowOff>
    </xdr:from>
    <xdr:to>
      <xdr:col>2</xdr:col>
      <xdr:colOff>1030941</xdr:colOff>
      <xdr:row>126</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127</xdr:row>
      <xdr:rowOff>22413</xdr:rowOff>
    </xdr:from>
    <xdr:to>
      <xdr:col>2</xdr:col>
      <xdr:colOff>1030941</xdr:colOff>
      <xdr:row>134</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93</xdr:row>
      <xdr:rowOff>22413</xdr:rowOff>
    </xdr:from>
    <xdr:to>
      <xdr:col>2</xdr:col>
      <xdr:colOff>1030941</xdr:colOff>
      <xdr:row>100</xdr:row>
      <xdr:rowOff>156882</xdr:rowOff>
    </xdr:to>
    <xdr:sp macro="" textlink="">
      <xdr:nvSpPr>
        <xdr:cNvPr id="8" name="Flecha: a la derecha 7">
          <a:extLst>
            <a:ext uri="{FF2B5EF4-FFF2-40B4-BE49-F238E27FC236}">
              <a16:creationId xmlns:a16="http://schemas.microsoft.com/office/drawing/2014/main" xmlns="" id="{8D0A639E-45A2-46AA-B70C-6EE220E09037}"/>
            </a:ext>
          </a:extLst>
        </xdr:cNvPr>
        <xdr:cNvSpPr/>
      </xdr:nvSpPr>
      <xdr:spPr>
        <a:xfrm>
          <a:off x="2117912" y="36744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102</xdr:row>
      <xdr:rowOff>22413</xdr:rowOff>
    </xdr:from>
    <xdr:to>
      <xdr:col>2</xdr:col>
      <xdr:colOff>1030941</xdr:colOff>
      <xdr:row>109</xdr:row>
      <xdr:rowOff>156882</xdr:rowOff>
    </xdr:to>
    <xdr:sp macro="" textlink="">
      <xdr:nvSpPr>
        <xdr:cNvPr id="9" name="Flecha: a la derecha 8">
          <a:extLst>
            <a:ext uri="{FF2B5EF4-FFF2-40B4-BE49-F238E27FC236}">
              <a16:creationId xmlns:a16="http://schemas.microsoft.com/office/drawing/2014/main" xmlns="" id="{826915BF-6690-4A6E-8F6C-B295CB5526EB}"/>
            </a:ext>
          </a:extLst>
        </xdr:cNvPr>
        <xdr:cNvSpPr/>
      </xdr:nvSpPr>
      <xdr:spPr>
        <a:xfrm>
          <a:off x="2117912" y="46269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111</xdr:row>
      <xdr:rowOff>22413</xdr:rowOff>
    </xdr:from>
    <xdr:to>
      <xdr:col>2</xdr:col>
      <xdr:colOff>1030941</xdr:colOff>
      <xdr:row>118</xdr:row>
      <xdr:rowOff>156882</xdr:rowOff>
    </xdr:to>
    <xdr:sp macro="" textlink="">
      <xdr:nvSpPr>
        <xdr:cNvPr id="10" name="Flecha: a la derecha 9">
          <a:extLst>
            <a:ext uri="{FF2B5EF4-FFF2-40B4-BE49-F238E27FC236}">
              <a16:creationId xmlns:a16="http://schemas.microsoft.com/office/drawing/2014/main" xmlns="" id="{AFA1147C-4653-4545-8310-B6FC8E8AB5F6}"/>
            </a:ext>
          </a:extLst>
        </xdr:cNvPr>
        <xdr:cNvSpPr/>
      </xdr:nvSpPr>
      <xdr:spPr>
        <a:xfrm>
          <a:off x="2117912" y="47412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140</xdr:row>
      <xdr:rowOff>22413</xdr:rowOff>
    </xdr:from>
    <xdr:to>
      <xdr:col>2</xdr:col>
      <xdr:colOff>1030941</xdr:colOff>
      <xdr:row>147</xdr:row>
      <xdr:rowOff>156882</xdr:rowOff>
    </xdr:to>
    <xdr:sp macro="" textlink="">
      <xdr:nvSpPr>
        <xdr:cNvPr id="12" name="Flecha: a la derecha 11">
          <a:extLst>
            <a:ext uri="{FF2B5EF4-FFF2-40B4-BE49-F238E27FC236}">
              <a16:creationId xmlns:a16="http://schemas.microsoft.com/office/drawing/2014/main" xmlns="" id="{33BB44D5-0894-478D-85A9-FABC65636053}"/>
            </a:ext>
          </a:extLst>
        </xdr:cNvPr>
        <xdr:cNvSpPr/>
      </xdr:nvSpPr>
      <xdr:spPr>
        <a:xfrm>
          <a:off x="2117912" y="42840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160</xdr:row>
      <xdr:rowOff>22413</xdr:rowOff>
    </xdr:from>
    <xdr:to>
      <xdr:col>2</xdr:col>
      <xdr:colOff>1030941</xdr:colOff>
      <xdr:row>167</xdr:row>
      <xdr:rowOff>156882</xdr:rowOff>
    </xdr:to>
    <xdr:sp macro="" textlink="">
      <xdr:nvSpPr>
        <xdr:cNvPr id="13" name="Flecha: a la derecha 12">
          <a:extLst>
            <a:ext uri="{FF2B5EF4-FFF2-40B4-BE49-F238E27FC236}">
              <a16:creationId xmlns:a16="http://schemas.microsoft.com/office/drawing/2014/main" xmlns="" id="{E4492FFF-1567-49B3-864A-E8CB53EE22EA}"/>
            </a:ext>
          </a:extLst>
        </xdr:cNvPr>
        <xdr:cNvSpPr/>
      </xdr:nvSpPr>
      <xdr:spPr>
        <a:xfrm>
          <a:off x="2117912" y="53552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cell r="W2">
            <v>0</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cell r="W3">
            <v>0</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cell r="W4">
            <v>0</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cell r="W5">
            <v>0</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cell r="W6">
            <v>0</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cell r="W7">
            <v>0</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cell r="W8">
            <v>0</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cell r="W9">
            <v>0</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cell r="W10">
            <v>0</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cell r="W11">
            <v>0</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cell r="W12">
            <v>0</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cell r="W13">
            <v>0</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cell r="W14">
            <v>0</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cell r="W15">
            <v>0</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cell r="W16">
            <v>0</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cell r="W17">
            <v>0</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cell r="W18">
            <v>0</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cell r="W19">
            <v>0</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cell r="W20">
            <v>0</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cell r="W21">
            <v>0</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cell r="W22">
            <v>0</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cell r="W23">
            <v>0</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cell r="W24">
            <v>0</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cell r="W25">
            <v>0</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cell r="W26">
            <v>0</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cell r="W27">
            <v>0</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cell r="W28">
            <v>0</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cell r="W29">
            <v>0</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cell r="W30">
            <v>0</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cell r="W31">
            <v>0</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cell r="W32">
            <v>0</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cell r="W33">
            <v>0</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cell r="W34">
            <v>0</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cell r="W35">
            <v>0</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cell r="W36">
            <v>0</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cell r="W37">
            <v>0</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cell r="W38">
            <v>0</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cell r="W39">
            <v>0</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cell r="W40">
            <v>0</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cell r="W41">
            <v>0</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cell r="W42">
            <v>0</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cell r="W43">
            <v>0</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cell r="W44">
            <v>0</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cell r="W45">
            <v>0</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cell r="W46">
            <v>0</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cell r="W47">
            <v>0</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cell r="W48">
            <v>0</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cell r="W49">
            <v>0</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cell r="W50">
            <v>0</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cell r="W51">
            <v>0</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cell r="W52">
            <v>0</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cell r="W53">
            <v>0</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cell r="W54">
            <v>0</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cell r="W55">
            <v>0</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cell r="W56">
            <v>0</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cell r="W57">
            <v>0</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cell r="W58">
            <v>0</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cell r="W59">
            <v>0</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cell r="W60">
            <v>0</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cell r="W61">
            <v>0</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cell r="W62">
            <v>0</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cell r="W63">
            <v>0</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cell r="W64">
            <v>0</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cell r="W65">
            <v>0</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cell r="W66">
            <v>0</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cell r="W67">
            <v>0</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cell r="W68">
            <v>0</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cell r="W69">
            <v>0</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cell r="W70">
            <v>0</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cell r="W71">
            <v>0</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cell r="W72">
            <v>0</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cell r="W73">
            <v>0</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cell r="W74">
            <v>0</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cell r="W75">
            <v>0</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cell r="W76">
            <v>0</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cell r="W77">
            <v>0</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cell r="W78">
            <v>0</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cell r="W79">
            <v>0</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cell r="W80">
            <v>0</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cell r="W81">
            <v>0</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cell r="W82">
            <v>0</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cell r="W83">
            <v>0</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cell r="W84">
            <v>0</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cell r="W85">
            <v>0</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cell r="W86">
            <v>0</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cell r="W87">
            <v>0</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cell r="W88">
            <v>0</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cell r="W89">
            <v>0</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cell r="W90">
            <v>0</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cell r="W91">
            <v>0</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cell r="W92">
            <v>0</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cell r="W93">
            <v>0</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cell r="W94">
            <v>0</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cell r="W95">
            <v>0</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cell r="W96">
            <v>0</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cell r="W97">
            <v>0</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cell r="W98">
            <v>0</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cell r="W99">
            <v>0</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cell r="W100">
            <v>0</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cell r="W101">
            <v>0</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cell r="W102">
            <v>0</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cell r="W103">
            <v>0</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cell r="W104">
            <v>0</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cell r="W105">
            <v>0</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cell r="W106">
            <v>0</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cell r="W107">
            <v>0</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cell r="W108">
            <v>0</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cell r="W109">
            <v>0</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cell r="W110">
            <v>0</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cell r="W111">
            <v>0</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cell r="W112">
            <v>0</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cell r="W113">
            <v>0</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cell r="W114">
            <v>0</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cell r="W115">
            <v>0</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cell r="W116">
            <v>0</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cell r="W117">
            <v>0</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cell r="W118">
            <v>0</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cell r="W119">
            <v>0</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cell r="W120">
            <v>0</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cell r="W121">
            <v>0</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cell r="W122">
            <v>0</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cell r="W123">
            <v>0</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cell r="W124">
            <v>0</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cell r="W125">
            <v>0</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cell r="W126">
            <v>0</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cell r="W127">
            <v>0</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cell r="W128">
            <v>0</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cell r="W129">
            <v>0</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cell r="W130">
            <v>0</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cell r="W131">
            <v>0</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cell r="W132">
            <v>0</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cell r="W133">
            <v>0</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cell r="W134">
            <v>0</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cell r="W135">
            <v>0</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cell r="W136">
            <v>0</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cell r="W137">
            <v>0</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cell r="W138">
            <v>0</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cell r="W139">
            <v>0</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cell r="W140">
            <v>0</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cell r="W141">
            <v>0</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cell r="W142">
            <v>0</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cell r="W143">
            <v>0</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cell r="W144">
            <v>0</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cell r="W145">
            <v>0</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cell r="W146">
            <v>0</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cell r="W147">
            <v>0</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cell r="W148">
            <v>0</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cell r="W149">
            <v>0</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cell r="W150">
            <v>0</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cell r="W151">
            <v>0</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cell r="W152">
            <v>0</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cell r="W153">
            <v>0</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cell r="W154">
            <v>0</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cell r="W155">
            <v>0</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cell r="W156">
            <v>0</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cell r="W157">
            <v>0</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cell r="W158">
            <v>0</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cell r="W159">
            <v>0</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cell r="W160">
            <v>0</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cell r="W161">
            <v>0</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cell r="W162">
            <v>0</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cell r="W163">
            <v>0</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cell r="W164">
            <v>0</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cell r="W165">
            <v>0</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cell r="W166">
            <v>0</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cell r="W167">
            <v>0</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cell r="W168">
            <v>0</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cell r="W169">
            <v>0</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cell r="W170">
            <v>0</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cell r="W171">
            <v>0</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cell r="W172">
            <v>0</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cell r="W173">
            <v>0</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cell r="W174">
            <v>0</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cell r="W175">
            <v>0</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cell r="W176">
            <v>0</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cell r="W177">
            <v>0</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cell r="W178">
            <v>0</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cell r="W179">
            <v>0</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cell r="W180">
            <v>0</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cell r="W181">
            <v>0</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cell r="W182">
            <v>0</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cell r="W183">
            <v>0</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cell r="W184">
            <v>0</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cell r="W185">
            <v>0</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cell r="W186">
            <v>0</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cell r="W187">
            <v>0</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cell r="W188">
            <v>0</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cell r="W189">
            <v>0</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cell r="W190">
            <v>0</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cell r="W191">
            <v>0</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cell r="W192">
            <v>0</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cell r="W193">
            <v>0</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cell r="W194">
            <v>0</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cell r="W195">
            <v>0</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cell r="W196">
            <v>0</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cell r="W197">
            <v>0</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cell r="W198">
            <v>0</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cell r="W199">
            <v>0</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cell r="W200">
            <v>0</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cell r="W201">
            <v>0</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cell r="W202">
            <v>0</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cell r="W203">
            <v>0</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cell r="W204">
            <v>0</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cell r="W205">
            <v>0</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cell r="W206">
            <v>0</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cell r="W207">
            <v>0</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cell r="W208">
            <v>0</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cell r="W209">
            <v>0</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cell r="W210">
            <v>0</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cell r="W211">
            <v>0</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cell r="W212">
            <v>0</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cell r="W213">
            <v>0</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cell r="W214">
            <v>0</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cell r="W215">
            <v>0</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cell r="W216">
            <v>0</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cell r="W217">
            <v>0</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cell r="W218">
            <v>0</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cell r="W219">
            <v>0</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cell r="W220">
            <v>0</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cell r="W221">
            <v>0</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cell r="W222">
            <v>0</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cell r="W223">
            <v>0</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cell r="W224">
            <v>0</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cell r="W225">
            <v>0</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cell r="W226">
            <v>0</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cell r="W227">
            <v>0</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cell r="W228">
            <v>0</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cell r="W229">
            <v>0</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cell r="W230">
            <v>0</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cell r="W231">
            <v>0</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cell r="W232">
            <v>0</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cell r="W233">
            <v>0</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cell r="W234">
            <v>0</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cell r="W235">
            <v>0</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cell r="W236">
            <v>0</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cell r="W237">
            <v>0</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cell r="W238">
            <v>0</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cell r="W239">
            <v>0</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cell r="W240">
            <v>0</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cell r="W241">
            <v>0</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cell r="W242">
            <v>0</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cell r="W243">
            <v>0</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cell r="W244">
            <v>0</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cell r="W245">
            <v>0</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cell r="W246">
            <v>0</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cell r="W247">
            <v>0</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cell r="W248">
            <v>0</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cell r="W249">
            <v>0</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cell r="W250">
            <v>0</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cell r="W251">
            <v>0</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cell r="W252">
            <v>0</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cell r="W253">
            <v>0</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cell r="W254">
            <v>0</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cell r="W255">
            <v>0</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cell r="W256">
            <v>0</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cell r="W257">
            <v>0</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cell r="W258">
            <v>0</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cell r="W259">
            <v>0</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cell r="W260">
            <v>0</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cell r="W261">
            <v>0</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cell r="W262">
            <v>0</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cell r="W263">
            <v>0</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cell r="W264">
            <v>0</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cell r="W265">
            <v>0</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cell r="W266">
            <v>0</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cell r="W267">
            <v>0</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cell r="W268">
            <v>0</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cell r="W269">
            <v>0</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cell r="W270">
            <v>0</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cell r="W271">
            <v>0</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cell r="W272">
            <v>0</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cell r="W273">
            <v>0</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cell r="W274">
            <v>0</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cell r="W275">
            <v>0</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cell r="W276">
            <v>0</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cell r="W277">
            <v>0</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cell r="W278">
            <v>0</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cell r="W279">
            <v>0</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cell r="W280">
            <v>0</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cell r="W281">
            <v>0</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cell r="W282">
            <v>0</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cell r="W283">
            <v>0</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cell r="W284">
            <v>0</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cell r="W285">
            <v>0</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cell r="W286">
            <v>0</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cell r="W287">
            <v>0</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cell r="W288">
            <v>0</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cell r="W289">
            <v>0</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cell r="W290">
            <v>0</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cell r="W291">
            <v>0</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cell r="W292">
            <v>0</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cell r="W293">
            <v>0</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cell r="W294">
            <v>0</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cell r="W295">
            <v>0</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cell r="W296">
            <v>0</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cell r="W297">
            <v>0</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cell r="W298">
            <v>0</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cell r="W299">
            <v>0</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cell r="W300">
            <v>0</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cell r="W301">
            <v>0</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cell r="W302">
            <v>0</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cell r="W303">
            <v>0</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cell r="W304">
            <v>0</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cell r="W305">
            <v>0</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cell r="W306">
            <v>0</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cell r="W307">
            <v>0</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cell r="W308">
            <v>0</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cell r="W309">
            <v>0</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cell r="W310">
            <v>0</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cell r="W311">
            <v>0</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cell r="W312">
            <v>0</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cell r="W313">
            <v>0</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cell r="W314">
            <v>0</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cell r="W315">
            <v>0</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cell r="W316">
            <v>0</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cell r="W317">
            <v>0</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cell r="W318">
            <v>0</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cell r="W319">
            <v>0</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cell r="W320">
            <v>0</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cell r="W321">
            <v>0</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cell r="W322">
            <v>0</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cell r="W323">
            <v>0</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cell r="W324">
            <v>0</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cell r="W325">
            <v>0</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cell r="W326">
            <v>0</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cell r="W327">
            <v>0</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cell r="W328">
            <v>0</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cell r="W329">
            <v>0</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cell r="W330">
            <v>0</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cell r="W331">
            <v>0</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cell r="W332">
            <v>0</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cell r="W333">
            <v>0</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cell r="W334">
            <v>0</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cell r="W335">
            <v>0</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cell r="W336">
            <v>0</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cell r="W337">
            <v>0</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cell r="W338">
            <v>0</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cell r="W339">
            <v>0</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cell r="W340">
            <v>0</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cell r="W341">
            <v>0</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cell r="W342">
            <v>0</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cell r="W343">
            <v>0</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cell r="W344">
            <v>0</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cell r="W345">
            <v>0</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cell r="W346">
            <v>0</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cell r="W347">
            <v>0</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cell r="W348">
            <v>0</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cell r="W349">
            <v>0</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cell r="W350">
            <v>0</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cell r="W351">
            <v>0</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cell r="W352">
            <v>0</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cell r="W353">
            <v>0</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cell r="W354">
            <v>0</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cell r="W355">
            <v>0</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cell r="W356">
            <v>0</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cell r="W357">
            <v>0</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cell r="W358">
            <v>0</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cell r="W359">
            <v>0</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cell r="W360">
            <v>0</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cell r="W361">
            <v>0</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cell r="W362">
            <v>0</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cell r="W363">
            <v>0</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cell r="W364">
            <v>0</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cell r="W365">
            <v>0</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cell r="W366">
            <v>0</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cell r="W367">
            <v>0</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cell r="W368">
            <v>0</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cell r="W369">
            <v>0</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cell r="W370">
            <v>0</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cell r="W371">
            <v>0</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cell r="W372">
            <v>0</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cell r="W373">
            <v>0</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cell r="W374">
            <v>0</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cell r="W375">
            <v>0</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cell r="W376">
            <v>0</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cell r="W377">
            <v>0</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cell r="W378">
            <v>0</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cell r="W379">
            <v>0</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cell r="W380">
            <v>0</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cell r="W381">
            <v>0</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cell r="W382">
            <v>0</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cell r="W383">
            <v>0</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cell r="W384">
            <v>0</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cell r="W385">
            <v>0</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cell r="W386">
            <v>0</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cell r="W387">
            <v>0</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cell r="W388">
            <v>0</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cell r="W389">
            <v>0</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cell r="W390">
            <v>0</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cell r="W391">
            <v>0</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cell r="W392">
            <v>0</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cell r="W393">
            <v>0</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cell r="W394">
            <v>0</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cell r="W395">
            <v>0</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cell r="W396">
            <v>0</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cell r="W397">
            <v>0</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cell r="W398">
            <v>0</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cell r="W399">
            <v>0</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cell r="W400">
            <v>0</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cell r="W401">
            <v>0</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cell r="W402">
            <v>0</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cell r="W403">
            <v>0</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cell r="W404">
            <v>0</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cell r="W405">
            <v>0</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cell r="W406">
            <v>0</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cell r="W407">
            <v>0</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cell r="W408">
            <v>0</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cell r="W409">
            <v>0</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cell r="W410">
            <v>0</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cell r="W411">
            <v>0</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cell r="W412">
            <v>0</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cell r="W413">
            <v>0</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cell r="W414">
            <v>0</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cell r="W415">
            <v>0</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cell r="W416">
            <v>0</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cell r="W417">
            <v>0</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cell r="W418">
            <v>0</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cell r="W419">
            <v>0</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cell r="W420">
            <v>0</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cell r="W421">
            <v>0</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cell r="W422">
            <v>0</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cell r="W423">
            <v>0</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cell r="W424">
            <v>0</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cell r="W425">
            <v>0</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cell r="W426">
            <v>0</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cell r="W427">
            <v>0</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cell r="W428">
            <v>0</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cell r="W429">
            <v>0</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cell r="W430">
            <v>0</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cell r="W431">
            <v>0</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cell r="W432">
            <v>0</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cell r="W433">
            <v>0</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cell r="W434">
            <v>0</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cell r="W435">
            <v>0</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cell r="W436">
            <v>0</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cell r="W437">
            <v>0</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cell r="W438">
            <v>0</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cell r="W439">
            <v>0</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cell r="W440">
            <v>0</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cell r="W441">
            <v>0</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cell r="W442">
            <v>0</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cell r="W443">
            <v>0</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cell r="W444">
            <v>0</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cell r="W445">
            <v>0</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cell r="W446">
            <v>0</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cell r="W447">
            <v>0</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cell r="W448">
            <v>0</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cell r="W449">
            <v>0</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cell r="W450">
            <v>0</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cell r="W451">
            <v>0</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cell r="W452">
            <v>0</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cell r="W453">
            <v>0</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cell r="W454">
            <v>0</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cell r="W455">
            <v>0</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cell r="W456">
            <v>0</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cell r="W457">
            <v>0</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cell r="W458">
            <v>0</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cell r="W459">
            <v>0</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cell r="W460">
            <v>0</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cell r="W461">
            <v>0</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cell r="W462">
            <v>0</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cell r="W463">
            <v>0</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cell r="W464">
            <v>0</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cell r="W465">
            <v>0</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cell r="W466">
            <v>0</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cell r="W467">
            <v>0</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cell r="W468">
            <v>0</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cell r="W469">
            <v>0</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cell r="W470">
            <v>0</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cell r="W471">
            <v>0</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cell r="W472">
            <v>0</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cell r="W473">
            <v>0</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cell r="W474">
            <v>0</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cell r="W475">
            <v>0</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cell r="W476">
            <v>0</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cell r="W477">
            <v>0</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cell r="W478">
            <v>0</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cell r="W479">
            <v>0</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cell r="W480">
            <v>0</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cell r="W481">
            <v>0</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cell r="W482">
            <v>0</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cell r="W483">
            <v>0</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cell r="W484">
            <v>0</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cell r="W485">
            <v>0</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cell r="W486">
            <v>0</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cell r="W487">
            <v>0</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cell r="W488">
            <v>0</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cell r="W489">
            <v>0</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cell r="W490">
            <v>0</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cell r="W491">
            <v>0</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cell r="W492">
            <v>0</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cell r="W493">
            <v>0</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cell r="W494">
            <v>0</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cell r="W495">
            <v>0</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cell r="W496">
            <v>0</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cell r="W497">
            <v>0</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cell r="W498">
            <v>0</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cell r="W499">
            <v>0</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cell r="W500">
            <v>0</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cell r="W501">
            <v>0</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cell r="W502">
            <v>0</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cell r="W503">
            <v>0</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cell r="W504">
            <v>0</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cell r="W505">
            <v>0</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cell r="W506">
            <v>0</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cell r="W507">
            <v>0</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cell r="W508">
            <v>0</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cell r="W509">
            <v>0</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cell r="W510">
            <v>0</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cell r="W511">
            <v>0</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cell r="W512">
            <v>0</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cell r="W513">
            <v>0</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cell r="W514">
            <v>0</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cell r="W515">
            <v>0</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cell r="W516">
            <v>0</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cell r="W517">
            <v>0</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cell r="W518">
            <v>0</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cell r="W519">
            <v>0</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cell r="W520">
            <v>0</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cell r="W521">
            <v>0</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cell r="W522">
            <v>0</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cell r="W523">
            <v>0</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cell r="W524">
            <v>0</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cell r="W525">
            <v>0</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cell r="W526">
            <v>0</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cell r="W527">
            <v>0</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cell r="W528">
            <v>0</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cell r="W529">
            <v>0</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cell r="W530">
            <v>0</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cell r="W531">
            <v>0</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cell r="W532">
            <v>0</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cell r="W533">
            <v>0</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cell r="W534">
            <v>0</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cell r="W535">
            <v>0</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cell r="W536">
            <v>0</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cell r="W537">
            <v>0</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cell r="W538">
            <v>0</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cell r="W539">
            <v>0</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cell r="W540">
            <v>0</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cell r="W541">
            <v>0</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cell r="W542">
            <v>0</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cell r="W543">
            <v>0</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cell r="W544">
            <v>0</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cell r="W545">
            <v>0</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cell r="W546">
            <v>0</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cell r="W547">
            <v>0</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cell r="W548">
            <v>0</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cell r="W549">
            <v>0</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cell r="W550">
            <v>0</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cell r="W551">
            <v>0</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cell r="W552">
            <v>0</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cell r="W553">
            <v>0</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cell r="W554">
            <v>0</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cell r="W555">
            <v>0</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cell r="W556">
            <v>0</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cell r="W557">
            <v>0</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cell r="W558">
            <v>0</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cell r="W559">
            <v>0</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cell r="W560">
            <v>0</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cell r="W561">
            <v>0</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cell r="W562">
            <v>0</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cell r="W563">
            <v>0</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cell r="W564">
            <v>0</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cell r="W565">
            <v>0</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cell r="W566">
            <v>0</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cell r="W567">
            <v>0</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cell r="W568">
            <v>0</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cell r="W569">
            <v>0</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cell r="W570">
            <v>0</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cell r="W571">
            <v>0</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cell r="W572">
            <v>0</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cell r="W573">
            <v>0</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cell r="W574">
            <v>0</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cell r="W575">
            <v>0</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cell r="W576">
            <v>0</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cell r="W577">
            <v>0</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cell r="W578">
            <v>0</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cell r="W579">
            <v>0</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cell r="W580">
            <v>0</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cell r="W581">
            <v>0</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cell r="W582">
            <v>0</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cell r="W583">
            <v>0</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cell r="W584">
            <v>0</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cell r="W585">
            <v>0</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cell r="W586">
            <v>0</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cell r="W587">
            <v>0</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cell r="W588">
            <v>0</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cell r="W589">
            <v>0</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cell r="W590">
            <v>0</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cell r="W591">
            <v>0</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cell r="W592">
            <v>0</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cell r="W593">
            <v>0</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cell r="W594">
            <v>0</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cell r="W595">
            <v>0</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cell r="W596">
            <v>0</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cell r="W597">
            <v>0</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cell r="W598">
            <v>0</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cell r="W599">
            <v>0</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cell r="W600">
            <v>0</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cell r="W601">
            <v>0</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cell r="W602">
            <v>0</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cell r="W603">
            <v>0</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cell r="W604">
            <v>0</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cell r="W605">
            <v>0</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cell r="W606">
            <v>0</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cell r="W607">
            <v>0</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cell r="W608">
            <v>0</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cell r="W609">
            <v>0</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cell r="W610">
            <v>0</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cell r="W611">
            <v>0</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cell r="W612">
            <v>0</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cell r="W613">
            <v>0</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cell r="W614">
            <v>0</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cell r="W615">
            <v>0</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cell r="W616">
            <v>0</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cell r="W617">
            <v>0</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cell r="W618">
            <v>0</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cell r="W619">
            <v>0</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cell r="W620">
            <v>0</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cell r="W621">
            <v>0</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cell r="W622">
            <v>0</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cell r="W623">
            <v>0</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cell r="W624">
            <v>0</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cell r="W625">
            <v>0</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cell r="W626">
            <v>0</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cell r="W627">
            <v>0</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cell r="W628">
            <v>0</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cell r="W629">
            <v>0</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cell r="W630">
            <v>0</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cell r="W631">
            <v>0</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cell r="W632">
            <v>0</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cell r="W633">
            <v>0</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cell r="W634">
            <v>0</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cell r="W635">
            <v>0</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cell r="W636">
            <v>0</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cell r="W637">
            <v>0</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cell r="W638">
            <v>0</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cell r="W639">
            <v>0</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cell r="W640">
            <v>0</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cell r="W641">
            <v>0</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cell r="W642">
            <v>0</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cell r="W643">
            <v>0</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cell r="W644">
            <v>0</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cell r="W645">
            <v>0</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cell r="W646">
            <v>0</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cell r="W647">
            <v>0</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cell r="W648">
            <v>0</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cell r="W649">
            <v>0</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cell r="W650">
            <v>0</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cell r="W651">
            <v>0</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cell r="W652">
            <v>0</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cell r="W653">
            <v>0</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cell r="W654">
            <v>0</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cell r="W655">
            <v>0</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cell r="W656">
            <v>0</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cell r="W657">
            <v>0</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cell r="W658">
            <v>0</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cell r="W659">
            <v>0</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cell r="W660">
            <v>0</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cell r="W661">
            <v>0</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cell r="W662">
            <v>0</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cell r="W663">
            <v>0</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cell r="W664">
            <v>0</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cell r="W665">
            <v>0</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cell r="W666">
            <v>0</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cell r="W667">
            <v>0</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cell r="W668">
            <v>0</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cell r="W669">
            <v>0</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cell r="W670">
            <v>0</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cell r="W671">
            <v>0</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cell r="W672">
            <v>0</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cell r="W673">
            <v>0</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cell r="W674">
            <v>0</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cell r="W675">
            <v>0</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cell r="W676">
            <v>0</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cell r="W677">
            <v>0</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cell r="W678">
            <v>0</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cell r="W679">
            <v>0</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cell r="W680">
            <v>0</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cell r="W681">
            <v>0</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cell r="W682">
            <v>0</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cell r="W683">
            <v>0</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cell r="W684">
            <v>0</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cell r="W685">
            <v>0</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cell r="W686">
            <v>0</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cell r="W687">
            <v>0</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cell r="W688">
            <v>0</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cell r="W689">
            <v>0</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cell r="W690">
            <v>0</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cell r="W691">
            <v>0</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cell r="W692">
            <v>0</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cell r="W693">
            <v>0</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cell r="W694">
            <v>0</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cell r="W695">
            <v>0</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cell r="W696">
            <v>0</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cell r="W697">
            <v>0</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cell r="W698">
            <v>0</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cell r="W699">
            <v>0</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cell r="W700">
            <v>0</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cell r="W701">
            <v>0</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cell r="W702">
            <v>0</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cell r="W703">
            <v>0</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cell r="W704">
            <v>0</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cell r="W705">
            <v>0</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cell r="W706">
            <v>0</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cell r="W707">
            <v>0</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cell r="W708">
            <v>0</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cell r="W709">
            <v>0</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cell r="W710">
            <v>0</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cell r="W711">
            <v>0</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cell r="W712">
            <v>0</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cell r="W713">
            <v>0</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cell r="W714">
            <v>0</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cell r="W715">
            <v>0</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cell r="W716">
            <v>0</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cell r="W717">
            <v>0</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cell r="W718">
            <v>0</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cell r="W719">
            <v>0</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cell r="W720">
            <v>0</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cell r="W721">
            <v>0</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cell r="W722">
            <v>0</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cell r="W723">
            <v>0</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cell r="W724">
            <v>0</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cell r="W725">
            <v>0</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cell r="W726">
            <v>0</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cell r="W727">
            <v>0</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cell r="W728">
            <v>0</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cell r="W729">
            <v>0</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cell r="W730">
            <v>0</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cell r="W731">
            <v>0</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cell r="W732">
            <v>0</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cell r="W733">
            <v>0</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cell r="W734">
            <v>0</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cell r="W735">
            <v>0</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cell r="W736">
            <v>0</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cell r="W737">
            <v>0</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cell r="W738">
            <v>0</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cell r="W739">
            <v>0</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cell r="W740">
            <v>0</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cell r="W741">
            <v>0</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cell r="W742">
            <v>0</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cell r="W743">
            <v>0</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cell r="W744">
            <v>0</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cell r="W745">
            <v>0</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cell r="W746">
            <v>0</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cell r="W747">
            <v>0</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cell r="W748">
            <v>0</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cell r="W749">
            <v>0</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cell r="W750">
            <v>0</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cell r="W751">
            <v>0</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cell r="W752">
            <v>0</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cell r="W753">
            <v>0</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cell r="W754">
            <v>0</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cell r="W755">
            <v>0</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cell r="W756">
            <v>0</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cell r="W757">
            <v>0</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cell r="W758">
            <v>0</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cell r="W759">
            <v>0</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cell r="W760">
            <v>0</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cell r="W761">
            <v>0</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cell r="W762">
            <v>0</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cell r="W763">
            <v>0</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cell r="W764">
            <v>0</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cell r="W765">
            <v>0</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cell r="W766">
            <v>0</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cell r="W767">
            <v>0</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cell r="W768">
            <v>0</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cell r="W769">
            <v>0</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cell r="W770">
            <v>0</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cell r="W771">
            <v>0</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cell r="W772">
            <v>0</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cell r="W773">
            <v>0</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cell r="W774">
            <v>0</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cell r="W775">
            <v>0</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cell r="W776">
            <v>0</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cell r="W777">
            <v>0</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cell r="W778">
            <v>0</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cell r="W779">
            <v>0</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cell r="W780">
            <v>0</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cell r="W781">
            <v>0</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cell r="W782">
            <v>0</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cell r="W783">
            <v>0</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cell r="W784">
            <v>0</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cell r="W785">
            <v>0</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cell r="W786">
            <v>0</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cell r="W787">
            <v>0</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cell r="W788">
            <v>0</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cell r="W789">
            <v>0</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cell r="W790">
            <v>0</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cell r="W791">
            <v>0</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cell r="W792">
            <v>0</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cell r="W793">
            <v>0</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cell r="W794">
            <v>0</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cell r="W795">
            <v>0</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cell r="W796">
            <v>0</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cell r="W797">
            <v>0</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cell r="W798">
            <v>0</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cell r="W799">
            <v>0</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cell r="W800">
            <v>0</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cell r="W801">
            <v>0</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cell r="W802">
            <v>0</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cell r="W803">
            <v>0</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cell r="W804">
            <v>0</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cell r="W805">
            <v>0</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cell r="W806">
            <v>0</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cell r="W807">
            <v>0</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cell r="W808">
            <v>0</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cell r="W809">
            <v>0</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cell r="W810">
            <v>0</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cell r="W811">
            <v>0</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cell r="W812">
            <v>0</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cell r="W813">
            <v>0</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cell r="W814">
            <v>0</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cell r="W815">
            <v>0</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cell r="W816">
            <v>0</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cell r="W817">
            <v>0</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cell r="W818">
            <v>0</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cell r="W819">
            <v>0</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cell r="W820">
            <v>0</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cell r="W821">
            <v>0</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cell r="W822">
            <v>0</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cell r="W823">
            <v>0</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cell r="W824">
            <v>0</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cell r="W825">
            <v>0</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cell r="W826">
            <v>0</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cell r="W827">
            <v>0</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cell r="W828">
            <v>0</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cell r="W829">
            <v>0</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cell r="W830">
            <v>0</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cell r="W831">
            <v>0</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cell r="W832">
            <v>0</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cell r="W833">
            <v>0</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cell r="W834">
            <v>0</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cell r="W835">
            <v>0</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cell r="W836">
            <v>0</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cell r="W837">
            <v>0</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cell r="W838">
            <v>0</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cell r="W839">
            <v>0</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cell r="W840">
            <v>0</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cell r="W841">
            <v>0</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cell r="W842">
            <v>0</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cell r="W843">
            <v>0</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cell r="W844">
            <v>0</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cell r="W845">
            <v>0</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cell r="W846">
            <v>0</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cell r="W847">
            <v>0</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cell r="W848">
            <v>0</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cell r="W849">
            <v>0</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cell r="W850">
            <v>0</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cell r="W851">
            <v>0</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cell r="W852">
            <v>0</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cell r="W853">
            <v>0</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cell r="W854">
            <v>0</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cell r="W855">
            <v>0</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cell r="W856">
            <v>0</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cell r="W857">
            <v>0</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cell r="W858">
            <v>0</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cell r="W859">
            <v>0</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cell r="W860">
            <v>0</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cell r="W861">
            <v>0</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cell r="W862">
            <v>0</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cell r="W863">
            <v>0</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cell r="W864">
            <v>0</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cell r="W865">
            <v>0</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cell r="W866">
            <v>0</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cell r="W867">
            <v>0</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cell r="W868">
            <v>0</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cell r="W869">
            <v>0</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cell r="W870">
            <v>0</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cell r="W871">
            <v>0</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cell r="W872">
            <v>0</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cell r="W873">
            <v>0</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cell r="W874">
            <v>0</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cell r="W875">
            <v>0</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cell r="W876">
            <v>0</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cell r="W877">
            <v>0</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cell r="W878">
            <v>0</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cell r="W879">
            <v>0</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cell r="W880">
            <v>0</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cell r="W881">
            <v>0</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cell r="W882">
            <v>0</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cell r="W883">
            <v>0</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cell r="W884">
            <v>0</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cell r="W885">
            <v>0</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cell r="W886">
            <v>0</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cell r="W887">
            <v>0</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cell r="W888">
            <v>0</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cell r="W889">
            <v>0</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cell r="W890">
            <v>0</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cell r="W891">
            <v>0</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cell r="W892">
            <v>0</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cell r="W893">
            <v>0</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cell r="W894">
            <v>0</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cell r="W895">
            <v>0</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cell r="W896">
            <v>0</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cell r="W897">
            <v>0</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cell r="W898">
            <v>0</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cell r="W899">
            <v>0</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cell r="W900">
            <v>0</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cell r="W901">
            <v>0</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cell r="W902">
            <v>0</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cell r="W903">
            <v>0</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cell r="W904">
            <v>0</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cell r="W905">
            <v>0</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cell r="W906">
            <v>0</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cell r="W907">
            <v>0</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cell r="W908">
            <v>0</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cell r="W909">
            <v>0</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cell r="W910">
            <v>0</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cell r="W911">
            <v>0</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cell r="W912">
            <v>0</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cell r="W913">
            <v>0</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cell r="W914">
            <v>0</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cell r="W915">
            <v>0</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cell r="W916">
            <v>0</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cell r="W917">
            <v>0</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cell r="W918">
            <v>0</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cell r="W919">
            <v>0</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cell r="W920">
            <v>0</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cell r="W921">
            <v>0</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cell r="W922">
            <v>0</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cell r="W923">
            <v>0</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cell r="W924">
            <v>0</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cell r="W925">
            <v>0</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cell r="W926">
            <v>0</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cell r="W927">
            <v>0</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cell r="W928">
            <v>0</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cell r="W929">
            <v>0</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cell r="W930">
            <v>0</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cell r="W931">
            <v>0</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cell r="W932">
            <v>0</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cell r="W933">
            <v>0</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cell r="W934">
            <v>0</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cell r="W935">
            <v>0</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cell r="W936">
            <v>0</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cell r="W937">
            <v>0</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cell r="W938">
            <v>0</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cell r="W939">
            <v>0</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cell r="W940">
            <v>0</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cell r="W941">
            <v>0</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cell r="W942">
            <v>0</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cell r="W943">
            <v>0</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cell r="W944">
            <v>0</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cell r="W945">
            <v>0</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cell r="W946">
            <v>0</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cell r="W947">
            <v>0</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cell r="W948">
            <v>0</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cell r="W949">
            <v>0</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cell r="W950">
            <v>0</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cell r="W951">
            <v>0</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cell r="W952">
            <v>0</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cell r="W953">
            <v>0</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cell r="W954">
            <v>0</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cell r="W955">
            <v>0</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cell r="W956">
            <v>0</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cell r="W957">
            <v>0</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cell r="W958">
            <v>0</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cell r="W959">
            <v>0</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cell r="W960">
            <v>0</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cell r="W961">
            <v>0</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cell r="W962">
            <v>0</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cell r="W963">
            <v>0</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cell r="W964">
            <v>0</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cell r="W965">
            <v>0</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cell r="W966">
            <v>0</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cell r="W967">
            <v>0</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cell r="W968">
            <v>0</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cell r="W969">
            <v>0</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cell r="W970">
            <v>0</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cell r="W971">
            <v>0</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cell r="W972">
            <v>0</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cell r="W973">
            <v>0</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cell r="W974">
            <v>0</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cell r="W975">
            <v>0</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cell r="W976">
            <v>0</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cell r="W977">
            <v>0</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cell r="W978">
            <v>0</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cell r="W979">
            <v>0</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cell r="W980">
            <v>0</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cell r="W981">
            <v>0</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cell r="W982">
            <v>0</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cell r="W983">
            <v>0</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cell r="W984">
            <v>0</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cell r="W985">
            <v>0</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cell r="W986">
            <v>0</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cell r="W987">
            <v>0</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cell r="W988">
            <v>0</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cell r="W989">
            <v>0</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cell r="W990">
            <v>0</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cell r="W991">
            <v>0</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cell r="W992">
            <v>0</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cell r="W993">
            <v>0</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cell r="W994">
            <v>0</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cell r="W995">
            <v>0</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cell r="W996">
            <v>0</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cell r="W997">
            <v>0</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cell r="W998">
            <v>0</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cell r="W999">
            <v>0</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cell r="W1000">
            <v>0</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cell r="W1001">
            <v>0</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cell r="W1002">
            <v>0</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cell r="W1003">
            <v>0</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cell r="W1004">
            <v>0</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cell r="W1005">
            <v>0</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cell r="W1006">
            <v>0</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cell r="W1007">
            <v>0</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cell r="W1008">
            <v>0</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cell r="W1009">
            <v>0</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cell r="W1010">
            <v>0</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cell r="W1011">
            <v>0</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cell r="W1012">
            <v>0</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cell r="W1013">
            <v>0</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cell r="W1014">
            <v>0</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cell r="W1015">
            <v>0</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cell r="W1016">
            <v>0</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cell r="W1017">
            <v>0</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cell r="W1018">
            <v>0</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cell r="W1019">
            <v>0</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cell r="W1020">
            <v>0</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cell r="W1021">
            <v>0</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cell r="W1022">
            <v>0</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cell r="W1023">
            <v>0</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cell r="W1024">
            <v>0</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cell r="W1025">
            <v>0</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cell r="W1026">
            <v>0</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cell r="W1027">
            <v>0</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cell r="W1028">
            <v>0</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cell r="W1029">
            <v>0</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cell r="W1030">
            <v>0</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cell r="W1031">
            <v>0</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cell r="W1032">
            <v>0</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cell r="W1033">
            <v>0</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cell r="W1034">
            <v>0</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cell r="W1035">
            <v>0</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cell r="W1036">
            <v>0</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cell r="W1037">
            <v>0</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cell r="W1038">
            <v>0</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cell r="W1039">
            <v>0</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cell r="W1040">
            <v>0</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cell r="W1041">
            <v>0</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cell r="W1042">
            <v>0</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cell r="W1043">
            <v>0</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cell r="W1044">
            <v>0</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cell r="W1045">
            <v>0</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cell r="W1046">
            <v>0</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cell r="W1047">
            <v>0</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cell r="W1048">
            <v>0</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cell r="W1049">
            <v>0</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cell r="W1050">
            <v>0</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cell r="W1051">
            <v>0</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cell r="W1052">
            <v>0</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cell r="W1053">
            <v>0</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cell r="W1054">
            <v>0</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cell r="W1055">
            <v>0</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cell r="W1056">
            <v>0</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cell r="W1057">
            <v>0</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cell r="W1058">
            <v>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7"/>
  <sheetViews>
    <sheetView showGridLines="0" tabSelected="1" view="pageBreakPreview" zoomScale="85" zoomScaleNormal="85" zoomScaleSheetLayoutView="85" workbookViewId="0">
      <selection sqref="A1:MC3"/>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42" t="s">
        <v>1</v>
      </c>
      <c r="B1" s="143"/>
      <c r="C1" s="144"/>
      <c r="D1" s="144"/>
      <c r="E1" s="4" t="s">
        <v>0</v>
      </c>
      <c r="F1" s="8"/>
      <c r="G1" s="4" t="s">
        <v>25</v>
      </c>
      <c r="H1" s="145"/>
      <c r="I1" s="145"/>
      <c r="J1" s="146"/>
    </row>
    <row r="2" spans="1:10" ht="15" customHeight="1" x14ac:dyDescent="0.2">
      <c r="A2" s="136" t="s">
        <v>2</v>
      </c>
      <c r="B2" s="137"/>
      <c r="C2" s="137"/>
      <c r="D2" s="137"/>
      <c r="E2" s="137"/>
      <c r="F2" s="137"/>
      <c r="G2" s="137"/>
      <c r="H2" s="137"/>
      <c r="I2" s="137"/>
      <c r="J2" s="138"/>
    </row>
    <row r="3" spans="1:10" ht="15" customHeight="1" x14ac:dyDescent="0.2">
      <c r="A3" s="147" t="s">
        <v>3</v>
      </c>
      <c r="B3" s="148"/>
      <c r="C3" s="148" t="s">
        <v>4</v>
      </c>
      <c r="D3" s="148"/>
      <c r="E3" s="148"/>
      <c r="F3" s="148"/>
      <c r="G3" s="148"/>
      <c r="H3" s="148"/>
      <c r="I3" s="148" t="s">
        <v>5</v>
      </c>
      <c r="J3" s="151"/>
    </row>
    <row r="4" spans="1:10" ht="15" customHeight="1" x14ac:dyDescent="0.2">
      <c r="A4" s="149" t="str">
        <f>+IFERROR(VLOOKUP(H1,[3]Directorio!$B$2:$W$1100,2,FALSE),"")</f>
        <v/>
      </c>
      <c r="B4" s="150"/>
      <c r="C4" s="150" t="str">
        <f>+IFERROR(VLOOKUP(H1,[3]Directorio!$B$2:$W$1100,3,FALSE),"")</f>
        <v/>
      </c>
      <c r="D4" s="150"/>
      <c r="E4" s="150"/>
      <c r="F4" s="150"/>
      <c r="G4" s="150"/>
      <c r="H4" s="150"/>
      <c r="I4" s="150" t="str">
        <f>+IFERROR(VLOOKUP(H1,[3]Directorio!$B$2:$W$1100,4,FALSE),"")</f>
        <v/>
      </c>
      <c r="J4" s="152"/>
    </row>
    <row r="5" spans="1:10" ht="15" customHeight="1" x14ac:dyDescent="0.2">
      <c r="A5" s="147" t="s">
        <v>7</v>
      </c>
      <c r="B5" s="148"/>
      <c r="C5" s="148"/>
      <c r="D5" s="148"/>
      <c r="E5" s="148" t="s">
        <v>6</v>
      </c>
      <c r="F5" s="148"/>
      <c r="G5" s="148"/>
      <c r="H5" s="148"/>
      <c r="I5" s="148"/>
      <c r="J5" s="151"/>
    </row>
    <row r="6" spans="1:10" ht="15" customHeight="1" x14ac:dyDescent="0.2">
      <c r="A6" s="149" t="str">
        <f>+IFERROR(VLOOKUP(H1,[3]Directorio!$B$2:$W$1100,5,FALSE),"")</f>
        <v/>
      </c>
      <c r="B6" s="150"/>
      <c r="C6" s="150"/>
      <c r="D6" s="150"/>
      <c r="E6" s="150" t="str">
        <f>+IFERROR(VLOOKUP(H1,[3]Directorio!$B$2:$W$1100,6,FALSE),"")</f>
        <v/>
      </c>
      <c r="F6" s="150"/>
      <c r="G6" s="150"/>
      <c r="H6" s="150"/>
      <c r="I6" s="150"/>
      <c r="J6" s="152"/>
    </row>
    <row r="7" spans="1:10" ht="15" customHeight="1" x14ac:dyDescent="0.2">
      <c r="A7" s="147" t="s">
        <v>8</v>
      </c>
      <c r="B7" s="148"/>
      <c r="C7" s="148"/>
      <c r="D7" s="148"/>
      <c r="E7" s="148" t="s">
        <v>9</v>
      </c>
      <c r="F7" s="148"/>
      <c r="G7" s="148"/>
      <c r="H7" s="148" t="s">
        <v>10</v>
      </c>
      <c r="I7" s="148"/>
      <c r="J7" s="151"/>
    </row>
    <row r="8" spans="1:10" ht="15" customHeight="1" x14ac:dyDescent="0.2">
      <c r="A8" s="149" t="str">
        <f>+IFERROR(VLOOKUP(H1,[3]Directorio!$B$2:$W$1100,7,FALSE),"")</f>
        <v/>
      </c>
      <c r="B8" s="150"/>
      <c r="C8" s="150"/>
      <c r="D8" s="150"/>
      <c r="E8" s="150" t="str">
        <f>+IFERROR(VLOOKUP(H1,[3]Directorio!$B$2:$W$1100,8,FALSE),"")</f>
        <v/>
      </c>
      <c r="F8" s="150"/>
      <c r="G8" s="150"/>
      <c r="H8" s="150" t="str">
        <f>+IFERROR(VLOOKUP(H1,[3]Directorio!$B$2:$W$1100,9,FALSE),"")</f>
        <v/>
      </c>
      <c r="I8" s="150"/>
      <c r="J8" s="152"/>
    </row>
    <row r="9" spans="1:10" ht="15" customHeight="1" x14ac:dyDescent="0.2">
      <c r="A9" s="147" t="s">
        <v>11</v>
      </c>
      <c r="B9" s="148"/>
      <c r="C9" s="148"/>
      <c r="D9" s="148" t="s">
        <v>12</v>
      </c>
      <c r="E9" s="148"/>
      <c r="F9" s="148"/>
      <c r="G9" s="148" t="s">
        <v>13</v>
      </c>
      <c r="H9" s="148"/>
      <c r="I9" s="148"/>
      <c r="J9" s="151"/>
    </row>
    <row r="10" spans="1:10" ht="15" customHeight="1" thickBot="1" x14ac:dyDescent="0.25">
      <c r="A10" s="153" t="str">
        <f>+IFERROR(VLOOKUP(H1,[3]Directorio!$B$2:$W$1100,10,FALSE),"")</f>
        <v/>
      </c>
      <c r="B10" s="154"/>
      <c r="C10" s="154"/>
      <c r="D10" s="154" t="str">
        <f>+IFERROR(VLOOKUP(H1,[3]Directorio!$B$2:$W$1100,11,FALSE),"")</f>
        <v/>
      </c>
      <c r="E10" s="154"/>
      <c r="F10" s="154"/>
      <c r="G10" s="154" t="str">
        <f>+IFERROR(VLOOKUP(H1,[3]Directorio!$B$2:$W$1100,12,FALSE),"")</f>
        <v/>
      </c>
      <c r="H10" s="154"/>
      <c r="I10" s="154"/>
      <c r="J10" s="155"/>
    </row>
    <row r="11" spans="1:10" ht="15" customHeight="1" x14ac:dyDescent="0.2">
      <c r="A11" s="136" t="s">
        <v>14</v>
      </c>
      <c r="B11" s="137"/>
      <c r="C11" s="137"/>
      <c r="D11" s="137"/>
      <c r="E11" s="137"/>
      <c r="F11" s="137"/>
      <c r="G11" s="137"/>
      <c r="H11" s="137"/>
      <c r="I11" s="137"/>
      <c r="J11" s="138"/>
    </row>
    <row r="12" spans="1:10" ht="15" customHeight="1" x14ac:dyDescent="0.2">
      <c r="A12" s="147" t="s">
        <v>15</v>
      </c>
      <c r="B12" s="148"/>
      <c r="C12" s="148"/>
      <c r="D12" s="148"/>
      <c r="E12" s="148" t="s">
        <v>16</v>
      </c>
      <c r="F12" s="148"/>
      <c r="G12" s="148"/>
      <c r="H12" s="148" t="s">
        <v>17</v>
      </c>
      <c r="I12" s="148"/>
      <c r="J12" s="151"/>
    </row>
    <row r="13" spans="1:10" ht="15" customHeight="1" x14ac:dyDescent="0.2">
      <c r="A13" s="149" t="str">
        <f>+IFERROR(VLOOKUP(H1,[3]Directorio!$B$2:$W$1100,13,FALSE),"")</f>
        <v/>
      </c>
      <c r="B13" s="150"/>
      <c r="C13" s="150"/>
      <c r="D13" s="150"/>
      <c r="E13" s="150" t="str">
        <f>+IFERROR(VLOOKUP(H1,[3]Directorio!$B$2:$W$1100,14,FALSE),"")</f>
        <v/>
      </c>
      <c r="F13" s="150"/>
      <c r="G13" s="150"/>
      <c r="H13" s="150" t="str">
        <f>+IFERROR(VLOOKUP(H1,[3]Directorio!$B$2:$W$1100,15,FALSE),"")</f>
        <v/>
      </c>
      <c r="I13" s="150"/>
      <c r="J13" s="152"/>
    </row>
    <row r="14" spans="1:10" ht="15" customHeight="1" x14ac:dyDescent="0.2">
      <c r="A14" s="147" t="s">
        <v>18</v>
      </c>
      <c r="B14" s="148"/>
      <c r="C14" s="148"/>
      <c r="D14" s="148" t="s">
        <v>19</v>
      </c>
      <c r="E14" s="148"/>
      <c r="F14" s="148"/>
      <c r="G14" s="148" t="s">
        <v>20</v>
      </c>
      <c r="H14" s="148"/>
      <c r="I14" s="148" t="s">
        <v>21</v>
      </c>
      <c r="J14" s="151"/>
    </row>
    <row r="15" spans="1:10" ht="15" customHeight="1" x14ac:dyDescent="0.2">
      <c r="A15" s="149" t="str">
        <f>+IFERROR(VLOOKUP(H1,[3]Directorio!$B$2:$W$1100,16,FALSE),"")</f>
        <v/>
      </c>
      <c r="B15" s="150"/>
      <c r="C15" s="150"/>
      <c r="D15" s="150" t="str">
        <f>+IFERROR(VLOOKUP(H1,[3]Directorio!$B$2:$W$1100,17,FALSE),"")</f>
        <v/>
      </c>
      <c r="E15" s="150"/>
      <c r="F15" s="150"/>
      <c r="G15" s="160" t="str">
        <f>+IFERROR(VLOOKUP(H1,[3]Directorio!$B$2:$W$1100,18,FALSE),"")</f>
        <v/>
      </c>
      <c r="H15" s="160"/>
      <c r="I15" s="160" t="str">
        <f>+IFERROR(VLOOKUP(H1,[3]Directorio!$B$2:$W$1100,19,FALSE),"")</f>
        <v/>
      </c>
      <c r="J15" s="161"/>
    </row>
    <row r="16" spans="1:10" ht="15" customHeight="1" x14ac:dyDescent="0.2">
      <c r="A16" s="147" t="s">
        <v>22</v>
      </c>
      <c r="B16" s="148"/>
      <c r="C16" s="148"/>
      <c r="D16" s="148" t="s">
        <v>23</v>
      </c>
      <c r="E16" s="148"/>
      <c r="F16" s="148"/>
      <c r="G16" s="148"/>
      <c r="H16" s="148"/>
      <c r="I16" s="148"/>
      <c r="J16" s="151"/>
    </row>
    <row r="17" spans="1:10" ht="15" customHeight="1" thickBot="1" x14ac:dyDescent="0.25">
      <c r="A17" s="156" t="str">
        <f>+IFERROR(VLOOKUP(H1,[3]Directorio!$B$2:$W$1100,20,FALSE),"")</f>
        <v/>
      </c>
      <c r="B17" s="157"/>
      <c r="C17" s="157"/>
      <c r="D17" s="158" t="str">
        <f>+IFERROR(VLOOKUP(H1,[3]Directorio!$B$2:$W$1100,21,FALSE),"")</f>
        <v/>
      </c>
      <c r="E17" s="158"/>
      <c r="F17" s="158"/>
      <c r="G17" s="158"/>
      <c r="H17" s="158"/>
      <c r="I17" s="158"/>
      <c r="J17" s="159"/>
    </row>
    <row r="18" spans="1:10" ht="15" customHeight="1" x14ac:dyDescent="0.2">
      <c r="A18" s="136" t="s">
        <v>27</v>
      </c>
      <c r="B18" s="137"/>
      <c r="C18" s="137"/>
      <c r="D18" s="137"/>
      <c r="E18" s="137"/>
      <c r="F18" s="137"/>
      <c r="G18" s="137"/>
      <c r="H18" s="137"/>
      <c r="I18" s="137"/>
      <c r="J18" s="138"/>
    </row>
    <row r="19" spans="1:10" ht="15" customHeight="1" thickBot="1" x14ac:dyDescent="0.25">
      <c r="A19" s="139" t="s">
        <v>24</v>
      </c>
      <c r="B19" s="140"/>
      <c r="C19" s="141"/>
      <c r="D19" s="141"/>
      <c r="E19" s="141"/>
      <c r="F19" s="140" t="s">
        <v>26</v>
      </c>
      <c r="G19" s="140"/>
      <c r="H19" s="141"/>
      <c r="I19" s="141"/>
      <c r="J19" s="141"/>
    </row>
    <row r="20" spans="1:10" ht="30" customHeight="1" thickBot="1" x14ac:dyDescent="0.25">
      <c r="A20" s="126" t="s">
        <v>28</v>
      </c>
      <c r="B20" s="127"/>
      <c r="C20" s="127"/>
      <c r="D20" s="127"/>
      <c r="E20" s="127"/>
      <c r="F20" s="127"/>
      <c r="G20" s="127"/>
      <c r="H20" s="127"/>
      <c r="I20" s="127"/>
      <c r="J20" s="128"/>
    </row>
    <row r="21" spans="1:10" ht="45" customHeight="1" thickBot="1" x14ac:dyDescent="0.25">
      <c r="A21" s="95" t="s">
        <v>170</v>
      </c>
      <c r="B21" s="96"/>
      <c r="C21" s="96"/>
      <c r="D21" s="96"/>
      <c r="E21" s="96"/>
      <c r="F21" s="96"/>
      <c r="G21" s="96"/>
      <c r="H21" s="97"/>
      <c r="I21" s="98" t="str">
        <f>+IF(C28="X","Obligación no aplica",IF(OR(D22="Valide todos los criterios"),"Valide todas las variables",IF(AND(D22="Cumple variable"),"Cumple obligación","No cumple obligación")))</f>
        <v>Valide todas las variables</v>
      </c>
      <c r="J21" s="99"/>
    </row>
    <row r="22" spans="1:10" ht="15" customHeight="1" x14ac:dyDescent="0.2">
      <c r="A22" s="120" t="s">
        <v>170</v>
      </c>
      <c r="B22" s="11" t="s">
        <v>37</v>
      </c>
      <c r="C22" s="12"/>
      <c r="D22" s="123" t="str">
        <f>+IF(C28="X","Variable no aplica",IF(OR(C22="",C23="",C24="",C25="",C26="",C27=""),"Valide todos los criterios",IF(AND(C24="No aplica",C25="No aplica"),IF(AND(C22="Cumple",C23="Cumple",C26="Cumple",C27="Cumple"),"Cumple variable","No cumple variable"),IF(AND(C24="No aplica"),IF(AND(C22="Cumple",C23="Cumple",C25="Cumple",C26="Cumple",C27="Cumple"),"Cumple variable","No cumple variable"),IF(AND(C25="No aplica"),IF(AND(C22="Cumple",C23="Cumple",C24="Cumple",C26="Cumple",C27="Cumple"),"Cumple variable","No cumple variable"),IF(AND(C22="Cumple",C23="Cumple",C24="Cumple",C25="Cumple",C26="Cumple",C27="Cumple"),"Cumple variable","No cumple variable"))))))</f>
        <v>Valide todos los criterios</v>
      </c>
      <c r="E22" s="106" t="s">
        <v>46</v>
      </c>
      <c r="F22" s="106"/>
      <c r="G22" s="106"/>
      <c r="H22" s="106"/>
      <c r="I22" s="106"/>
      <c r="J22" s="107"/>
    </row>
    <row r="23" spans="1:10" ht="15" customHeight="1" x14ac:dyDescent="0.2">
      <c r="A23" s="121"/>
      <c r="B23" s="9" t="s">
        <v>38</v>
      </c>
      <c r="C23" s="10"/>
      <c r="D23" s="129"/>
      <c r="E23" s="114"/>
      <c r="F23" s="115"/>
      <c r="G23" s="115"/>
      <c r="H23" s="115"/>
      <c r="I23" s="115"/>
      <c r="J23" s="116"/>
    </row>
    <row r="24" spans="1:10" ht="15" customHeight="1" x14ac:dyDescent="0.2">
      <c r="A24" s="121"/>
      <c r="B24" s="9" t="s">
        <v>39</v>
      </c>
      <c r="C24" s="10"/>
      <c r="D24" s="129"/>
      <c r="E24" s="114"/>
      <c r="F24" s="115"/>
      <c r="G24" s="115"/>
      <c r="H24" s="115"/>
      <c r="I24" s="115"/>
      <c r="J24" s="116"/>
    </row>
    <row r="25" spans="1:10" ht="15" customHeight="1" x14ac:dyDescent="0.2">
      <c r="A25" s="121"/>
      <c r="B25" s="9" t="s">
        <v>40</v>
      </c>
      <c r="C25" s="10"/>
      <c r="D25" s="129"/>
      <c r="E25" s="114"/>
      <c r="F25" s="115"/>
      <c r="G25" s="115"/>
      <c r="H25" s="115"/>
      <c r="I25" s="115"/>
      <c r="J25" s="116"/>
    </row>
    <row r="26" spans="1:10" ht="15" customHeight="1" x14ac:dyDescent="0.2">
      <c r="A26" s="121"/>
      <c r="B26" s="9" t="s">
        <v>41</v>
      </c>
      <c r="C26" s="10"/>
      <c r="D26" s="129"/>
      <c r="E26" s="114"/>
      <c r="F26" s="115"/>
      <c r="G26" s="115"/>
      <c r="H26" s="115"/>
      <c r="I26" s="115"/>
      <c r="J26" s="116"/>
    </row>
    <row r="27" spans="1:10" ht="15" customHeight="1" x14ac:dyDescent="0.2">
      <c r="A27" s="121"/>
      <c r="B27" s="15" t="s">
        <v>42</v>
      </c>
      <c r="C27" s="16"/>
      <c r="D27" s="124"/>
      <c r="E27" s="114"/>
      <c r="F27" s="115"/>
      <c r="G27" s="115"/>
      <c r="H27" s="115"/>
      <c r="I27" s="115"/>
      <c r="J27" s="116"/>
    </row>
    <row r="28" spans="1:10" ht="15" customHeight="1" thickBot="1" x14ac:dyDescent="0.25">
      <c r="A28" s="122"/>
      <c r="B28" s="17" t="s">
        <v>48</v>
      </c>
      <c r="C28" s="18"/>
      <c r="D28" s="125"/>
      <c r="E28" s="117"/>
      <c r="F28" s="118"/>
      <c r="G28" s="118"/>
      <c r="H28" s="118"/>
      <c r="I28" s="118"/>
      <c r="J28" s="119"/>
    </row>
    <row r="29" spans="1:10" ht="35.1" customHeight="1" thickBot="1" x14ac:dyDescent="0.25">
      <c r="A29" s="95" t="s">
        <v>171</v>
      </c>
      <c r="B29" s="96"/>
      <c r="C29" s="96"/>
      <c r="D29" s="96"/>
      <c r="E29" s="96"/>
      <c r="F29" s="96"/>
      <c r="G29" s="96"/>
      <c r="H29" s="97"/>
      <c r="I29" s="98" t="str">
        <f>+IF(OR(D30="Valide todos los criterios",D40="Valide todos los criterios",D42="Valide todos los criterios"),"Valide todas las variables",IF(AND(D30="Cumple variable",D40="Cumple variable",D42="Cumple variable"),"Cumple obligación","No cumple obligación"))</f>
        <v>Valide todas las variables</v>
      </c>
      <c r="J29" s="99"/>
    </row>
    <row r="30" spans="1:10" ht="15" customHeight="1" x14ac:dyDescent="0.2">
      <c r="A30" s="100" t="s">
        <v>172</v>
      </c>
      <c r="B30" s="11" t="s">
        <v>37</v>
      </c>
      <c r="C30" s="12"/>
      <c r="D30" s="123" t="str">
        <f>+IF(OR(C30="",C31="",C32="",C33="",C34="",C35="",C36="",C37="",C38="",C39=""),"Valide todos los criterios",IF(C39="No aplica",IF(AND(C30="Cumple",C31="Cumple",C32="Cumple",C33="Cumple",C34="Cumple",C35="Cumple",C36="Cumple",C37="Cumple",C38="Cumple"),"Cumple variable","No cumple variable"),IF(AND(C30="Cumple",C31="Cumple",C32="Cumple",C33="Cumple",C34="Cumple",C35="Cumple",C36="Cumple",C37="Cumple",C38="Cumple",C39="Cumple"),"Cumple variable","No cumple variable")))</f>
        <v>Valide todos los criterios</v>
      </c>
      <c r="E30" s="106" t="s">
        <v>46</v>
      </c>
      <c r="F30" s="106"/>
      <c r="G30" s="106"/>
      <c r="H30" s="106"/>
      <c r="I30" s="106"/>
      <c r="J30" s="107"/>
    </row>
    <row r="31" spans="1:10" ht="15" customHeight="1" x14ac:dyDescent="0.2">
      <c r="A31" s="101"/>
      <c r="B31" s="9" t="s">
        <v>38</v>
      </c>
      <c r="C31" s="10"/>
      <c r="D31" s="129"/>
      <c r="E31" s="114"/>
      <c r="F31" s="115"/>
      <c r="G31" s="115"/>
      <c r="H31" s="115"/>
      <c r="I31" s="115"/>
      <c r="J31" s="116"/>
    </row>
    <row r="32" spans="1:10" ht="15" customHeight="1" x14ac:dyDescent="0.2">
      <c r="A32" s="101"/>
      <c r="B32" s="9" t="s">
        <v>39</v>
      </c>
      <c r="C32" s="10"/>
      <c r="D32" s="129"/>
      <c r="E32" s="114"/>
      <c r="F32" s="115"/>
      <c r="G32" s="115"/>
      <c r="H32" s="115"/>
      <c r="I32" s="115"/>
      <c r="J32" s="116"/>
    </row>
    <row r="33" spans="1:10" ht="15" customHeight="1" x14ac:dyDescent="0.2">
      <c r="A33" s="101"/>
      <c r="B33" s="9" t="s">
        <v>40</v>
      </c>
      <c r="C33" s="10"/>
      <c r="D33" s="129"/>
      <c r="E33" s="114"/>
      <c r="F33" s="115"/>
      <c r="G33" s="115"/>
      <c r="H33" s="115"/>
      <c r="I33" s="115"/>
      <c r="J33" s="116"/>
    </row>
    <row r="34" spans="1:10" ht="15" customHeight="1" x14ac:dyDescent="0.2">
      <c r="A34" s="101"/>
      <c r="B34" s="9" t="s">
        <v>41</v>
      </c>
      <c r="C34" s="10"/>
      <c r="D34" s="129"/>
      <c r="E34" s="114"/>
      <c r="F34" s="115"/>
      <c r="G34" s="115"/>
      <c r="H34" s="115"/>
      <c r="I34" s="115"/>
      <c r="J34" s="116"/>
    </row>
    <row r="35" spans="1:10" ht="15" customHeight="1" x14ac:dyDescent="0.2">
      <c r="A35" s="101"/>
      <c r="B35" s="9" t="s">
        <v>42</v>
      </c>
      <c r="C35" s="10"/>
      <c r="D35" s="129"/>
      <c r="E35" s="114"/>
      <c r="F35" s="115"/>
      <c r="G35" s="115"/>
      <c r="H35" s="115"/>
      <c r="I35" s="115"/>
      <c r="J35" s="116"/>
    </row>
    <row r="36" spans="1:10" ht="15" customHeight="1" x14ac:dyDescent="0.2">
      <c r="A36" s="101"/>
      <c r="B36" s="9" t="s">
        <v>43</v>
      </c>
      <c r="C36" s="10"/>
      <c r="D36" s="129"/>
      <c r="E36" s="114"/>
      <c r="F36" s="115"/>
      <c r="G36" s="115"/>
      <c r="H36" s="115"/>
      <c r="I36" s="115"/>
      <c r="J36" s="116"/>
    </row>
    <row r="37" spans="1:10" ht="15" customHeight="1" x14ac:dyDescent="0.2">
      <c r="A37" s="101"/>
      <c r="B37" s="9" t="s">
        <v>44</v>
      </c>
      <c r="C37" s="10"/>
      <c r="D37" s="129"/>
      <c r="E37" s="114"/>
      <c r="F37" s="115"/>
      <c r="G37" s="115"/>
      <c r="H37" s="115"/>
      <c r="I37" s="115"/>
      <c r="J37" s="116"/>
    </row>
    <row r="38" spans="1:10" ht="15" customHeight="1" x14ac:dyDescent="0.2">
      <c r="A38" s="101"/>
      <c r="B38" s="9" t="s">
        <v>49</v>
      </c>
      <c r="C38" s="10"/>
      <c r="D38" s="129"/>
      <c r="E38" s="114"/>
      <c r="F38" s="115"/>
      <c r="G38" s="115"/>
      <c r="H38" s="115"/>
      <c r="I38" s="115"/>
      <c r="J38" s="116"/>
    </row>
    <row r="39" spans="1:10" ht="15" customHeight="1" thickBot="1" x14ac:dyDescent="0.25">
      <c r="A39" s="102"/>
      <c r="B39" s="13" t="s">
        <v>50</v>
      </c>
      <c r="C39" s="48"/>
      <c r="D39" s="125"/>
      <c r="E39" s="117"/>
      <c r="F39" s="118"/>
      <c r="G39" s="118"/>
      <c r="H39" s="118"/>
      <c r="I39" s="118"/>
      <c r="J39" s="119"/>
    </row>
    <row r="40" spans="1:10" ht="15" customHeight="1" x14ac:dyDescent="0.2">
      <c r="A40" s="100" t="s">
        <v>173</v>
      </c>
      <c r="B40" s="11" t="s">
        <v>37</v>
      </c>
      <c r="C40" s="12"/>
      <c r="D40" s="123" t="str">
        <f>+IF(OR(C40="",C41=""),"Valide todos los criterios",IF(AND(C40="Cumple",C41="Cumple"),"Cumple variable","No cumple variable"))</f>
        <v>Valide todos los criterios</v>
      </c>
      <c r="E40" s="106" t="s">
        <v>46</v>
      </c>
      <c r="F40" s="106"/>
      <c r="G40" s="106"/>
      <c r="H40" s="106"/>
      <c r="I40" s="106"/>
      <c r="J40" s="107"/>
    </row>
    <row r="41" spans="1:10" ht="90" customHeight="1" thickBot="1" x14ac:dyDescent="0.25">
      <c r="A41" s="102"/>
      <c r="B41" s="13" t="s">
        <v>38</v>
      </c>
      <c r="C41" s="48"/>
      <c r="D41" s="125"/>
      <c r="E41" s="117"/>
      <c r="F41" s="118"/>
      <c r="G41" s="118"/>
      <c r="H41" s="118"/>
      <c r="I41" s="118"/>
      <c r="J41" s="119"/>
    </row>
    <row r="42" spans="1:10" ht="15" customHeight="1" x14ac:dyDescent="0.2">
      <c r="A42" s="100" t="s">
        <v>174</v>
      </c>
      <c r="B42" s="11" t="s">
        <v>37</v>
      </c>
      <c r="C42" s="12"/>
      <c r="D42" s="123" t="str">
        <f>+IF(OR(C42="",C43="",C44="",C45="",C46=""),"Valide todos los criterios",IF(AND(C42="Cumple",C43="Cumple",C44="Cumple",C45="Cumple",C46="Cumple"),"Cumple variable","No cumple variable"))</f>
        <v>Valide todos los criterios</v>
      </c>
      <c r="E42" s="106" t="s">
        <v>46</v>
      </c>
      <c r="F42" s="106"/>
      <c r="G42" s="106"/>
      <c r="H42" s="106"/>
      <c r="I42" s="106"/>
      <c r="J42" s="107"/>
    </row>
    <row r="43" spans="1:10" ht="15" customHeight="1" x14ac:dyDescent="0.2">
      <c r="A43" s="101"/>
      <c r="B43" s="9" t="s">
        <v>38</v>
      </c>
      <c r="C43" s="10"/>
      <c r="D43" s="129"/>
      <c r="E43" s="114"/>
      <c r="F43" s="115"/>
      <c r="G43" s="115"/>
      <c r="H43" s="115"/>
      <c r="I43" s="115"/>
      <c r="J43" s="116"/>
    </row>
    <row r="44" spans="1:10" ht="15" customHeight="1" x14ac:dyDescent="0.2">
      <c r="A44" s="101"/>
      <c r="B44" s="9" t="s">
        <v>39</v>
      </c>
      <c r="C44" s="10"/>
      <c r="D44" s="129"/>
      <c r="E44" s="114"/>
      <c r="F44" s="115"/>
      <c r="G44" s="115"/>
      <c r="H44" s="115"/>
      <c r="I44" s="115"/>
      <c r="J44" s="116"/>
    </row>
    <row r="45" spans="1:10" ht="15" customHeight="1" x14ac:dyDescent="0.2">
      <c r="A45" s="101"/>
      <c r="B45" s="9" t="s">
        <v>40</v>
      </c>
      <c r="C45" s="10"/>
      <c r="D45" s="129"/>
      <c r="E45" s="114"/>
      <c r="F45" s="115"/>
      <c r="G45" s="115"/>
      <c r="H45" s="115"/>
      <c r="I45" s="115"/>
      <c r="J45" s="116"/>
    </row>
    <row r="46" spans="1:10" ht="15" customHeight="1" thickBot="1" x14ac:dyDescent="0.25">
      <c r="A46" s="102"/>
      <c r="B46" s="13" t="s">
        <v>41</v>
      </c>
      <c r="C46" s="48"/>
      <c r="D46" s="125"/>
      <c r="E46" s="117"/>
      <c r="F46" s="118"/>
      <c r="G46" s="118"/>
      <c r="H46" s="118"/>
      <c r="I46" s="118"/>
      <c r="J46" s="119"/>
    </row>
    <row r="47" spans="1:10" ht="35.1" customHeight="1" thickBot="1" x14ac:dyDescent="0.25">
      <c r="A47" s="95" t="s">
        <v>227</v>
      </c>
      <c r="B47" s="96"/>
      <c r="C47" s="96"/>
      <c r="D47" s="96"/>
      <c r="E47" s="96"/>
      <c r="F47" s="96"/>
      <c r="G47" s="96"/>
      <c r="H47" s="97"/>
      <c r="I47" s="98" t="str">
        <f>IF(AND(D48="Variable no aplica",D53="Variable no aplica",D58="Variable no aplica"),IF(OR(D66="Valide todos los criterios"),"Valide todas las variables",IF(AND(D66="Cumple variable"),"Cumple obligación","No cumple obligación")),IF(AND(D48="Variable no aplica",D53="Variable no aplica"),IF(OR(D58="Valide todos los criterios",D66="Valide todos los criterios"),"Valide todas las variables",IF(AND(D58="Cumple variable",D66="Cumple variable"),"Cumple obligación","No cumple obligación")),IF(AND(D48="Variable no aplica",D58="Variable no aplica"),IF(OR(D53="Valide todos los criterios",D66="Valide todos los criterios"),"Valide todas las variables",IF(AND(D53="Cumple variable",D66="Cumple variable"),"Cumple obligación","No cumple obligación")),IF(AND(D53="Variable no aplica",D58="Variable no aplica"),IF(OR(D48="Valide todos los criterios",D66="Valide todos los criterios"),"Valide todas las variables",IF(AND(D48="Cumple variable",D66="Cumple variable"),"Cumple obligación","No cumple obligación")),IF(AND(D48="Variable no aplica"),IF(OR(D53="Valide todos los criterios",D58="Valide todos los criterios",D66="Valide todos los criterios"),"Valide todas las variables",IF(AND(D53="Cumple variable",D58="Cumple variable",D66="Cumple variable"),"Cumple obligación","No cumple obligación")),IF(AND(D53="Variable no aplica"),IF(OR(D48="Valide todos los criterios",D58="Valide todos los criterios",D66="Valide todos los criterios"),"Valide todas las variables",IF(AND(D48="Cumple variable",D58="Cumple variable",D66="Cumple variable"),"Cumple obligación","No cumple obligación")),IF(AND(D58="Variable no aplica"),IF(OR(D48="Valide todos los criterios",D53="",D66="Valide todos los criterios"),"Valide todas las variables",IF(AND(D48="Cumple variable",D53="Cumple variable",D66="Cumple variable"),"Cumple obligación","No cumple obligación")),IF(OR(D48="Valide todos los criterios",D53="Valide todos los criterios",D58="Valide todos los criterios",D66="Valide todos los criterios"),"Valide todas las variables",IF(AND(D48="Cumple variable",D53="Cumple variable",D58="Cumple variable",D66="Cumple variable"),"Cumple obligación","No cumple obligación")))))))))</f>
        <v>Valide todas las variables</v>
      </c>
      <c r="J47" s="99"/>
    </row>
    <row r="48" spans="1:10" ht="15" customHeight="1" x14ac:dyDescent="0.2">
      <c r="A48" s="120" t="s">
        <v>175</v>
      </c>
      <c r="B48" s="11" t="s">
        <v>37</v>
      </c>
      <c r="C48" s="12"/>
      <c r="D48" s="123" t="str">
        <f>+IF(C52="X","Variable no aplica",IF(OR(C48="",C49="",C50="",C51=""),"Valide todos los criterios",IF(AND(C49="No aplica",C50="No aplica"),IF(AND(C48="Cumple",C51="Cumple"),"Cumple variable","No cumple variable"),IF(AND(C51="No aplica"),IF(AND(C48="Cumple",C49="Cumple",C50="Cumple"),"Cumple variable","No cumple variable"),IF(AND(C50="No aplica"),IF(AND(C48="Cumple",C49="Cumple",C51="Cumple"),"Cumple variable","No cumple variable"),IF(AND(C48="Cumple",C49="Cumple",C50="Cumple",C51="Cumple"),"Cumple variable","No cumple variable"))))))</f>
        <v>Valide todos los criterios</v>
      </c>
      <c r="E48" s="106" t="s">
        <v>46</v>
      </c>
      <c r="F48" s="106"/>
      <c r="G48" s="106"/>
      <c r="H48" s="106"/>
      <c r="I48" s="106"/>
      <c r="J48" s="107"/>
    </row>
    <row r="49" spans="1:10" ht="15" customHeight="1" x14ac:dyDescent="0.2">
      <c r="A49" s="121"/>
      <c r="B49" s="9" t="s">
        <v>38</v>
      </c>
      <c r="C49" s="10"/>
      <c r="D49" s="129"/>
      <c r="E49" s="114"/>
      <c r="F49" s="115"/>
      <c r="G49" s="115"/>
      <c r="H49" s="115"/>
      <c r="I49" s="115"/>
      <c r="J49" s="116"/>
    </row>
    <row r="50" spans="1:10" ht="15" customHeight="1" x14ac:dyDescent="0.2">
      <c r="A50" s="121"/>
      <c r="B50" s="9" t="s">
        <v>39</v>
      </c>
      <c r="C50" s="10"/>
      <c r="D50" s="129"/>
      <c r="E50" s="114"/>
      <c r="F50" s="115"/>
      <c r="G50" s="115"/>
      <c r="H50" s="115"/>
      <c r="I50" s="115"/>
      <c r="J50" s="116"/>
    </row>
    <row r="51" spans="1:10" ht="15" customHeight="1" x14ac:dyDescent="0.2">
      <c r="A51" s="121"/>
      <c r="B51" s="15" t="s">
        <v>40</v>
      </c>
      <c r="C51" s="10"/>
      <c r="D51" s="124"/>
      <c r="E51" s="114"/>
      <c r="F51" s="115"/>
      <c r="G51" s="115"/>
      <c r="H51" s="115"/>
      <c r="I51" s="115"/>
      <c r="J51" s="116"/>
    </row>
    <row r="52" spans="1:10" ht="15" customHeight="1" thickBot="1" x14ac:dyDescent="0.25">
      <c r="A52" s="122"/>
      <c r="B52" s="17" t="s">
        <v>48</v>
      </c>
      <c r="C52" s="18"/>
      <c r="D52" s="125"/>
      <c r="E52" s="117"/>
      <c r="F52" s="118"/>
      <c r="G52" s="118"/>
      <c r="H52" s="118"/>
      <c r="I52" s="118"/>
      <c r="J52" s="119"/>
    </row>
    <row r="53" spans="1:10" ht="15" customHeight="1" x14ac:dyDescent="0.2">
      <c r="A53" s="100" t="s">
        <v>176</v>
      </c>
      <c r="B53" s="11" t="s">
        <v>37</v>
      </c>
      <c r="C53" s="12"/>
      <c r="D53" s="123" t="str">
        <f>+IF(C57="X","Variable no aplica",IF(OR(C53="",C54="",C55="",C56=""),"Valide todos los criterios",IF(AND(C53="Cumple",C54="Cumple",C55="Cumple",C56="Cumple"),"Cumple variable","No cumple variable")))</f>
        <v>Valide todos los criterios</v>
      </c>
      <c r="E53" s="106" t="s">
        <v>46</v>
      </c>
      <c r="F53" s="106"/>
      <c r="G53" s="106"/>
      <c r="H53" s="106"/>
      <c r="I53" s="106"/>
      <c r="J53" s="107"/>
    </row>
    <row r="54" spans="1:10" ht="15" customHeight="1" x14ac:dyDescent="0.2">
      <c r="A54" s="101"/>
      <c r="B54" s="9" t="s">
        <v>38</v>
      </c>
      <c r="C54" s="10"/>
      <c r="D54" s="129"/>
      <c r="E54" s="114"/>
      <c r="F54" s="115"/>
      <c r="G54" s="115"/>
      <c r="H54" s="115"/>
      <c r="I54" s="115"/>
      <c r="J54" s="116"/>
    </row>
    <row r="55" spans="1:10" ht="15" customHeight="1" x14ac:dyDescent="0.2">
      <c r="A55" s="101"/>
      <c r="B55" s="9" t="s">
        <v>39</v>
      </c>
      <c r="C55" s="10"/>
      <c r="D55" s="129"/>
      <c r="E55" s="114"/>
      <c r="F55" s="115"/>
      <c r="G55" s="115"/>
      <c r="H55" s="115"/>
      <c r="I55" s="115"/>
      <c r="J55" s="116"/>
    </row>
    <row r="56" spans="1:10" ht="15" customHeight="1" x14ac:dyDescent="0.2">
      <c r="A56" s="162"/>
      <c r="B56" s="9" t="s">
        <v>40</v>
      </c>
      <c r="C56" s="16"/>
      <c r="D56" s="124"/>
      <c r="E56" s="114"/>
      <c r="F56" s="115"/>
      <c r="G56" s="115"/>
      <c r="H56" s="115"/>
      <c r="I56" s="115"/>
      <c r="J56" s="116"/>
    </row>
    <row r="57" spans="1:10" ht="15" customHeight="1" thickBot="1" x14ac:dyDescent="0.25">
      <c r="A57" s="102"/>
      <c r="B57" s="17" t="s">
        <v>48</v>
      </c>
      <c r="C57" s="18"/>
      <c r="D57" s="125"/>
      <c r="E57" s="117"/>
      <c r="F57" s="118"/>
      <c r="G57" s="118"/>
      <c r="H57" s="118"/>
      <c r="I57" s="118"/>
      <c r="J57" s="119"/>
    </row>
    <row r="58" spans="1:10" ht="15" customHeight="1" x14ac:dyDescent="0.2">
      <c r="A58" s="100" t="s">
        <v>178</v>
      </c>
      <c r="B58" s="11" t="s">
        <v>37</v>
      </c>
      <c r="C58" s="12"/>
      <c r="D58" s="123" t="str">
        <f>+IF(C65="X","Variable no aplica",IF(OR(C58="",C59="",C60="",C61="",C62="",C63="",C64=""),"Valide todos los criterios",IF(AND(C60="No aplica",C61="No aplica"),IF(AND(C58="Cumple",C59="Cumple",C62="Cumple",C63="Cumple",C64="Cumple"),"Cumple variable","No cumple variable"),IF(AND(C60="No aplica"),IF(AND(C58="Cumple",C59="Cumple",C61="Cumple",C62="Cumple",C63="Cumple",C64="Cumple"),"Cumple variable","No cumple variable"),IF(AND(C61="No aplica"),IF(AND(C58="Cumple",C59="Cumple",C60="Cumple",C62="Cumple",C63="Cumple",C64="Cumple"),"Cumple variable","No cumple variable"),IF(AND(C58="Cumple",C59="Cumple",C60="Cumple",C61="Cumple",C62="Cumple",C63="Cumple",C64="Cumple"),"Cumple variable","No cumple variable"))))))</f>
        <v>Valide todos los criterios</v>
      </c>
      <c r="E58" s="106" t="s">
        <v>46</v>
      </c>
      <c r="F58" s="106"/>
      <c r="G58" s="106"/>
      <c r="H58" s="106"/>
      <c r="I58" s="106"/>
      <c r="J58" s="107"/>
    </row>
    <row r="59" spans="1:10" ht="15" customHeight="1" x14ac:dyDescent="0.2">
      <c r="A59" s="101"/>
      <c r="B59" s="9" t="s">
        <v>38</v>
      </c>
      <c r="C59" s="10"/>
      <c r="D59" s="129"/>
      <c r="E59" s="114"/>
      <c r="F59" s="115"/>
      <c r="G59" s="115"/>
      <c r="H59" s="115"/>
      <c r="I59" s="115"/>
      <c r="J59" s="116"/>
    </row>
    <row r="60" spans="1:10" ht="15" customHeight="1" x14ac:dyDescent="0.2">
      <c r="A60" s="101"/>
      <c r="B60" s="9" t="s">
        <v>39</v>
      </c>
      <c r="C60" s="10"/>
      <c r="D60" s="129"/>
      <c r="E60" s="114"/>
      <c r="F60" s="115"/>
      <c r="G60" s="115"/>
      <c r="H60" s="115"/>
      <c r="I60" s="115"/>
      <c r="J60" s="116"/>
    </row>
    <row r="61" spans="1:10" ht="15" customHeight="1" x14ac:dyDescent="0.2">
      <c r="A61" s="101"/>
      <c r="B61" s="9" t="s">
        <v>40</v>
      </c>
      <c r="C61" s="10"/>
      <c r="D61" s="129"/>
      <c r="E61" s="114"/>
      <c r="F61" s="115"/>
      <c r="G61" s="115"/>
      <c r="H61" s="115"/>
      <c r="I61" s="115"/>
      <c r="J61" s="116"/>
    </row>
    <row r="62" spans="1:10" ht="15" customHeight="1" x14ac:dyDescent="0.2">
      <c r="A62" s="101"/>
      <c r="B62" s="9" t="s">
        <v>41</v>
      </c>
      <c r="C62" s="10"/>
      <c r="D62" s="129"/>
      <c r="E62" s="114"/>
      <c r="F62" s="115"/>
      <c r="G62" s="115"/>
      <c r="H62" s="115"/>
      <c r="I62" s="115"/>
      <c r="J62" s="116"/>
    </row>
    <row r="63" spans="1:10" ht="15" customHeight="1" x14ac:dyDescent="0.2">
      <c r="A63" s="101"/>
      <c r="B63" s="9" t="s">
        <v>42</v>
      </c>
      <c r="C63" s="10"/>
      <c r="D63" s="129"/>
      <c r="E63" s="114"/>
      <c r="F63" s="115"/>
      <c r="G63" s="115"/>
      <c r="H63" s="115"/>
      <c r="I63" s="115"/>
      <c r="J63" s="116"/>
    </row>
    <row r="64" spans="1:10" ht="15" customHeight="1" x14ac:dyDescent="0.2">
      <c r="A64" s="101"/>
      <c r="B64" s="9" t="s">
        <v>43</v>
      </c>
      <c r="C64" s="10"/>
      <c r="D64" s="124"/>
      <c r="E64" s="114"/>
      <c r="F64" s="115"/>
      <c r="G64" s="115"/>
      <c r="H64" s="115"/>
      <c r="I64" s="115"/>
      <c r="J64" s="116"/>
    </row>
    <row r="65" spans="1:10" ht="15" customHeight="1" thickBot="1" x14ac:dyDescent="0.25">
      <c r="A65" s="102"/>
      <c r="B65" s="17" t="s">
        <v>48</v>
      </c>
      <c r="C65" s="18"/>
      <c r="D65" s="125"/>
      <c r="E65" s="117"/>
      <c r="F65" s="118"/>
      <c r="G65" s="118"/>
      <c r="H65" s="118"/>
      <c r="I65" s="118"/>
      <c r="J65" s="119"/>
    </row>
    <row r="66" spans="1:10" ht="15" customHeight="1" x14ac:dyDescent="0.2">
      <c r="A66" s="100" t="s">
        <v>179</v>
      </c>
      <c r="B66" s="11" t="s">
        <v>37</v>
      </c>
      <c r="C66" s="12"/>
      <c r="D66" s="123" t="str">
        <f>+IF(OR(C66="",C67="",C68=""),"Valide todos los criterios",IF(AND(C66="Cumple",C67="Cumple",C68="Cumple"),"Cumple variable","No cumple variable"))</f>
        <v>Valide todos los criterios</v>
      </c>
      <c r="E66" s="106" t="s">
        <v>46</v>
      </c>
      <c r="F66" s="106"/>
      <c r="G66" s="106"/>
      <c r="H66" s="106"/>
      <c r="I66" s="106"/>
      <c r="J66" s="107"/>
    </row>
    <row r="67" spans="1:10" ht="45" customHeight="1" x14ac:dyDescent="0.2">
      <c r="A67" s="101"/>
      <c r="B67" s="9" t="s">
        <v>38</v>
      </c>
      <c r="C67" s="10"/>
      <c r="D67" s="129"/>
      <c r="E67" s="114"/>
      <c r="F67" s="115"/>
      <c r="G67" s="115"/>
      <c r="H67" s="115"/>
      <c r="I67" s="115"/>
      <c r="J67" s="116"/>
    </row>
    <row r="68" spans="1:10" ht="45" customHeight="1" thickBot="1" x14ac:dyDescent="0.25">
      <c r="A68" s="102"/>
      <c r="B68" s="13" t="s">
        <v>39</v>
      </c>
      <c r="C68" s="14"/>
      <c r="D68" s="125"/>
      <c r="E68" s="117"/>
      <c r="F68" s="118"/>
      <c r="G68" s="118"/>
      <c r="H68" s="118"/>
      <c r="I68" s="118"/>
      <c r="J68" s="119"/>
    </row>
    <row r="69" spans="1:10" ht="35.1" customHeight="1" thickBot="1" x14ac:dyDescent="0.25">
      <c r="A69" s="95" t="s">
        <v>180</v>
      </c>
      <c r="B69" s="96"/>
      <c r="C69" s="96"/>
      <c r="D69" s="96"/>
      <c r="E69" s="96"/>
      <c r="F69" s="96"/>
      <c r="G69" s="96"/>
      <c r="H69" s="97"/>
      <c r="I69" s="98" t="str">
        <f>+IF(OR(D70="Valide todos los criterios"),"Valide todas las variables",IF(AND(D70="Cumple variable"),"Cumple obligación","No cumple obligación"))</f>
        <v>Valide todas las variables</v>
      </c>
      <c r="J69" s="99"/>
    </row>
    <row r="70" spans="1:10" ht="20.100000000000001" customHeight="1" x14ac:dyDescent="0.2">
      <c r="A70" s="100" t="s">
        <v>180</v>
      </c>
      <c r="B70" s="11" t="s">
        <v>37</v>
      </c>
      <c r="C70" s="12"/>
      <c r="D70" s="134" t="str">
        <f>+IF(OR(C70="",C71="",C72=""),"Valide todos los criterios",IF(AND(C70="Cumple",C71="Cumple",C72="Cumple"),"Cumple variable","No cumple variable"))</f>
        <v>Valide todos los criterios</v>
      </c>
      <c r="E70" s="106" t="s">
        <v>46</v>
      </c>
      <c r="F70" s="106"/>
      <c r="G70" s="106"/>
      <c r="H70" s="106"/>
      <c r="I70" s="106"/>
      <c r="J70" s="107"/>
    </row>
    <row r="71" spans="1:10" ht="50.1" customHeight="1" x14ac:dyDescent="0.2">
      <c r="A71" s="101"/>
      <c r="B71" s="9" t="s">
        <v>38</v>
      </c>
      <c r="C71" s="10"/>
      <c r="D71" s="163"/>
      <c r="E71" s="114"/>
      <c r="F71" s="115"/>
      <c r="G71" s="115"/>
      <c r="H71" s="115"/>
      <c r="I71" s="115"/>
      <c r="J71" s="116"/>
    </row>
    <row r="72" spans="1:10" ht="50.1" customHeight="1" thickBot="1" x14ac:dyDescent="0.25">
      <c r="A72" s="102"/>
      <c r="B72" s="13" t="s">
        <v>39</v>
      </c>
      <c r="C72" s="14"/>
      <c r="D72" s="135"/>
      <c r="E72" s="117"/>
      <c r="F72" s="118"/>
      <c r="G72" s="118"/>
      <c r="H72" s="118"/>
      <c r="I72" s="118"/>
      <c r="J72" s="119"/>
    </row>
    <row r="73" spans="1:10" ht="35.1" customHeight="1" thickBot="1" x14ac:dyDescent="0.25">
      <c r="A73" s="95" t="s">
        <v>228</v>
      </c>
      <c r="B73" s="96"/>
      <c r="C73" s="96"/>
      <c r="D73" s="96"/>
      <c r="E73" s="96"/>
      <c r="F73" s="96"/>
      <c r="G73" s="96"/>
      <c r="H73" s="97"/>
      <c r="I73" s="98" t="str">
        <f>+IF(OR(D74="Valide todos los criterios",D76="Valide todos los criterios"),"Valide todas las variables",IF(AND(D74="Cumple variable",D76="Cumple variable"),"Cumple obligación","No cumple obligación"))</f>
        <v>Valide todas las variables</v>
      </c>
      <c r="J73" s="99"/>
    </row>
    <row r="74" spans="1:10" ht="15" customHeight="1" x14ac:dyDescent="0.2">
      <c r="A74" s="100" t="s">
        <v>181</v>
      </c>
      <c r="B74" s="130" t="s">
        <v>37</v>
      </c>
      <c r="C74" s="132"/>
      <c r="D74" s="123" t="str">
        <f>+IF(OR(C74=""),"Valide todos los criterios",IF(AND(C74="Cumple"),"Cumple variable","No cumple variable"))</f>
        <v>Valide todos los criterios</v>
      </c>
      <c r="E74" s="106" t="s">
        <v>46</v>
      </c>
      <c r="F74" s="106"/>
      <c r="G74" s="106"/>
      <c r="H74" s="106"/>
      <c r="I74" s="106"/>
      <c r="J74" s="107"/>
    </row>
    <row r="75" spans="1:10" ht="69.95" customHeight="1" thickBot="1" x14ac:dyDescent="0.25">
      <c r="A75" s="102"/>
      <c r="B75" s="131"/>
      <c r="C75" s="133"/>
      <c r="D75" s="125"/>
      <c r="E75" s="117"/>
      <c r="F75" s="118"/>
      <c r="G75" s="118"/>
      <c r="H75" s="118"/>
      <c r="I75" s="118"/>
      <c r="J75" s="119"/>
    </row>
    <row r="76" spans="1:10" ht="15" customHeight="1" x14ac:dyDescent="0.2">
      <c r="A76" s="100" t="s">
        <v>182</v>
      </c>
      <c r="B76" s="11" t="s">
        <v>37</v>
      </c>
      <c r="C76" s="12"/>
      <c r="D76" s="123" t="str">
        <f>+IF(OR(C76="",C77="",C78=""),"Valide todos los criterios",IF(AND(C76="Cumple",C77="Cumple",C78="Cumple"),"Cumple variable","No cumple variable"))</f>
        <v>Valide todos los criterios</v>
      </c>
      <c r="E76" s="106" t="s">
        <v>46</v>
      </c>
      <c r="F76" s="106"/>
      <c r="G76" s="106"/>
      <c r="H76" s="106"/>
      <c r="I76" s="106"/>
      <c r="J76" s="107"/>
    </row>
    <row r="77" spans="1:10" ht="45" customHeight="1" x14ac:dyDescent="0.2">
      <c r="A77" s="101"/>
      <c r="B77" s="9" t="s">
        <v>38</v>
      </c>
      <c r="C77" s="10"/>
      <c r="D77" s="129"/>
      <c r="E77" s="114"/>
      <c r="F77" s="115"/>
      <c r="G77" s="115"/>
      <c r="H77" s="115"/>
      <c r="I77" s="115"/>
      <c r="J77" s="116"/>
    </row>
    <row r="78" spans="1:10" ht="45" customHeight="1" thickBot="1" x14ac:dyDescent="0.25">
      <c r="A78" s="102"/>
      <c r="B78" s="13" t="s">
        <v>39</v>
      </c>
      <c r="C78" s="51"/>
      <c r="D78" s="125"/>
      <c r="E78" s="117"/>
      <c r="F78" s="118"/>
      <c r="G78" s="118"/>
      <c r="H78" s="118"/>
      <c r="I78" s="118"/>
      <c r="J78" s="119"/>
    </row>
    <row r="79" spans="1:10" ht="39.950000000000003" customHeight="1" thickBot="1" x14ac:dyDescent="0.25">
      <c r="A79" s="95" t="s">
        <v>229</v>
      </c>
      <c r="B79" s="96"/>
      <c r="C79" s="96"/>
      <c r="D79" s="96"/>
      <c r="E79" s="96"/>
      <c r="F79" s="96"/>
      <c r="G79" s="96"/>
      <c r="H79" s="97"/>
      <c r="I79" s="98" t="str">
        <f>IF(OR(D80="Valide todos los criterios",D82=""),"Valide todas las variables",IF(AND(D80="Cumple variable",D82="Cumple variable"),"Cumple obligación","No cumple obligación"))</f>
        <v>Valide todas las variables</v>
      </c>
      <c r="J79" s="99"/>
    </row>
    <row r="80" spans="1:10" ht="24.95" customHeight="1" x14ac:dyDescent="0.2">
      <c r="A80" s="100" t="s">
        <v>190</v>
      </c>
      <c r="B80" s="130" t="s">
        <v>37</v>
      </c>
      <c r="C80" s="132"/>
      <c r="D80" s="123" t="str">
        <f>+IF(OR(C80=""),"Valide todos los criterios",IF(AND(C80="Cumple"),"Cumple variable","No cumple variable"))</f>
        <v>Valide todos los criterios</v>
      </c>
      <c r="E80" s="106" t="s">
        <v>46</v>
      </c>
      <c r="F80" s="106"/>
      <c r="G80" s="106"/>
      <c r="H80" s="106"/>
      <c r="I80" s="106"/>
      <c r="J80" s="107"/>
    </row>
    <row r="81" spans="1:10" ht="90" customHeight="1" thickBot="1" x14ac:dyDescent="0.25">
      <c r="A81" s="102"/>
      <c r="B81" s="131"/>
      <c r="C81" s="133"/>
      <c r="D81" s="125"/>
      <c r="E81" s="117"/>
      <c r="F81" s="118"/>
      <c r="G81" s="118"/>
      <c r="H81" s="118"/>
      <c r="I81" s="118"/>
      <c r="J81" s="119"/>
    </row>
    <row r="82" spans="1:10" ht="15" customHeight="1" x14ac:dyDescent="0.2">
      <c r="A82" s="100" t="s">
        <v>191</v>
      </c>
      <c r="B82" s="108" t="s">
        <v>54</v>
      </c>
      <c r="C82" s="111"/>
      <c r="D82" s="103" t="s">
        <v>52</v>
      </c>
      <c r="E82" s="106" t="s">
        <v>46</v>
      </c>
      <c r="F82" s="106"/>
      <c r="G82" s="106"/>
      <c r="H82" s="106"/>
      <c r="I82" s="106"/>
      <c r="J82" s="107"/>
    </row>
    <row r="83" spans="1:10" ht="15" customHeight="1" x14ac:dyDescent="0.2">
      <c r="A83" s="101"/>
      <c r="B83" s="109"/>
      <c r="C83" s="112"/>
      <c r="D83" s="104"/>
      <c r="E83" s="114">
        <v>6.6</v>
      </c>
      <c r="F83" s="115"/>
      <c r="G83" s="115"/>
      <c r="H83" s="115"/>
      <c r="I83" s="115"/>
      <c r="J83" s="116"/>
    </row>
    <row r="84" spans="1:10" ht="15" customHeight="1" x14ac:dyDescent="0.2">
      <c r="A84" s="101"/>
      <c r="B84" s="109"/>
      <c r="C84" s="112"/>
      <c r="D84" s="104"/>
      <c r="E84" s="114"/>
      <c r="F84" s="115"/>
      <c r="G84" s="115"/>
      <c r="H84" s="115"/>
      <c r="I84" s="115"/>
      <c r="J84" s="116"/>
    </row>
    <row r="85" spans="1:10" ht="15" customHeight="1" x14ac:dyDescent="0.2">
      <c r="A85" s="101"/>
      <c r="B85" s="109"/>
      <c r="C85" s="112"/>
      <c r="D85" s="104"/>
      <c r="E85" s="114"/>
      <c r="F85" s="115"/>
      <c r="G85" s="115"/>
      <c r="H85" s="115"/>
      <c r="I85" s="115"/>
      <c r="J85" s="116"/>
    </row>
    <row r="86" spans="1:10" ht="15" customHeight="1" x14ac:dyDescent="0.2">
      <c r="A86" s="101"/>
      <c r="B86" s="109"/>
      <c r="C86" s="112"/>
      <c r="D86" s="104"/>
      <c r="E86" s="114"/>
      <c r="F86" s="115"/>
      <c r="G86" s="115"/>
      <c r="H86" s="115"/>
      <c r="I86" s="115"/>
      <c r="J86" s="116"/>
    </row>
    <row r="87" spans="1:10" ht="15" customHeight="1" x14ac:dyDescent="0.2">
      <c r="A87" s="101"/>
      <c r="B87" s="109"/>
      <c r="C87" s="112"/>
      <c r="D87" s="104"/>
      <c r="E87" s="114"/>
      <c r="F87" s="115"/>
      <c r="G87" s="115"/>
      <c r="H87" s="115"/>
      <c r="I87" s="115"/>
      <c r="J87" s="116"/>
    </row>
    <row r="88" spans="1:10" ht="15" customHeight="1" x14ac:dyDescent="0.2">
      <c r="A88" s="101"/>
      <c r="B88" s="109"/>
      <c r="C88" s="112"/>
      <c r="D88" s="104"/>
      <c r="E88" s="114"/>
      <c r="F88" s="115"/>
      <c r="G88" s="115"/>
      <c r="H88" s="115"/>
      <c r="I88" s="115"/>
      <c r="J88" s="116"/>
    </row>
    <row r="89" spans="1:10" ht="15" customHeight="1" thickBot="1" x14ac:dyDescent="0.25">
      <c r="A89" s="102"/>
      <c r="B89" s="110"/>
      <c r="C89" s="113"/>
      <c r="D89" s="105"/>
      <c r="E89" s="117"/>
      <c r="F89" s="118"/>
      <c r="G89" s="118"/>
      <c r="H89" s="118"/>
      <c r="I89" s="118"/>
      <c r="J89" s="119"/>
    </row>
    <row r="90" spans="1:10" ht="45" customHeight="1" thickBot="1" x14ac:dyDescent="0.25">
      <c r="A90" s="95" t="s">
        <v>192</v>
      </c>
      <c r="B90" s="96"/>
      <c r="C90" s="96"/>
      <c r="D90" s="96"/>
      <c r="E90" s="96"/>
      <c r="F90" s="96"/>
      <c r="G90" s="96"/>
      <c r="H90" s="97"/>
      <c r="I90" s="98" t="str">
        <f>+IF(D91="Valide todos los criterios","Valide todas las variables",IF(OR(D91="Variable no aplica"),"Obligación no aplica",IF(AND(D91="Cumple variable"),"Cumple obligación","No cumple obligación")))</f>
        <v>Valide todas las variables</v>
      </c>
      <c r="J90" s="99"/>
    </row>
    <row r="91" spans="1:10" ht="15.75" customHeight="1" x14ac:dyDescent="0.2">
      <c r="A91" s="100" t="s">
        <v>382</v>
      </c>
      <c r="B91" s="130" t="s">
        <v>39</v>
      </c>
      <c r="C91" s="132"/>
      <c r="D91" s="134" t="str">
        <f>+IF(OR(C91=""),"Valide todos los criterios",IF(AND(C91="Cumple"),"Cumple variable",IF(AND(C91="No aplica"),"Variable no aplica","No cumple variable")))</f>
        <v>Valide todos los criterios</v>
      </c>
      <c r="E91" s="106" t="s">
        <v>46</v>
      </c>
      <c r="F91" s="106"/>
      <c r="G91" s="106"/>
      <c r="H91" s="106"/>
      <c r="I91" s="106"/>
      <c r="J91" s="107"/>
    </row>
    <row r="92" spans="1:10" ht="90" customHeight="1" thickBot="1" x14ac:dyDescent="0.25">
      <c r="A92" s="102"/>
      <c r="B92" s="131"/>
      <c r="C92" s="133"/>
      <c r="D92" s="135"/>
      <c r="E92" s="117"/>
      <c r="F92" s="118"/>
      <c r="G92" s="118"/>
      <c r="H92" s="118"/>
      <c r="I92" s="118"/>
      <c r="J92" s="119"/>
    </row>
    <row r="93" spans="1:10" ht="45" customHeight="1" thickBot="1" x14ac:dyDescent="0.25">
      <c r="A93" s="95" t="s">
        <v>193</v>
      </c>
      <c r="B93" s="96"/>
      <c r="C93" s="96"/>
      <c r="D93" s="96"/>
      <c r="E93" s="96"/>
      <c r="F93" s="96"/>
      <c r="G93" s="96"/>
      <c r="H93" s="97"/>
      <c r="I93" s="98" t="str">
        <f>+IF(OR(D94=""),"Valide todas las variables",IF(AND(D94="Cumple variable"),"Cumple obligación","No cumple obligación"))</f>
        <v>Valide todas las variables</v>
      </c>
      <c r="J93" s="99"/>
    </row>
    <row r="94" spans="1:10" ht="15" customHeight="1" x14ac:dyDescent="0.2">
      <c r="A94" s="100" t="s">
        <v>194</v>
      </c>
      <c r="B94" s="108" t="s">
        <v>54</v>
      </c>
      <c r="C94" s="111"/>
      <c r="D94" s="103"/>
      <c r="E94" s="106" t="s">
        <v>46</v>
      </c>
      <c r="F94" s="106"/>
      <c r="G94" s="106"/>
      <c r="H94" s="106"/>
      <c r="I94" s="106"/>
      <c r="J94" s="107"/>
    </row>
    <row r="95" spans="1:10" ht="15" customHeight="1" x14ac:dyDescent="0.2">
      <c r="A95" s="101"/>
      <c r="B95" s="109"/>
      <c r="C95" s="112"/>
      <c r="D95" s="104"/>
      <c r="E95" s="114"/>
      <c r="F95" s="115"/>
      <c r="G95" s="115"/>
      <c r="H95" s="115"/>
      <c r="I95" s="115"/>
      <c r="J95" s="116"/>
    </row>
    <row r="96" spans="1:10" ht="15" customHeight="1" x14ac:dyDescent="0.2">
      <c r="A96" s="101"/>
      <c r="B96" s="109"/>
      <c r="C96" s="112"/>
      <c r="D96" s="104"/>
      <c r="E96" s="114"/>
      <c r="F96" s="115"/>
      <c r="G96" s="115"/>
      <c r="H96" s="115"/>
      <c r="I96" s="115"/>
      <c r="J96" s="116"/>
    </row>
    <row r="97" spans="1:10" ht="15" customHeight="1" x14ac:dyDescent="0.2">
      <c r="A97" s="101"/>
      <c r="B97" s="109"/>
      <c r="C97" s="112"/>
      <c r="D97" s="104"/>
      <c r="E97" s="114"/>
      <c r="F97" s="115"/>
      <c r="G97" s="115"/>
      <c r="H97" s="115"/>
      <c r="I97" s="115"/>
      <c r="J97" s="116"/>
    </row>
    <row r="98" spans="1:10" ht="15" customHeight="1" x14ac:dyDescent="0.2">
      <c r="A98" s="101"/>
      <c r="B98" s="109"/>
      <c r="C98" s="112"/>
      <c r="D98" s="104"/>
      <c r="E98" s="114"/>
      <c r="F98" s="115"/>
      <c r="G98" s="115"/>
      <c r="H98" s="115"/>
      <c r="I98" s="115"/>
      <c r="J98" s="116"/>
    </row>
    <row r="99" spans="1:10" ht="15" customHeight="1" x14ac:dyDescent="0.2">
      <c r="A99" s="101"/>
      <c r="B99" s="109"/>
      <c r="C99" s="112"/>
      <c r="D99" s="104"/>
      <c r="E99" s="114"/>
      <c r="F99" s="115"/>
      <c r="G99" s="115"/>
      <c r="H99" s="115"/>
      <c r="I99" s="115"/>
      <c r="J99" s="116"/>
    </row>
    <row r="100" spans="1:10" ht="15" customHeight="1" x14ac:dyDescent="0.2">
      <c r="A100" s="101"/>
      <c r="B100" s="109"/>
      <c r="C100" s="112"/>
      <c r="D100" s="104"/>
      <c r="E100" s="114"/>
      <c r="F100" s="115"/>
      <c r="G100" s="115"/>
      <c r="H100" s="115"/>
      <c r="I100" s="115"/>
      <c r="J100" s="116"/>
    </row>
    <row r="101" spans="1:10" ht="15" customHeight="1" thickBot="1" x14ac:dyDescent="0.25">
      <c r="A101" s="102"/>
      <c r="B101" s="110"/>
      <c r="C101" s="113"/>
      <c r="D101" s="105"/>
      <c r="E101" s="117"/>
      <c r="F101" s="118"/>
      <c r="G101" s="118"/>
      <c r="H101" s="118"/>
      <c r="I101" s="118"/>
      <c r="J101" s="119"/>
    </row>
    <row r="102" spans="1:10" ht="35.1" customHeight="1" thickBot="1" x14ac:dyDescent="0.25">
      <c r="A102" s="95" t="s">
        <v>195</v>
      </c>
      <c r="B102" s="96"/>
      <c r="C102" s="96"/>
      <c r="D102" s="96"/>
      <c r="E102" s="96"/>
      <c r="F102" s="96"/>
      <c r="G102" s="96"/>
      <c r="H102" s="97"/>
      <c r="I102" s="98" t="str">
        <f>+IF(D103="","Valide todas las variables",IF(OR(D103="Variable no aplica"),"Obligación no aplica",IF(AND(D103="Cumple variable"),"Cumple obligación","No cumple obligación")))</f>
        <v>Valide todas las variables</v>
      </c>
      <c r="J102" s="99"/>
    </row>
    <row r="103" spans="1:10" ht="15" customHeight="1" x14ac:dyDescent="0.2">
      <c r="A103" s="100" t="s">
        <v>196</v>
      </c>
      <c r="B103" s="108" t="s">
        <v>54</v>
      </c>
      <c r="C103" s="111"/>
      <c r="D103" s="103"/>
      <c r="E103" s="106" t="s">
        <v>46</v>
      </c>
      <c r="F103" s="106"/>
      <c r="G103" s="106"/>
      <c r="H103" s="106"/>
      <c r="I103" s="106"/>
      <c r="J103" s="107"/>
    </row>
    <row r="104" spans="1:10" ht="15" customHeight="1" x14ac:dyDescent="0.2">
      <c r="A104" s="101"/>
      <c r="B104" s="109"/>
      <c r="C104" s="112"/>
      <c r="D104" s="104"/>
      <c r="E104" s="114"/>
      <c r="F104" s="115"/>
      <c r="G104" s="115"/>
      <c r="H104" s="115"/>
      <c r="I104" s="115"/>
      <c r="J104" s="116"/>
    </row>
    <row r="105" spans="1:10" ht="15" customHeight="1" x14ac:dyDescent="0.2">
      <c r="A105" s="101"/>
      <c r="B105" s="109"/>
      <c r="C105" s="112"/>
      <c r="D105" s="104"/>
      <c r="E105" s="114"/>
      <c r="F105" s="115"/>
      <c r="G105" s="115"/>
      <c r="H105" s="115"/>
      <c r="I105" s="115"/>
      <c r="J105" s="116"/>
    </row>
    <row r="106" spans="1:10" ht="15" customHeight="1" x14ac:dyDescent="0.2">
      <c r="A106" s="101"/>
      <c r="B106" s="109"/>
      <c r="C106" s="112"/>
      <c r="D106" s="104"/>
      <c r="E106" s="114"/>
      <c r="F106" s="115"/>
      <c r="G106" s="115"/>
      <c r="H106" s="115"/>
      <c r="I106" s="115"/>
      <c r="J106" s="116"/>
    </row>
    <row r="107" spans="1:10" ht="15" customHeight="1" x14ac:dyDescent="0.2">
      <c r="A107" s="101"/>
      <c r="B107" s="109"/>
      <c r="C107" s="112"/>
      <c r="D107" s="104"/>
      <c r="E107" s="114"/>
      <c r="F107" s="115"/>
      <c r="G107" s="115"/>
      <c r="H107" s="115"/>
      <c r="I107" s="115"/>
      <c r="J107" s="116"/>
    </row>
    <row r="108" spans="1:10" ht="15" customHeight="1" x14ac:dyDescent="0.2">
      <c r="A108" s="101"/>
      <c r="B108" s="109"/>
      <c r="C108" s="112"/>
      <c r="D108" s="104"/>
      <c r="E108" s="114"/>
      <c r="F108" s="115"/>
      <c r="G108" s="115"/>
      <c r="H108" s="115"/>
      <c r="I108" s="115"/>
      <c r="J108" s="116"/>
    </row>
    <row r="109" spans="1:10" ht="15" customHeight="1" x14ac:dyDescent="0.2">
      <c r="A109" s="101"/>
      <c r="B109" s="109"/>
      <c r="C109" s="112"/>
      <c r="D109" s="104"/>
      <c r="E109" s="114"/>
      <c r="F109" s="115"/>
      <c r="G109" s="115"/>
      <c r="H109" s="115"/>
      <c r="I109" s="115"/>
      <c r="J109" s="116"/>
    </row>
    <row r="110" spans="1:10" ht="15" customHeight="1" thickBot="1" x14ac:dyDescent="0.25">
      <c r="A110" s="102"/>
      <c r="B110" s="110"/>
      <c r="C110" s="113"/>
      <c r="D110" s="105"/>
      <c r="E110" s="117"/>
      <c r="F110" s="118"/>
      <c r="G110" s="118"/>
      <c r="H110" s="118"/>
      <c r="I110" s="118"/>
      <c r="J110" s="119"/>
    </row>
    <row r="111" spans="1:10" ht="35.1" customHeight="1" thickBot="1" x14ac:dyDescent="0.25">
      <c r="A111" s="95" t="s">
        <v>201</v>
      </c>
      <c r="B111" s="96"/>
      <c r="C111" s="96"/>
      <c r="D111" s="96"/>
      <c r="E111" s="96"/>
      <c r="F111" s="96"/>
      <c r="G111" s="96"/>
      <c r="H111" s="97"/>
      <c r="I111" s="98" t="str">
        <f>+IF(OR(D112="",D120="",D128=""),"Valide todas las variables",IF(AND(D112="Cumple variable",D120="Cumple variable",D128="Cumple variable"),"Cumple obligación",IF(AND(D112="Cumple variable",D120="Cumple variable",D128="Variable no aplica"),"Cumple obligación",IF(AND(D112="Cumple variable",D120="Variable no aplica",D128="Variable no aplica"),"Cumple obligación",IF(AND(D112="Cumple variable",D120="Variable no aplica",D128="Cumple variable"),"Cumple obligación","No cumple obligación")))))</f>
        <v>Valide todas las variables</v>
      </c>
      <c r="J111" s="99"/>
    </row>
    <row r="112" spans="1:10" ht="15" customHeight="1" x14ac:dyDescent="0.2">
      <c r="A112" s="100" t="s">
        <v>197</v>
      </c>
      <c r="B112" s="108" t="s">
        <v>54</v>
      </c>
      <c r="C112" s="111"/>
      <c r="D112" s="103"/>
      <c r="E112" s="106" t="s">
        <v>46</v>
      </c>
      <c r="F112" s="106"/>
      <c r="G112" s="106"/>
      <c r="H112" s="106"/>
      <c r="I112" s="106"/>
      <c r="J112" s="107"/>
    </row>
    <row r="113" spans="1:10" ht="15" customHeight="1" x14ac:dyDescent="0.2">
      <c r="A113" s="101"/>
      <c r="B113" s="109"/>
      <c r="C113" s="112"/>
      <c r="D113" s="104"/>
      <c r="E113" s="114"/>
      <c r="F113" s="115"/>
      <c r="G113" s="115"/>
      <c r="H113" s="115"/>
      <c r="I113" s="115"/>
      <c r="J113" s="116"/>
    </row>
    <row r="114" spans="1:10" ht="15" customHeight="1" x14ac:dyDescent="0.2">
      <c r="A114" s="101"/>
      <c r="B114" s="109"/>
      <c r="C114" s="112"/>
      <c r="D114" s="104"/>
      <c r="E114" s="114"/>
      <c r="F114" s="115"/>
      <c r="G114" s="115"/>
      <c r="H114" s="115"/>
      <c r="I114" s="115"/>
      <c r="J114" s="116"/>
    </row>
    <row r="115" spans="1:10" ht="15" customHeight="1" x14ac:dyDescent="0.2">
      <c r="A115" s="101"/>
      <c r="B115" s="109"/>
      <c r="C115" s="112"/>
      <c r="D115" s="104"/>
      <c r="E115" s="114"/>
      <c r="F115" s="115"/>
      <c r="G115" s="115"/>
      <c r="H115" s="115"/>
      <c r="I115" s="115"/>
      <c r="J115" s="116"/>
    </row>
    <row r="116" spans="1:10" ht="15" customHeight="1" x14ac:dyDescent="0.2">
      <c r="A116" s="101"/>
      <c r="B116" s="109"/>
      <c r="C116" s="112"/>
      <c r="D116" s="104"/>
      <c r="E116" s="114"/>
      <c r="F116" s="115"/>
      <c r="G116" s="115"/>
      <c r="H116" s="115"/>
      <c r="I116" s="115"/>
      <c r="J116" s="116"/>
    </row>
    <row r="117" spans="1:10" ht="15" customHeight="1" x14ac:dyDescent="0.2">
      <c r="A117" s="101"/>
      <c r="B117" s="109"/>
      <c r="C117" s="112"/>
      <c r="D117" s="104"/>
      <c r="E117" s="114"/>
      <c r="F117" s="115"/>
      <c r="G117" s="115"/>
      <c r="H117" s="115"/>
      <c r="I117" s="115"/>
      <c r="J117" s="116"/>
    </row>
    <row r="118" spans="1:10" ht="15" customHeight="1" x14ac:dyDescent="0.2">
      <c r="A118" s="101"/>
      <c r="B118" s="109"/>
      <c r="C118" s="112"/>
      <c r="D118" s="104"/>
      <c r="E118" s="114"/>
      <c r="F118" s="115"/>
      <c r="G118" s="115"/>
      <c r="H118" s="115"/>
      <c r="I118" s="115"/>
      <c r="J118" s="116"/>
    </row>
    <row r="119" spans="1:10" ht="15" customHeight="1" thickBot="1" x14ac:dyDescent="0.25">
      <c r="A119" s="102"/>
      <c r="B119" s="110"/>
      <c r="C119" s="113"/>
      <c r="D119" s="105"/>
      <c r="E119" s="117"/>
      <c r="F119" s="118"/>
      <c r="G119" s="118"/>
      <c r="H119" s="118"/>
      <c r="I119" s="118"/>
      <c r="J119" s="119"/>
    </row>
    <row r="120" spans="1:10" ht="15" customHeight="1" x14ac:dyDescent="0.2">
      <c r="A120" s="100" t="s">
        <v>198</v>
      </c>
      <c r="B120" s="108" t="s">
        <v>54</v>
      </c>
      <c r="C120" s="111"/>
      <c r="D120" s="103"/>
      <c r="E120" s="106" t="s">
        <v>46</v>
      </c>
      <c r="F120" s="106"/>
      <c r="G120" s="106"/>
      <c r="H120" s="106"/>
      <c r="I120" s="106"/>
      <c r="J120" s="107"/>
    </row>
    <row r="121" spans="1:10" ht="15" customHeight="1" x14ac:dyDescent="0.2">
      <c r="A121" s="101"/>
      <c r="B121" s="109"/>
      <c r="C121" s="112"/>
      <c r="D121" s="104"/>
      <c r="E121" s="114"/>
      <c r="F121" s="115"/>
      <c r="G121" s="115"/>
      <c r="H121" s="115"/>
      <c r="I121" s="115"/>
      <c r="J121" s="116"/>
    </row>
    <row r="122" spans="1:10" ht="15" customHeight="1" x14ac:dyDescent="0.2">
      <c r="A122" s="101"/>
      <c r="B122" s="109"/>
      <c r="C122" s="112"/>
      <c r="D122" s="104"/>
      <c r="E122" s="114"/>
      <c r="F122" s="115"/>
      <c r="G122" s="115"/>
      <c r="H122" s="115"/>
      <c r="I122" s="115"/>
      <c r="J122" s="116"/>
    </row>
    <row r="123" spans="1:10" ht="15" customHeight="1" x14ac:dyDescent="0.2">
      <c r="A123" s="101"/>
      <c r="B123" s="109"/>
      <c r="C123" s="112"/>
      <c r="D123" s="104"/>
      <c r="E123" s="114"/>
      <c r="F123" s="115"/>
      <c r="G123" s="115"/>
      <c r="H123" s="115"/>
      <c r="I123" s="115"/>
      <c r="J123" s="116"/>
    </row>
    <row r="124" spans="1:10" ht="15" customHeight="1" x14ac:dyDescent="0.2">
      <c r="A124" s="101"/>
      <c r="B124" s="109"/>
      <c r="C124" s="112"/>
      <c r="D124" s="104"/>
      <c r="E124" s="114"/>
      <c r="F124" s="115"/>
      <c r="G124" s="115"/>
      <c r="H124" s="115"/>
      <c r="I124" s="115"/>
      <c r="J124" s="116"/>
    </row>
    <row r="125" spans="1:10" ht="15" customHeight="1" x14ac:dyDescent="0.2">
      <c r="A125" s="101"/>
      <c r="B125" s="109"/>
      <c r="C125" s="112"/>
      <c r="D125" s="104"/>
      <c r="E125" s="114"/>
      <c r="F125" s="115"/>
      <c r="G125" s="115"/>
      <c r="H125" s="115"/>
      <c r="I125" s="115"/>
      <c r="J125" s="116"/>
    </row>
    <row r="126" spans="1:10" ht="15" customHeight="1" x14ac:dyDescent="0.2">
      <c r="A126" s="101"/>
      <c r="B126" s="109"/>
      <c r="C126" s="112"/>
      <c r="D126" s="104"/>
      <c r="E126" s="114"/>
      <c r="F126" s="115"/>
      <c r="G126" s="115"/>
      <c r="H126" s="115"/>
      <c r="I126" s="115"/>
      <c r="J126" s="116"/>
    </row>
    <row r="127" spans="1:10" ht="15" customHeight="1" thickBot="1" x14ac:dyDescent="0.25">
      <c r="A127" s="102"/>
      <c r="B127" s="110"/>
      <c r="C127" s="113"/>
      <c r="D127" s="105"/>
      <c r="E127" s="117"/>
      <c r="F127" s="118"/>
      <c r="G127" s="118"/>
      <c r="H127" s="118"/>
      <c r="I127" s="118"/>
      <c r="J127" s="119"/>
    </row>
    <row r="128" spans="1:10" ht="15" customHeight="1" x14ac:dyDescent="0.2">
      <c r="A128" s="100" t="s">
        <v>199</v>
      </c>
      <c r="B128" s="108" t="s">
        <v>54</v>
      </c>
      <c r="C128" s="111"/>
      <c r="D128" s="103"/>
      <c r="E128" s="106" t="s">
        <v>46</v>
      </c>
      <c r="F128" s="106"/>
      <c r="G128" s="106"/>
      <c r="H128" s="106"/>
      <c r="I128" s="106"/>
      <c r="J128" s="107"/>
    </row>
    <row r="129" spans="1:10" ht="15" customHeight="1" x14ac:dyDescent="0.2">
      <c r="A129" s="101"/>
      <c r="B129" s="109"/>
      <c r="C129" s="112"/>
      <c r="D129" s="104"/>
      <c r="E129" s="114"/>
      <c r="F129" s="115"/>
      <c r="G129" s="115"/>
      <c r="H129" s="115"/>
      <c r="I129" s="115"/>
      <c r="J129" s="116"/>
    </row>
    <row r="130" spans="1:10" ht="15" customHeight="1" x14ac:dyDescent="0.2">
      <c r="A130" s="101"/>
      <c r="B130" s="109"/>
      <c r="C130" s="112"/>
      <c r="D130" s="104"/>
      <c r="E130" s="114"/>
      <c r="F130" s="115"/>
      <c r="G130" s="115"/>
      <c r="H130" s="115"/>
      <c r="I130" s="115"/>
      <c r="J130" s="116"/>
    </row>
    <row r="131" spans="1:10" ht="15" customHeight="1" x14ac:dyDescent="0.2">
      <c r="A131" s="101"/>
      <c r="B131" s="109"/>
      <c r="C131" s="112"/>
      <c r="D131" s="104"/>
      <c r="E131" s="114"/>
      <c r="F131" s="115"/>
      <c r="G131" s="115"/>
      <c r="H131" s="115"/>
      <c r="I131" s="115"/>
      <c r="J131" s="116"/>
    </row>
    <row r="132" spans="1:10" ht="15" customHeight="1" x14ac:dyDescent="0.2">
      <c r="A132" s="101"/>
      <c r="B132" s="109"/>
      <c r="C132" s="112"/>
      <c r="D132" s="104"/>
      <c r="E132" s="114"/>
      <c r="F132" s="115"/>
      <c r="G132" s="115"/>
      <c r="H132" s="115"/>
      <c r="I132" s="115"/>
      <c r="J132" s="116"/>
    </row>
    <row r="133" spans="1:10" ht="15" customHeight="1" x14ac:dyDescent="0.2">
      <c r="A133" s="101"/>
      <c r="B133" s="109"/>
      <c r="C133" s="112"/>
      <c r="D133" s="104"/>
      <c r="E133" s="114"/>
      <c r="F133" s="115"/>
      <c r="G133" s="115"/>
      <c r="H133" s="115"/>
      <c r="I133" s="115"/>
      <c r="J133" s="116"/>
    </row>
    <row r="134" spans="1:10" ht="15" customHeight="1" x14ac:dyDescent="0.2">
      <c r="A134" s="101"/>
      <c r="B134" s="109"/>
      <c r="C134" s="112"/>
      <c r="D134" s="104"/>
      <c r="E134" s="114"/>
      <c r="F134" s="115"/>
      <c r="G134" s="115"/>
      <c r="H134" s="115"/>
      <c r="I134" s="115"/>
      <c r="J134" s="116"/>
    </row>
    <row r="135" spans="1:10" ht="15" customHeight="1" thickBot="1" x14ac:dyDescent="0.25">
      <c r="A135" s="102"/>
      <c r="B135" s="110"/>
      <c r="C135" s="113"/>
      <c r="D135" s="105"/>
      <c r="E135" s="117"/>
      <c r="F135" s="118"/>
      <c r="G135" s="118"/>
      <c r="H135" s="118"/>
      <c r="I135" s="118"/>
      <c r="J135" s="119"/>
    </row>
    <row r="136" spans="1:10" ht="35.1" customHeight="1" thickBot="1" x14ac:dyDescent="0.25">
      <c r="A136" s="95" t="s">
        <v>202</v>
      </c>
      <c r="B136" s="96"/>
      <c r="C136" s="96"/>
      <c r="D136" s="96"/>
      <c r="E136" s="96"/>
      <c r="F136" s="96"/>
      <c r="G136" s="96"/>
      <c r="H136" s="97"/>
      <c r="I136" s="98" t="str">
        <f>+IF(OR(D137="Valide todos los criterios"),"Valide todas las variables",IF(AND(D137="Cumple variable"),"Cumple obligación","No cumple obligación"))</f>
        <v>Valide todas las variables</v>
      </c>
      <c r="J136" s="99"/>
    </row>
    <row r="137" spans="1:10" ht="15" customHeight="1" x14ac:dyDescent="0.2">
      <c r="A137" s="100" t="s">
        <v>276</v>
      </c>
      <c r="B137" s="11" t="s">
        <v>37</v>
      </c>
      <c r="C137" s="12"/>
      <c r="D137" s="134" t="str">
        <f>+IF(OR(C137="",C138="",C139=""),"Valide todos los criterios",IF(AND(C137="Cumple",C138="Cumple",C139="Cumple"),"Cumple variable","No cumple variable"))</f>
        <v>Valide todos los criterios</v>
      </c>
      <c r="E137" s="106" t="s">
        <v>46</v>
      </c>
      <c r="F137" s="106"/>
      <c r="G137" s="106"/>
      <c r="H137" s="106"/>
      <c r="I137" s="106"/>
      <c r="J137" s="107"/>
    </row>
    <row r="138" spans="1:10" ht="45" customHeight="1" x14ac:dyDescent="0.2">
      <c r="A138" s="101"/>
      <c r="B138" s="9" t="s">
        <v>38</v>
      </c>
      <c r="C138" s="10"/>
      <c r="D138" s="163"/>
      <c r="E138" s="114"/>
      <c r="F138" s="115"/>
      <c r="G138" s="115"/>
      <c r="H138" s="115"/>
      <c r="I138" s="115"/>
      <c r="J138" s="116"/>
    </row>
    <row r="139" spans="1:10" ht="45" customHeight="1" thickBot="1" x14ac:dyDescent="0.25">
      <c r="A139" s="102"/>
      <c r="B139" s="13" t="s">
        <v>39</v>
      </c>
      <c r="C139" s="50"/>
      <c r="D139" s="135"/>
      <c r="E139" s="117"/>
      <c r="F139" s="118"/>
      <c r="G139" s="118"/>
      <c r="H139" s="118"/>
      <c r="I139" s="118"/>
      <c r="J139" s="119"/>
    </row>
    <row r="140" spans="1:10" ht="39.950000000000003" customHeight="1" thickBot="1" x14ac:dyDescent="0.25">
      <c r="A140" s="95" t="s">
        <v>204</v>
      </c>
      <c r="B140" s="96"/>
      <c r="C140" s="96"/>
      <c r="D140" s="96"/>
      <c r="E140" s="96"/>
      <c r="F140" s="96"/>
      <c r="G140" s="96"/>
      <c r="H140" s="97"/>
      <c r="I140" s="98" t="str">
        <f>+IF(D141="","Valide todas las variables",IF(OR(D141="Variable no aplica"),"Obligación no aplica",IF(AND(D141="Cumple variable"),"Cumple obligación","No cumple obligación")))</f>
        <v>Valide todas las variables</v>
      </c>
      <c r="J140" s="99"/>
    </row>
    <row r="141" spans="1:10" ht="15" customHeight="1" x14ac:dyDescent="0.2">
      <c r="A141" s="100" t="s">
        <v>200</v>
      </c>
      <c r="B141" s="108" t="s">
        <v>54</v>
      </c>
      <c r="C141" s="111"/>
      <c r="D141" s="103"/>
      <c r="E141" s="106" t="s">
        <v>46</v>
      </c>
      <c r="F141" s="106"/>
      <c r="G141" s="106"/>
      <c r="H141" s="106"/>
      <c r="I141" s="106"/>
      <c r="J141" s="107"/>
    </row>
    <row r="142" spans="1:10" ht="15" customHeight="1" x14ac:dyDescent="0.2">
      <c r="A142" s="101"/>
      <c r="B142" s="109"/>
      <c r="C142" s="112"/>
      <c r="D142" s="104"/>
      <c r="E142" s="114"/>
      <c r="F142" s="115"/>
      <c r="G142" s="115"/>
      <c r="H142" s="115"/>
      <c r="I142" s="115"/>
      <c r="J142" s="116"/>
    </row>
    <row r="143" spans="1:10" ht="15" customHeight="1" x14ac:dyDescent="0.2">
      <c r="A143" s="101"/>
      <c r="B143" s="109"/>
      <c r="C143" s="112"/>
      <c r="D143" s="104"/>
      <c r="E143" s="114"/>
      <c r="F143" s="115"/>
      <c r="G143" s="115"/>
      <c r="H143" s="115"/>
      <c r="I143" s="115"/>
      <c r="J143" s="116"/>
    </row>
    <row r="144" spans="1:10" ht="15" customHeight="1" x14ac:dyDescent="0.2">
      <c r="A144" s="101"/>
      <c r="B144" s="109"/>
      <c r="C144" s="112"/>
      <c r="D144" s="104"/>
      <c r="E144" s="114"/>
      <c r="F144" s="115"/>
      <c r="G144" s="115"/>
      <c r="H144" s="115"/>
      <c r="I144" s="115"/>
      <c r="J144" s="116"/>
    </row>
    <row r="145" spans="1:10" ht="15" customHeight="1" x14ac:dyDescent="0.2">
      <c r="A145" s="101"/>
      <c r="B145" s="109"/>
      <c r="C145" s="112"/>
      <c r="D145" s="104"/>
      <c r="E145" s="114"/>
      <c r="F145" s="115"/>
      <c r="G145" s="115"/>
      <c r="H145" s="115"/>
      <c r="I145" s="115"/>
      <c r="J145" s="116"/>
    </row>
    <row r="146" spans="1:10" ht="15" customHeight="1" x14ac:dyDescent="0.2">
      <c r="A146" s="101"/>
      <c r="B146" s="109"/>
      <c r="C146" s="112"/>
      <c r="D146" s="104"/>
      <c r="E146" s="114"/>
      <c r="F146" s="115"/>
      <c r="G146" s="115"/>
      <c r="H146" s="115"/>
      <c r="I146" s="115"/>
      <c r="J146" s="116"/>
    </row>
    <row r="147" spans="1:10" ht="15" customHeight="1" x14ac:dyDescent="0.2">
      <c r="A147" s="101"/>
      <c r="B147" s="109"/>
      <c r="C147" s="112"/>
      <c r="D147" s="104"/>
      <c r="E147" s="114"/>
      <c r="F147" s="115"/>
      <c r="G147" s="115"/>
      <c r="H147" s="115"/>
      <c r="I147" s="115"/>
      <c r="J147" s="116"/>
    </row>
    <row r="148" spans="1:10" ht="15" customHeight="1" thickBot="1" x14ac:dyDescent="0.25">
      <c r="A148" s="102"/>
      <c r="B148" s="110"/>
      <c r="C148" s="113"/>
      <c r="D148" s="105"/>
      <c r="E148" s="117"/>
      <c r="F148" s="118"/>
      <c r="G148" s="118"/>
      <c r="H148" s="118"/>
      <c r="I148" s="118"/>
      <c r="J148" s="119"/>
    </row>
    <row r="149" spans="1:10" ht="35.1" customHeight="1" thickBot="1" x14ac:dyDescent="0.25">
      <c r="A149" s="95" t="s">
        <v>206</v>
      </c>
      <c r="B149" s="96"/>
      <c r="C149" s="96"/>
      <c r="D149" s="96"/>
      <c r="E149" s="96"/>
      <c r="F149" s="96"/>
      <c r="G149" s="96"/>
      <c r="H149" s="97"/>
      <c r="I149" s="98" t="str">
        <f>+IF(OR(D150="Valide todos los criterios"),"Valide todas las variables",IF(AND(D150="Cumple variable"),"Cumple obligación","No cumple obligación"))</f>
        <v>Valide todas las variables</v>
      </c>
      <c r="J149" s="99"/>
    </row>
    <row r="150" spans="1:10" ht="24.95" customHeight="1" x14ac:dyDescent="0.2">
      <c r="A150" s="100" t="s">
        <v>205</v>
      </c>
      <c r="B150" s="11" t="s">
        <v>37</v>
      </c>
      <c r="C150" s="12"/>
      <c r="D150" s="134" t="str">
        <f>IF(OR(C150="",C151="",C152="",C153=""),"Valide todos los criterios",IF(AND(C150="Cumple",C151="Cumple",C152="Cumple",C153="Cumple"),"Cumple variable","No cumple variable"))</f>
        <v>Valide todos los criterios</v>
      </c>
      <c r="E150" s="106" t="s">
        <v>46</v>
      </c>
      <c r="F150" s="106"/>
      <c r="G150" s="106"/>
      <c r="H150" s="106"/>
      <c r="I150" s="106"/>
      <c r="J150" s="107"/>
    </row>
    <row r="151" spans="1:10" ht="24.95" customHeight="1" x14ac:dyDescent="0.2">
      <c r="A151" s="101"/>
      <c r="B151" s="9" t="s">
        <v>38</v>
      </c>
      <c r="C151" s="10"/>
      <c r="D151" s="163"/>
      <c r="E151" s="114"/>
      <c r="F151" s="115"/>
      <c r="G151" s="115"/>
      <c r="H151" s="115"/>
      <c r="I151" s="115"/>
      <c r="J151" s="116"/>
    </row>
    <row r="152" spans="1:10" ht="24.95" customHeight="1" x14ac:dyDescent="0.2">
      <c r="A152" s="101"/>
      <c r="B152" s="9" t="s">
        <v>39</v>
      </c>
      <c r="C152" s="10"/>
      <c r="D152" s="163"/>
      <c r="E152" s="114"/>
      <c r="F152" s="115"/>
      <c r="G152" s="115"/>
      <c r="H152" s="115"/>
      <c r="I152" s="115"/>
      <c r="J152" s="116"/>
    </row>
    <row r="153" spans="1:10" ht="24.95" customHeight="1" thickBot="1" x14ac:dyDescent="0.25">
      <c r="A153" s="102"/>
      <c r="B153" s="13" t="s">
        <v>40</v>
      </c>
      <c r="C153" s="21"/>
      <c r="D153" s="135"/>
      <c r="E153" s="117"/>
      <c r="F153" s="118"/>
      <c r="G153" s="118"/>
      <c r="H153" s="118"/>
      <c r="I153" s="118"/>
      <c r="J153" s="119"/>
    </row>
    <row r="154" spans="1:10" ht="35.1" customHeight="1" thickBot="1" x14ac:dyDescent="0.25">
      <c r="A154" s="95" t="s">
        <v>207</v>
      </c>
      <c r="B154" s="96"/>
      <c r="C154" s="96"/>
      <c r="D154" s="96"/>
      <c r="E154" s="96"/>
      <c r="F154" s="96"/>
      <c r="G154" s="96"/>
      <c r="H154" s="97"/>
      <c r="I154" s="98" t="str">
        <f>+IF(OR(D155="Valide todos los criterios"),"Valide todas las variables",IF(AND(D155="Cumple variable"),"Cumple obligación","No cumple obligación"))</f>
        <v>Valide todas las variables</v>
      </c>
      <c r="J154" s="99"/>
    </row>
    <row r="155" spans="1:10" ht="24.95" customHeight="1" x14ac:dyDescent="0.2">
      <c r="A155" s="100" t="s">
        <v>208</v>
      </c>
      <c r="B155" s="11" t="s">
        <v>37</v>
      </c>
      <c r="C155" s="12"/>
      <c r="D155" s="134" t="str">
        <f>IF(OR(C155="",C156="",C157="",C158="",C159=""),"Valide todos los criterios",IF(AND(C155="Cumple",C156="Cumple",C157="Cumple",C158="Cumple",C159="Cumple"),"Cumple variable","No cumple variable"))</f>
        <v>Valide todos los criterios</v>
      </c>
      <c r="E155" s="106" t="s">
        <v>46</v>
      </c>
      <c r="F155" s="106"/>
      <c r="G155" s="106"/>
      <c r="H155" s="106"/>
      <c r="I155" s="106"/>
      <c r="J155" s="107"/>
    </row>
    <row r="156" spans="1:10" ht="24.95" customHeight="1" x14ac:dyDescent="0.2">
      <c r="A156" s="101"/>
      <c r="B156" s="9" t="s">
        <v>38</v>
      </c>
      <c r="C156" s="10"/>
      <c r="D156" s="163"/>
      <c r="E156" s="114"/>
      <c r="F156" s="115"/>
      <c r="G156" s="115"/>
      <c r="H156" s="115"/>
      <c r="I156" s="115"/>
      <c r="J156" s="116"/>
    </row>
    <row r="157" spans="1:10" ht="24.95" customHeight="1" x14ac:dyDescent="0.2">
      <c r="A157" s="101"/>
      <c r="B157" s="9" t="s">
        <v>39</v>
      </c>
      <c r="C157" s="10"/>
      <c r="D157" s="163"/>
      <c r="E157" s="114"/>
      <c r="F157" s="115"/>
      <c r="G157" s="115"/>
      <c r="H157" s="115"/>
      <c r="I157" s="115"/>
      <c r="J157" s="116"/>
    </row>
    <row r="158" spans="1:10" ht="24.95" customHeight="1" x14ac:dyDescent="0.2">
      <c r="A158" s="101"/>
      <c r="B158" s="9" t="s">
        <v>40</v>
      </c>
      <c r="C158" s="10"/>
      <c r="D158" s="163"/>
      <c r="E158" s="114"/>
      <c r="F158" s="115"/>
      <c r="G158" s="115"/>
      <c r="H158" s="115"/>
      <c r="I158" s="115"/>
      <c r="J158" s="116"/>
    </row>
    <row r="159" spans="1:10" ht="24.95" customHeight="1" thickBot="1" x14ac:dyDescent="0.25">
      <c r="A159" s="102"/>
      <c r="B159" s="13" t="s">
        <v>41</v>
      </c>
      <c r="C159" s="50"/>
      <c r="D159" s="135"/>
      <c r="E159" s="117"/>
      <c r="F159" s="118"/>
      <c r="G159" s="118"/>
      <c r="H159" s="118"/>
      <c r="I159" s="118"/>
      <c r="J159" s="119"/>
    </row>
    <row r="160" spans="1:10" ht="35.1" customHeight="1" thickBot="1" x14ac:dyDescent="0.25">
      <c r="A160" s="95" t="s">
        <v>209</v>
      </c>
      <c r="B160" s="96"/>
      <c r="C160" s="96"/>
      <c r="D160" s="96"/>
      <c r="E160" s="96"/>
      <c r="F160" s="96"/>
      <c r="G160" s="96"/>
      <c r="H160" s="97"/>
      <c r="I160" s="98" t="str">
        <f>+IF(D161="","Valide todas las variables",IF(OR(D161="Variable no aplica"),"Obligación no aplica",IF(AND(D161="Cumple variable"),"Cumple obligación","No cumple obligación")))</f>
        <v>Valide todas las variables</v>
      </c>
      <c r="J160" s="99"/>
    </row>
    <row r="161" spans="1:10" ht="15" customHeight="1" x14ac:dyDescent="0.2">
      <c r="A161" s="100" t="s">
        <v>210</v>
      </c>
      <c r="B161" s="108" t="s">
        <v>54</v>
      </c>
      <c r="C161" s="111"/>
      <c r="D161" s="103"/>
      <c r="E161" s="106" t="s">
        <v>46</v>
      </c>
      <c r="F161" s="106"/>
      <c r="G161" s="106"/>
      <c r="H161" s="106"/>
      <c r="I161" s="106"/>
      <c r="J161" s="107"/>
    </row>
    <row r="162" spans="1:10" ht="15" customHeight="1" x14ac:dyDescent="0.2">
      <c r="A162" s="101"/>
      <c r="B162" s="109"/>
      <c r="C162" s="112"/>
      <c r="D162" s="104"/>
      <c r="E162" s="114"/>
      <c r="F162" s="115"/>
      <c r="G162" s="115"/>
      <c r="H162" s="115"/>
      <c r="I162" s="115"/>
      <c r="J162" s="116"/>
    </row>
    <row r="163" spans="1:10" ht="15" customHeight="1" x14ac:dyDescent="0.2">
      <c r="A163" s="101"/>
      <c r="B163" s="109"/>
      <c r="C163" s="112"/>
      <c r="D163" s="104"/>
      <c r="E163" s="114"/>
      <c r="F163" s="115"/>
      <c r="G163" s="115"/>
      <c r="H163" s="115"/>
      <c r="I163" s="115"/>
      <c r="J163" s="116"/>
    </row>
    <row r="164" spans="1:10" ht="15" customHeight="1" x14ac:dyDescent="0.2">
      <c r="A164" s="101"/>
      <c r="B164" s="109"/>
      <c r="C164" s="112"/>
      <c r="D164" s="104"/>
      <c r="E164" s="114"/>
      <c r="F164" s="115"/>
      <c r="G164" s="115"/>
      <c r="H164" s="115"/>
      <c r="I164" s="115"/>
      <c r="J164" s="116"/>
    </row>
    <row r="165" spans="1:10" ht="15" customHeight="1" x14ac:dyDescent="0.2">
      <c r="A165" s="101"/>
      <c r="B165" s="109"/>
      <c r="C165" s="112"/>
      <c r="D165" s="104"/>
      <c r="E165" s="114"/>
      <c r="F165" s="115"/>
      <c r="G165" s="115"/>
      <c r="H165" s="115"/>
      <c r="I165" s="115"/>
      <c r="J165" s="116"/>
    </row>
    <row r="166" spans="1:10" ht="15" customHeight="1" x14ac:dyDescent="0.2">
      <c r="A166" s="101"/>
      <c r="B166" s="109"/>
      <c r="C166" s="112"/>
      <c r="D166" s="104"/>
      <c r="E166" s="114"/>
      <c r="F166" s="115"/>
      <c r="G166" s="115"/>
      <c r="H166" s="115"/>
      <c r="I166" s="115"/>
      <c r="J166" s="116"/>
    </row>
    <row r="167" spans="1:10" ht="15" customHeight="1" x14ac:dyDescent="0.2">
      <c r="A167" s="101"/>
      <c r="B167" s="109"/>
      <c r="C167" s="112"/>
      <c r="D167" s="104"/>
      <c r="E167" s="114"/>
      <c r="F167" s="115"/>
      <c r="G167" s="115"/>
      <c r="H167" s="115"/>
      <c r="I167" s="115"/>
      <c r="J167" s="116"/>
    </row>
    <row r="168" spans="1:10" ht="15" customHeight="1" thickBot="1" x14ac:dyDescent="0.25">
      <c r="A168" s="102"/>
      <c r="B168" s="110"/>
      <c r="C168" s="113"/>
      <c r="D168" s="105"/>
      <c r="E168" s="117"/>
      <c r="F168" s="118"/>
      <c r="G168" s="118"/>
      <c r="H168" s="118"/>
      <c r="I168" s="118"/>
      <c r="J168" s="119"/>
    </row>
    <row r="169" spans="1:10" ht="30" customHeight="1" thickBot="1" x14ac:dyDescent="0.25">
      <c r="A169" s="126" t="s">
        <v>59</v>
      </c>
      <c r="B169" s="127"/>
      <c r="C169" s="127"/>
      <c r="D169" s="127"/>
      <c r="E169" s="127"/>
      <c r="F169" s="127"/>
      <c r="G169" s="127"/>
      <c r="H169" s="127"/>
      <c r="I169" s="127"/>
      <c r="J169" s="128"/>
    </row>
    <row r="170" spans="1:10" ht="69.95" customHeight="1" thickBot="1" x14ac:dyDescent="0.25">
      <c r="A170" s="95" t="s">
        <v>211</v>
      </c>
      <c r="B170" s="96"/>
      <c r="C170" s="96"/>
      <c r="D170" s="96"/>
      <c r="E170" s="96"/>
      <c r="F170" s="96"/>
      <c r="G170" s="96"/>
      <c r="H170" s="97"/>
      <c r="I170" s="98" t="str">
        <f>+IF(OR(D171="Valide todos los criterios"),"Valide todas las variables",IF(AND(D171="Cumple variable"),"Cumple obligación","No cumple obligación"))</f>
        <v>Valide todas las variables</v>
      </c>
      <c r="J170" s="99"/>
    </row>
    <row r="171" spans="1:10" ht="15" customHeight="1" x14ac:dyDescent="0.2">
      <c r="A171" s="100" t="s">
        <v>212</v>
      </c>
      <c r="B171" s="11" t="s">
        <v>37</v>
      </c>
      <c r="C171" s="12"/>
      <c r="D171" s="123" t="str">
        <f>+IF(OR(C171="",C172="",C173="",C174="",C175="",C176="",C177="",C178="",C179=""),"Valide todos los criterios",IF(AND(C171="Cumple",C172="Cumple",C173="Cumple",C174="Cumple",C175="Cumple",C176="Cumple",C177="Cumple",C178="Cumple",C179="Cumple"),"Cumple variable","No cumple variable"))</f>
        <v>Valide todos los criterios</v>
      </c>
      <c r="E171" s="106" t="s">
        <v>46</v>
      </c>
      <c r="F171" s="106"/>
      <c r="G171" s="106"/>
      <c r="H171" s="106"/>
      <c r="I171" s="106"/>
      <c r="J171" s="107"/>
    </row>
    <row r="172" spans="1:10" ht="15" customHeight="1" x14ac:dyDescent="0.2">
      <c r="A172" s="101"/>
      <c r="B172" s="9" t="s">
        <v>38</v>
      </c>
      <c r="C172" s="10"/>
      <c r="D172" s="129"/>
      <c r="E172" s="114"/>
      <c r="F172" s="115"/>
      <c r="G172" s="115"/>
      <c r="H172" s="115"/>
      <c r="I172" s="115"/>
      <c r="J172" s="116"/>
    </row>
    <row r="173" spans="1:10" ht="15" customHeight="1" x14ac:dyDescent="0.2">
      <c r="A173" s="101"/>
      <c r="B173" s="9" t="s">
        <v>39</v>
      </c>
      <c r="C173" s="10"/>
      <c r="D173" s="129"/>
      <c r="E173" s="114"/>
      <c r="F173" s="115"/>
      <c r="G173" s="115"/>
      <c r="H173" s="115"/>
      <c r="I173" s="115"/>
      <c r="J173" s="116"/>
    </row>
    <row r="174" spans="1:10" ht="15" customHeight="1" x14ac:dyDescent="0.2">
      <c r="A174" s="101"/>
      <c r="B174" s="9" t="s">
        <v>40</v>
      </c>
      <c r="C174" s="10"/>
      <c r="D174" s="129"/>
      <c r="E174" s="114"/>
      <c r="F174" s="115"/>
      <c r="G174" s="115"/>
      <c r="H174" s="115"/>
      <c r="I174" s="115"/>
      <c r="J174" s="116"/>
    </row>
    <row r="175" spans="1:10" ht="15" customHeight="1" x14ac:dyDescent="0.2">
      <c r="A175" s="101"/>
      <c r="B175" s="9" t="s">
        <v>41</v>
      </c>
      <c r="C175" s="10"/>
      <c r="D175" s="129"/>
      <c r="E175" s="114"/>
      <c r="F175" s="115"/>
      <c r="G175" s="115"/>
      <c r="H175" s="115"/>
      <c r="I175" s="115"/>
      <c r="J175" s="116"/>
    </row>
    <row r="176" spans="1:10" ht="15" customHeight="1" x14ac:dyDescent="0.2">
      <c r="A176" s="101"/>
      <c r="B176" s="9" t="s">
        <v>42</v>
      </c>
      <c r="C176" s="10"/>
      <c r="D176" s="129"/>
      <c r="E176" s="114"/>
      <c r="F176" s="115"/>
      <c r="G176" s="115"/>
      <c r="H176" s="115"/>
      <c r="I176" s="115"/>
      <c r="J176" s="116"/>
    </row>
    <row r="177" spans="1:10" ht="15" customHeight="1" x14ac:dyDescent="0.2">
      <c r="A177" s="101"/>
      <c r="B177" s="9" t="s">
        <v>43</v>
      </c>
      <c r="C177" s="10"/>
      <c r="D177" s="129"/>
      <c r="E177" s="114"/>
      <c r="F177" s="115"/>
      <c r="G177" s="115"/>
      <c r="H177" s="115"/>
      <c r="I177" s="115"/>
      <c r="J177" s="116"/>
    </row>
    <row r="178" spans="1:10" ht="15" customHeight="1" x14ac:dyDescent="0.2">
      <c r="A178" s="101"/>
      <c r="B178" s="9" t="s">
        <v>44</v>
      </c>
      <c r="C178" s="10"/>
      <c r="D178" s="129"/>
      <c r="E178" s="114"/>
      <c r="F178" s="115"/>
      <c r="G178" s="115"/>
      <c r="H178" s="115"/>
      <c r="I178" s="115"/>
      <c r="J178" s="116"/>
    </row>
    <row r="179" spans="1:10" ht="15" customHeight="1" thickBot="1" x14ac:dyDescent="0.25">
      <c r="A179" s="102"/>
      <c r="B179" s="13" t="s">
        <v>49</v>
      </c>
      <c r="C179" s="21"/>
      <c r="D179" s="125"/>
      <c r="E179" s="117"/>
      <c r="F179" s="118"/>
      <c r="G179" s="118"/>
      <c r="H179" s="118"/>
      <c r="I179" s="118"/>
      <c r="J179" s="119"/>
    </row>
    <row r="180" spans="1:10" ht="60" customHeight="1" thickBot="1" x14ac:dyDescent="0.25">
      <c r="A180" s="95" t="s">
        <v>232</v>
      </c>
      <c r="B180" s="96"/>
      <c r="C180" s="96"/>
      <c r="D180" s="96"/>
      <c r="E180" s="96"/>
      <c r="F180" s="96"/>
      <c r="G180" s="96"/>
      <c r="H180" s="97"/>
      <c r="I180" s="98" t="str">
        <f>+IF(OR(D181="Valide todos los criterios"),"Valide todas las variables",IF(AND(D181="Cumple variable"),"Cumple obligación","No cumple obligación"))</f>
        <v>Valide todas las variables</v>
      </c>
      <c r="J180" s="99"/>
    </row>
    <row r="181" spans="1:10" ht="15" customHeight="1" x14ac:dyDescent="0.2">
      <c r="A181" s="100" t="s">
        <v>213</v>
      </c>
      <c r="B181" s="11" t="s">
        <v>37</v>
      </c>
      <c r="C181" s="12"/>
      <c r="D181" s="134" t="str">
        <f>+IF(OR(C181="",C182=""),"Valide todos los criterios",IF(AND(C181="Cumple",C182="Cumple"),"Cumple variable","No cumple variable"))</f>
        <v>Valide todos los criterios</v>
      </c>
      <c r="E181" s="106" t="s">
        <v>46</v>
      </c>
      <c r="F181" s="106"/>
      <c r="G181" s="106"/>
      <c r="H181" s="106"/>
      <c r="I181" s="106"/>
      <c r="J181" s="107"/>
    </row>
    <row r="182" spans="1:10" ht="90" customHeight="1" thickBot="1" x14ac:dyDescent="0.25">
      <c r="A182" s="102"/>
      <c r="B182" s="13" t="s">
        <v>38</v>
      </c>
      <c r="C182" s="21"/>
      <c r="D182" s="135"/>
      <c r="E182" s="117"/>
      <c r="F182" s="118"/>
      <c r="G182" s="118"/>
      <c r="H182" s="118"/>
      <c r="I182" s="118"/>
      <c r="J182" s="119"/>
    </row>
    <row r="183" spans="1:10" ht="45" customHeight="1" thickBot="1" x14ac:dyDescent="0.25">
      <c r="A183" s="95" t="s">
        <v>216</v>
      </c>
      <c r="B183" s="96"/>
      <c r="C183" s="96"/>
      <c r="D183" s="96"/>
      <c r="E183" s="96"/>
      <c r="F183" s="96"/>
      <c r="G183" s="96"/>
      <c r="H183" s="97"/>
      <c r="I183" s="98" t="str">
        <f>+IF(OR(D184="Valide todos los criterios"),"Valide todas las variables",IF(AND(D184="Cumple variable"),"Cumple obligación","No cumple obligación"))</f>
        <v>Valide todas las variables</v>
      </c>
      <c r="J183" s="99"/>
    </row>
    <row r="184" spans="1:10" ht="15" customHeight="1" x14ac:dyDescent="0.2">
      <c r="A184" s="100" t="s">
        <v>215</v>
      </c>
      <c r="B184" s="164" t="s">
        <v>37</v>
      </c>
      <c r="C184" s="132"/>
      <c r="D184" s="134" t="str">
        <f>+IF(OR(C184=""),"Valide todos los criterios",IF(AND(C184="Cumple"),"Cumple variable","No cumple variable"))</f>
        <v>Valide todos los criterios</v>
      </c>
      <c r="E184" s="106" t="s">
        <v>46</v>
      </c>
      <c r="F184" s="106"/>
      <c r="G184" s="106"/>
      <c r="H184" s="106"/>
      <c r="I184" s="106"/>
      <c r="J184" s="107"/>
    </row>
    <row r="185" spans="1:10" ht="90" customHeight="1" thickBot="1" x14ac:dyDescent="0.25">
      <c r="A185" s="102"/>
      <c r="B185" s="165"/>
      <c r="C185" s="133"/>
      <c r="D185" s="135"/>
      <c r="E185" s="117"/>
      <c r="F185" s="118"/>
      <c r="G185" s="118"/>
      <c r="H185" s="118"/>
      <c r="I185" s="118"/>
      <c r="J185" s="119"/>
    </row>
    <row r="186" spans="1:10" ht="30" customHeight="1" thickBot="1" x14ac:dyDescent="0.25">
      <c r="A186" s="126" t="s">
        <v>60</v>
      </c>
      <c r="B186" s="127"/>
      <c r="C186" s="127"/>
      <c r="D186" s="127"/>
      <c r="E186" s="127"/>
      <c r="F186" s="127"/>
      <c r="G186" s="127"/>
      <c r="H186" s="127"/>
      <c r="I186" s="127"/>
      <c r="J186" s="128"/>
    </row>
    <row r="187" spans="1:10" ht="45" customHeight="1" thickBot="1" x14ac:dyDescent="0.25">
      <c r="A187" s="95" t="s">
        <v>218</v>
      </c>
      <c r="B187" s="96"/>
      <c r="C187" s="96"/>
      <c r="D187" s="96"/>
      <c r="E187" s="96"/>
      <c r="F187" s="96"/>
      <c r="G187" s="96"/>
      <c r="H187" s="97"/>
      <c r="I187" s="98" t="str">
        <f>+IF(OR(D188="Valide todos los criterios"),"Valide todas las variables",IF(AND(D188="Cumple variable"),"Cumple obligación","No cumple obligación"))</f>
        <v>Valide todas las variables</v>
      </c>
      <c r="J187" s="99"/>
    </row>
    <row r="188" spans="1:10" ht="15" customHeight="1" x14ac:dyDescent="0.2">
      <c r="A188" s="100" t="s">
        <v>219</v>
      </c>
      <c r="B188" s="11" t="s">
        <v>37</v>
      </c>
      <c r="C188" s="12"/>
      <c r="D188" s="123" t="str">
        <f>+IF(OR(C188="",C189="",C190="",C191="",C192=""),"Valide todos los criterios",IF(AND(C188="Cumple",C189="Cumple",C190="Cumple",C191="Cumple",C192="Cumple"),"Cumple variable","No cumple variable"))</f>
        <v>Valide todos los criterios</v>
      </c>
      <c r="E188" s="106" t="s">
        <v>46</v>
      </c>
      <c r="F188" s="106"/>
      <c r="G188" s="106"/>
      <c r="H188" s="106"/>
      <c r="I188" s="106"/>
      <c r="J188" s="107"/>
    </row>
    <row r="189" spans="1:10" ht="24.95" customHeight="1" x14ac:dyDescent="0.2">
      <c r="A189" s="101"/>
      <c r="B189" s="9" t="s">
        <v>38</v>
      </c>
      <c r="C189" s="10"/>
      <c r="D189" s="129"/>
      <c r="E189" s="114"/>
      <c r="F189" s="115"/>
      <c r="G189" s="115"/>
      <c r="H189" s="115"/>
      <c r="I189" s="115"/>
      <c r="J189" s="116"/>
    </row>
    <row r="190" spans="1:10" ht="24.95" customHeight="1" x14ac:dyDescent="0.2">
      <c r="A190" s="101"/>
      <c r="B190" s="9" t="s">
        <v>39</v>
      </c>
      <c r="C190" s="10"/>
      <c r="D190" s="129"/>
      <c r="E190" s="114"/>
      <c r="F190" s="115"/>
      <c r="G190" s="115"/>
      <c r="H190" s="115"/>
      <c r="I190" s="115"/>
      <c r="J190" s="116"/>
    </row>
    <row r="191" spans="1:10" ht="24.95" customHeight="1" x14ac:dyDescent="0.2">
      <c r="A191" s="101"/>
      <c r="B191" s="9" t="s">
        <v>40</v>
      </c>
      <c r="C191" s="10"/>
      <c r="D191" s="129"/>
      <c r="E191" s="114"/>
      <c r="F191" s="115"/>
      <c r="G191" s="115"/>
      <c r="H191" s="115"/>
      <c r="I191" s="115"/>
      <c r="J191" s="116"/>
    </row>
    <row r="192" spans="1:10" ht="24.95" customHeight="1" thickBot="1" x14ac:dyDescent="0.25">
      <c r="A192" s="102"/>
      <c r="B192" s="13" t="s">
        <v>41</v>
      </c>
      <c r="C192" s="22"/>
      <c r="D192" s="125"/>
      <c r="E192" s="117"/>
      <c r="F192" s="118"/>
      <c r="G192" s="118"/>
      <c r="H192" s="118"/>
      <c r="I192" s="118"/>
      <c r="J192" s="119"/>
    </row>
    <row r="193" spans="1:10" ht="35.1" customHeight="1" thickBot="1" x14ac:dyDescent="0.25">
      <c r="A193" s="95" t="s">
        <v>220</v>
      </c>
      <c r="B193" s="96"/>
      <c r="C193" s="96"/>
      <c r="D193" s="96"/>
      <c r="E193" s="96"/>
      <c r="F193" s="96"/>
      <c r="G193" s="96"/>
      <c r="H193" s="97"/>
      <c r="I193" s="98" t="str">
        <f>+IF(OR(D194="Valide todos los criterios"),"Valide todas las variables",IF(AND(D194="Cumple variable"),"Cumple obligación","No cumple obligación"))</f>
        <v>Valide todas las variables</v>
      </c>
      <c r="J193" s="99"/>
    </row>
    <row r="194" spans="1:10" ht="15" customHeight="1" x14ac:dyDescent="0.2">
      <c r="A194" s="100" t="s">
        <v>221</v>
      </c>
      <c r="B194" s="11" t="s">
        <v>37</v>
      </c>
      <c r="C194" s="12"/>
      <c r="D194" s="123" t="str">
        <f>+IF(OR(C194="",C195="",C196="",C197="",C198="",C199="",C200="",C201="",C202=""),"Valide todos los criterios",IF(AND(C194="Cumple",C195="Cumple",C196="Cumple",C197="Cumple",C198="Cumple",C199="Cumple",C200="Cumple",C201="Cumple",C202="Cumple"),"Cumple variable","No cumple variable"))</f>
        <v>Valide todos los criterios</v>
      </c>
      <c r="E194" s="106" t="s">
        <v>46</v>
      </c>
      <c r="F194" s="106"/>
      <c r="G194" s="106"/>
      <c r="H194" s="106"/>
      <c r="I194" s="106"/>
      <c r="J194" s="107"/>
    </row>
    <row r="195" spans="1:10" ht="15" customHeight="1" x14ac:dyDescent="0.2">
      <c r="A195" s="101"/>
      <c r="B195" s="9" t="s">
        <v>38</v>
      </c>
      <c r="C195" s="10"/>
      <c r="D195" s="129"/>
      <c r="E195" s="114"/>
      <c r="F195" s="115"/>
      <c r="G195" s="115"/>
      <c r="H195" s="115"/>
      <c r="I195" s="115"/>
      <c r="J195" s="116"/>
    </row>
    <row r="196" spans="1:10" ht="15" customHeight="1" x14ac:dyDescent="0.2">
      <c r="A196" s="101"/>
      <c r="B196" s="9" t="s">
        <v>39</v>
      </c>
      <c r="C196" s="10"/>
      <c r="D196" s="129"/>
      <c r="E196" s="114"/>
      <c r="F196" s="115"/>
      <c r="G196" s="115"/>
      <c r="H196" s="115"/>
      <c r="I196" s="115"/>
      <c r="J196" s="116"/>
    </row>
    <row r="197" spans="1:10" ht="15" customHeight="1" x14ac:dyDescent="0.2">
      <c r="A197" s="101"/>
      <c r="B197" s="9" t="s">
        <v>40</v>
      </c>
      <c r="C197" s="10"/>
      <c r="D197" s="129"/>
      <c r="E197" s="114"/>
      <c r="F197" s="115"/>
      <c r="G197" s="115"/>
      <c r="H197" s="115"/>
      <c r="I197" s="115"/>
      <c r="J197" s="116"/>
    </row>
    <row r="198" spans="1:10" ht="15" customHeight="1" x14ac:dyDescent="0.2">
      <c r="A198" s="101"/>
      <c r="B198" s="9" t="s">
        <v>41</v>
      </c>
      <c r="C198" s="10"/>
      <c r="D198" s="129"/>
      <c r="E198" s="114"/>
      <c r="F198" s="115"/>
      <c r="G198" s="115"/>
      <c r="H198" s="115"/>
      <c r="I198" s="115"/>
      <c r="J198" s="116"/>
    </row>
    <row r="199" spans="1:10" ht="15" customHeight="1" x14ac:dyDescent="0.2">
      <c r="A199" s="101"/>
      <c r="B199" s="9" t="s">
        <v>42</v>
      </c>
      <c r="C199" s="10"/>
      <c r="D199" s="129"/>
      <c r="E199" s="114"/>
      <c r="F199" s="115"/>
      <c r="G199" s="115"/>
      <c r="H199" s="115"/>
      <c r="I199" s="115"/>
      <c r="J199" s="116"/>
    </row>
    <row r="200" spans="1:10" ht="15" customHeight="1" x14ac:dyDescent="0.2">
      <c r="A200" s="101"/>
      <c r="B200" s="9" t="s">
        <v>43</v>
      </c>
      <c r="C200" s="10"/>
      <c r="D200" s="129"/>
      <c r="E200" s="114"/>
      <c r="F200" s="115"/>
      <c r="G200" s="115"/>
      <c r="H200" s="115"/>
      <c r="I200" s="115"/>
      <c r="J200" s="116"/>
    </row>
    <row r="201" spans="1:10" ht="15" customHeight="1" x14ac:dyDescent="0.2">
      <c r="A201" s="101"/>
      <c r="B201" s="9" t="s">
        <v>44</v>
      </c>
      <c r="C201" s="10"/>
      <c r="D201" s="129"/>
      <c r="E201" s="114"/>
      <c r="F201" s="115"/>
      <c r="G201" s="115"/>
      <c r="H201" s="115"/>
      <c r="I201" s="115"/>
      <c r="J201" s="116"/>
    </row>
    <row r="202" spans="1:10" ht="15" customHeight="1" thickBot="1" x14ac:dyDescent="0.25">
      <c r="A202" s="102"/>
      <c r="B202" s="13" t="s">
        <v>49</v>
      </c>
      <c r="C202" s="22"/>
      <c r="D202" s="125"/>
      <c r="E202" s="117"/>
      <c r="F202" s="118"/>
      <c r="G202" s="118"/>
      <c r="H202" s="118"/>
      <c r="I202" s="118"/>
      <c r="J202" s="119"/>
    </row>
    <row r="203" spans="1:10" ht="45" customHeight="1" thickBot="1" x14ac:dyDescent="0.25">
      <c r="A203" s="95" t="s">
        <v>222</v>
      </c>
      <c r="B203" s="96"/>
      <c r="C203" s="96"/>
      <c r="D203" s="96"/>
      <c r="E203" s="96"/>
      <c r="F203" s="96"/>
      <c r="G203" s="96"/>
      <c r="H203" s="97"/>
      <c r="I203" s="98" t="str">
        <f>+IF(OR(D204="Valide todos los criterios"),"Valide todas las variables",IF(AND(D204="Cumple variable"),"Cumple obligación","No cumple obligación"))</f>
        <v>Valide todas las variables</v>
      </c>
      <c r="J203" s="99"/>
    </row>
    <row r="204" spans="1:10" ht="15" customHeight="1" x14ac:dyDescent="0.2">
      <c r="A204" s="100" t="s">
        <v>223</v>
      </c>
      <c r="B204" s="11" t="s">
        <v>37</v>
      </c>
      <c r="C204" s="12"/>
      <c r="D204" s="123" t="str">
        <f>+IF(OR(C204="",C205="",C206="",C207=""),"Valide todos los criterios",IF(AND(C204="Cumple",C205="Cumple",C206="Cumple",C207="Cumple"),"Cumple variable","No cumple variable"))</f>
        <v>Valide todos los criterios</v>
      </c>
      <c r="E204" s="106" t="s">
        <v>46</v>
      </c>
      <c r="F204" s="106"/>
      <c r="G204" s="106"/>
      <c r="H204" s="106"/>
      <c r="I204" s="106"/>
      <c r="J204" s="107"/>
    </row>
    <row r="205" spans="1:10" ht="30" customHeight="1" x14ac:dyDescent="0.2">
      <c r="A205" s="101"/>
      <c r="B205" s="9" t="s">
        <v>38</v>
      </c>
      <c r="C205" s="10"/>
      <c r="D205" s="129"/>
      <c r="E205" s="114"/>
      <c r="F205" s="115"/>
      <c r="G205" s="115"/>
      <c r="H205" s="115"/>
      <c r="I205" s="115"/>
      <c r="J205" s="116"/>
    </row>
    <row r="206" spans="1:10" ht="30" customHeight="1" x14ac:dyDescent="0.2">
      <c r="A206" s="101"/>
      <c r="B206" s="9" t="s">
        <v>39</v>
      </c>
      <c r="C206" s="10"/>
      <c r="D206" s="129"/>
      <c r="E206" s="114"/>
      <c r="F206" s="115"/>
      <c r="G206" s="115"/>
      <c r="H206" s="115"/>
      <c r="I206" s="115"/>
      <c r="J206" s="116"/>
    </row>
    <row r="207" spans="1:10" ht="30" customHeight="1" thickBot="1" x14ac:dyDescent="0.25">
      <c r="A207" s="102"/>
      <c r="B207" s="13" t="s">
        <v>40</v>
      </c>
      <c r="C207" s="22"/>
      <c r="D207" s="125"/>
      <c r="E207" s="117"/>
      <c r="F207" s="118"/>
      <c r="G207" s="118"/>
      <c r="H207" s="118"/>
      <c r="I207" s="118"/>
      <c r="J207" s="119"/>
    </row>
    <row r="208" spans="1:10" ht="20.100000000000001" customHeight="1" thickBot="1" x14ac:dyDescent="0.25">
      <c r="A208" s="126" t="s">
        <v>61</v>
      </c>
      <c r="B208" s="127"/>
      <c r="C208" s="127"/>
      <c r="D208" s="127"/>
      <c r="E208" s="127"/>
      <c r="F208" s="127"/>
      <c r="G208" s="127"/>
      <c r="H208" s="127"/>
      <c r="I208" s="127"/>
      <c r="J208" s="128"/>
    </row>
    <row r="209" spans="1:10" ht="35.1" customHeight="1" thickBot="1" x14ac:dyDescent="0.25">
      <c r="A209" s="95" t="s">
        <v>224</v>
      </c>
      <c r="B209" s="96"/>
      <c r="C209" s="96"/>
      <c r="D209" s="96"/>
      <c r="E209" s="96"/>
      <c r="F209" s="96"/>
      <c r="G209" s="96"/>
      <c r="H209" s="97"/>
      <c r="I209" s="98" t="str">
        <f>+IF(C212="X","Obligación no aplica",IF(OR(D210="Valide todos los criterios"),"Valide todas las variables",IF(AND(D210="Cumple variable"),"Cumple obligación","No cumple obligación")))</f>
        <v>Valide todas las variables</v>
      </c>
      <c r="J209" s="99"/>
    </row>
    <row r="210" spans="1:10" ht="15" customHeight="1" x14ac:dyDescent="0.2">
      <c r="A210" s="120" t="s">
        <v>225</v>
      </c>
      <c r="B210" s="11" t="s">
        <v>37</v>
      </c>
      <c r="C210" s="12"/>
      <c r="D210" s="123" t="str">
        <f>+IF(C212="X","Variable no aplica",IF(OR(C210="",C211=""),"Valide todos los criterios",IF(AND(C210="Cumple",C211="Cumple"),"Cumple variable","No cumple variable")))</f>
        <v>Valide todos los criterios</v>
      </c>
      <c r="E210" s="106" t="s">
        <v>46</v>
      </c>
      <c r="F210" s="106"/>
      <c r="G210" s="106"/>
      <c r="H210" s="106"/>
      <c r="I210" s="106"/>
      <c r="J210" s="107"/>
    </row>
    <row r="211" spans="1:10" ht="80.099999999999994" customHeight="1" x14ac:dyDescent="0.2">
      <c r="A211" s="121"/>
      <c r="B211" s="15" t="s">
        <v>38</v>
      </c>
      <c r="C211" s="16"/>
      <c r="D211" s="124"/>
      <c r="E211" s="114"/>
      <c r="F211" s="115"/>
      <c r="G211" s="115"/>
      <c r="H211" s="115"/>
      <c r="I211" s="115"/>
      <c r="J211" s="116"/>
    </row>
    <row r="212" spans="1:10" ht="15" customHeight="1" thickBot="1" x14ac:dyDescent="0.25">
      <c r="A212" s="122"/>
      <c r="B212" s="17" t="s">
        <v>48</v>
      </c>
      <c r="C212" s="18"/>
      <c r="D212" s="125"/>
      <c r="E212" s="117"/>
      <c r="F212" s="118"/>
      <c r="G212" s="118"/>
      <c r="H212" s="118"/>
      <c r="I212" s="118"/>
      <c r="J212" s="119"/>
    </row>
    <row r="213" spans="1:10" ht="35.1" customHeight="1" thickBot="1" x14ac:dyDescent="0.25">
      <c r="A213" s="95" t="s">
        <v>226</v>
      </c>
      <c r="B213" s="96"/>
      <c r="C213" s="96"/>
      <c r="D213" s="96"/>
      <c r="E213" s="96"/>
      <c r="F213" s="96"/>
      <c r="G213" s="96"/>
      <c r="H213" s="97"/>
      <c r="I213" s="98" t="str">
        <f>+IF(C219="X","Obligación no aplica",IF(OR(D214="Valide todos los criterios"),"Valide todas las variables",IF(AND(D214="Cumple variable"),"Cumple obligación","No cumple obligación")))</f>
        <v>Valide todas las variables</v>
      </c>
      <c r="J213" s="99"/>
    </row>
    <row r="214" spans="1:10" ht="15" customHeight="1" x14ac:dyDescent="0.2">
      <c r="A214" s="120" t="s">
        <v>226</v>
      </c>
      <c r="B214" s="11" t="s">
        <v>37</v>
      </c>
      <c r="C214" s="12"/>
      <c r="D214" s="123" t="str">
        <f>+IF(C219="X","Variable no aplica",IF(OR(C214="",C215="",C216="",C217="",C218=""),"Valide todos los criterios",IF(AND(C214="Cumple",C215="Cumple",C216="Cumple",C217="Cumple",C218="Cumple"),"Cumple variable","No cumple variable")))</f>
        <v>Valide todos los criterios</v>
      </c>
      <c r="E214" s="106" t="s">
        <v>46</v>
      </c>
      <c r="F214" s="106"/>
      <c r="G214" s="106"/>
      <c r="H214" s="106"/>
      <c r="I214" s="106"/>
      <c r="J214" s="107"/>
    </row>
    <row r="215" spans="1:10" ht="15" customHeight="1" x14ac:dyDescent="0.2">
      <c r="A215" s="121"/>
      <c r="B215" s="15" t="s">
        <v>38</v>
      </c>
      <c r="C215" s="16"/>
      <c r="D215" s="124"/>
      <c r="E215" s="114"/>
      <c r="F215" s="115"/>
      <c r="G215" s="115"/>
      <c r="H215" s="115"/>
      <c r="I215" s="115"/>
      <c r="J215" s="116"/>
    </row>
    <row r="216" spans="1:10" ht="15" customHeight="1" x14ac:dyDescent="0.2">
      <c r="A216" s="121"/>
      <c r="B216" s="15" t="s">
        <v>39</v>
      </c>
      <c r="C216" s="16"/>
      <c r="D216" s="124"/>
      <c r="E216" s="114"/>
      <c r="F216" s="115"/>
      <c r="G216" s="115"/>
      <c r="H216" s="115"/>
      <c r="I216" s="115"/>
      <c r="J216" s="116"/>
    </row>
    <row r="217" spans="1:10" ht="15" customHeight="1" x14ac:dyDescent="0.2">
      <c r="A217" s="121"/>
      <c r="B217" s="15" t="s">
        <v>40</v>
      </c>
      <c r="C217" s="16"/>
      <c r="D217" s="124"/>
      <c r="E217" s="114"/>
      <c r="F217" s="115"/>
      <c r="G217" s="115"/>
      <c r="H217" s="115"/>
      <c r="I217" s="115"/>
      <c r="J217" s="116"/>
    </row>
    <row r="218" spans="1:10" ht="15" customHeight="1" x14ac:dyDescent="0.2">
      <c r="A218" s="121"/>
      <c r="B218" s="15" t="s">
        <v>41</v>
      </c>
      <c r="C218" s="16"/>
      <c r="D218" s="124"/>
      <c r="E218" s="114"/>
      <c r="F218" s="115"/>
      <c r="G218" s="115"/>
      <c r="H218" s="115"/>
      <c r="I218" s="115"/>
      <c r="J218" s="116"/>
    </row>
    <row r="219" spans="1:10" ht="15" customHeight="1" thickBot="1" x14ac:dyDescent="0.25">
      <c r="A219" s="122"/>
      <c r="B219" s="17" t="s">
        <v>48</v>
      </c>
      <c r="C219" s="18"/>
      <c r="D219" s="125"/>
      <c r="E219" s="117"/>
      <c r="F219" s="118"/>
      <c r="G219" s="118"/>
      <c r="H219" s="118"/>
      <c r="I219" s="118"/>
      <c r="J219" s="119"/>
    </row>
    <row r="220" spans="1:10" ht="15" customHeight="1" x14ac:dyDescent="0.2">
      <c r="A220" s="166" t="s">
        <v>82</v>
      </c>
      <c r="B220" s="167"/>
      <c r="C220" s="167"/>
      <c r="D220" s="167"/>
      <c r="E220" s="167"/>
      <c r="F220" s="167"/>
      <c r="G220" s="167"/>
      <c r="H220" s="167"/>
      <c r="I220" s="167"/>
      <c r="J220" s="168"/>
    </row>
    <row r="221" spans="1:10" ht="249.95" customHeight="1" x14ac:dyDescent="0.2">
      <c r="A221" s="176"/>
      <c r="B221" s="177"/>
      <c r="C221" s="177"/>
      <c r="D221" s="177"/>
      <c r="E221" s="177"/>
      <c r="F221" s="177"/>
      <c r="G221" s="177"/>
      <c r="H221" s="177"/>
      <c r="I221" s="177"/>
      <c r="J221" s="178"/>
    </row>
    <row r="222" spans="1:10" ht="15" customHeight="1" x14ac:dyDescent="0.2">
      <c r="A222" s="179" t="s">
        <v>83</v>
      </c>
      <c r="B222" s="180"/>
      <c r="C222" s="180"/>
      <c r="D222" s="180"/>
      <c r="E222" s="180"/>
      <c r="F222" s="180"/>
      <c r="G222" s="180"/>
      <c r="H222" s="180"/>
      <c r="I222" s="180"/>
      <c r="J222" s="181"/>
    </row>
    <row r="223" spans="1:10" ht="249.95" customHeight="1" thickBot="1" x14ac:dyDescent="0.25">
      <c r="A223" s="182"/>
      <c r="B223" s="183"/>
      <c r="C223" s="183"/>
      <c r="D223" s="183"/>
      <c r="E223" s="183"/>
      <c r="F223" s="183"/>
      <c r="G223" s="183"/>
      <c r="H223" s="183"/>
      <c r="I223" s="183"/>
      <c r="J223" s="184"/>
    </row>
    <row r="224" spans="1:10" ht="12.75" x14ac:dyDescent="0.2">
      <c r="A224" s="169" t="s">
        <v>81</v>
      </c>
      <c r="B224" s="170"/>
      <c r="C224" s="170"/>
      <c r="D224" s="170"/>
      <c r="E224" s="170"/>
      <c r="F224" s="170"/>
      <c r="G224" s="170"/>
      <c r="H224" s="170"/>
      <c r="I224" s="170"/>
      <c r="J224" s="171"/>
    </row>
    <row r="225" spans="1:10" ht="20.100000000000001" customHeight="1" x14ac:dyDescent="0.2">
      <c r="A225" s="41" t="s">
        <v>84</v>
      </c>
      <c r="B225" s="172"/>
      <c r="C225" s="172"/>
      <c r="D225" s="172"/>
      <c r="E225" s="172"/>
      <c r="F225" s="40" t="s">
        <v>85</v>
      </c>
      <c r="G225" s="172"/>
      <c r="H225" s="172"/>
      <c r="I225" s="172"/>
      <c r="J225" s="173"/>
    </row>
    <row r="226" spans="1:10" ht="20.100000000000001" customHeight="1" x14ac:dyDescent="0.2">
      <c r="A226" s="41" t="s">
        <v>75</v>
      </c>
      <c r="B226" s="172"/>
      <c r="C226" s="172"/>
      <c r="D226" s="172"/>
      <c r="E226" s="172"/>
      <c r="F226" s="40" t="s">
        <v>75</v>
      </c>
      <c r="G226" s="172"/>
      <c r="H226" s="172"/>
      <c r="I226" s="172"/>
      <c r="J226" s="173"/>
    </row>
    <row r="227" spans="1:10" ht="20.100000000000001" customHeight="1" x14ac:dyDescent="0.2">
      <c r="A227" s="41" t="s">
        <v>77</v>
      </c>
      <c r="B227" s="172"/>
      <c r="C227" s="172"/>
      <c r="D227" s="172"/>
      <c r="E227" s="172"/>
      <c r="F227" s="40" t="s">
        <v>77</v>
      </c>
      <c r="G227" s="172"/>
      <c r="H227" s="172"/>
      <c r="I227" s="172"/>
      <c r="J227" s="173"/>
    </row>
    <row r="228" spans="1:10" ht="20.100000000000001" customHeight="1" x14ac:dyDescent="0.2">
      <c r="A228" s="41" t="s">
        <v>78</v>
      </c>
      <c r="B228" s="172"/>
      <c r="C228" s="172"/>
      <c r="D228" s="172"/>
      <c r="E228" s="172"/>
      <c r="F228" s="40" t="s">
        <v>78</v>
      </c>
      <c r="G228" s="172"/>
      <c r="H228" s="172"/>
      <c r="I228" s="172"/>
      <c r="J228" s="173"/>
    </row>
    <row r="229" spans="1:10" ht="30" customHeight="1" x14ac:dyDescent="0.2">
      <c r="A229" s="41" t="s">
        <v>76</v>
      </c>
      <c r="B229" s="172"/>
      <c r="C229" s="172"/>
      <c r="D229" s="172"/>
      <c r="E229" s="172"/>
      <c r="F229" s="40" t="s">
        <v>76</v>
      </c>
      <c r="G229" s="172"/>
      <c r="H229" s="172"/>
      <c r="I229" s="172"/>
      <c r="J229" s="173"/>
    </row>
    <row r="230" spans="1:10" ht="12.75" x14ac:dyDescent="0.2">
      <c r="A230" s="147"/>
      <c r="B230" s="148"/>
      <c r="C230" s="148"/>
      <c r="D230" s="148"/>
      <c r="E230" s="148"/>
      <c r="F230" s="148"/>
      <c r="G230" s="148"/>
      <c r="H230" s="148"/>
      <c r="I230" s="148"/>
      <c r="J230" s="151"/>
    </row>
    <row r="231" spans="1:10" ht="20.100000000000001" customHeight="1" x14ac:dyDescent="0.2">
      <c r="A231" s="41" t="s">
        <v>86</v>
      </c>
      <c r="B231" s="172"/>
      <c r="C231" s="172"/>
      <c r="D231" s="172"/>
      <c r="E231" s="172"/>
      <c r="F231" s="40" t="s">
        <v>87</v>
      </c>
      <c r="G231" s="172"/>
      <c r="H231" s="172"/>
      <c r="I231" s="172"/>
      <c r="J231" s="173"/>
    </row>
    <row r="232" spans="1:10" ht="20.100000000000001" customHeight="1" x14ac:dyDescent="0.2">
      <c r="A232" s="41" t="s">
        <v>75</v>
      </c>
      <c r="B232" s="172"/>
      <c r="C232" s="172"/>
      <c r="D232" s="172"/>
      <c r="E232" s="172"/>
      <c r="F232" s="40" t="s">
        <v>75</v>
      </c>
      <c r="G232" s="172"/>
      <c r="H232" s="172"/>
      <c r="I232" s="172"/>
      <c r="J232" s="173"/>
    </row>
    <row r="233" spans="1:10" ht="20.100000000000001" customHeight="1" x14ac:dyDescent="0.2">
      <c r="A233" s="41" t="s">
        <v>77</v>
      </c>
      <c r="B233" s="172"/>
      <c r="C233" s="172"/>
      <c r="D233" s="172"/>
      <c r="E233" s="172"/>
      <c r="F233" s="40" t="s">
        <v>77</v>
      </c>
      <c r="G233" s="172"/>
      <c r="H233" s="172"/>
      <c r="I233" s="172"/>
      <c r="J233" s="173"/>
    </row>
    <row r="234" spans="1:10" ht="20.100000000000001" customHeight="1" x14ac:dyDescent="0.2">
      <c r="A234" s="41" t="s">
        <v>78</v>
      </c>
      <c r="B234" s="172"/>
      <c r="C234" s="172"/>
      <c r="D234" s="172"/>
      <c r="E234" s="172"/>
      <c r="F234" s="40" t="s">
        <v>78</v>
      </c>
      <c r="G234" s="172"/>
      <c r="H234" s="172"/>
      <c r="I234" s="172"/>
      <c r="J234" s="173"/>
    </row>
    <row r="235" spans="1:10" ht="30" customHeight="1" thickBot="1" x14ac:dyDescent="0.25">
      <c r="A235" s="42" t="s">
        <v>76</v>
      </c>
      <c r="B235" s="174"/>
      <c r="C235" s="174"/>
      <c r="D235" s="174"/>
      <c r="E235" s="174"/>
      <c r="F235" s="43" t="s">
        <v>76</v>
      </c>
      <c r="G235" s="174"/>
      <c r="H235" s="174"/>
      <c r="I235" s="174"/>
      <c r="J235" s="175"/>
    </row>
    <row r="236" spans="1:10" ht="12.75" x14ac:dyDescent="0.2">
      <c r="A236" s="185" t="s">
        <v>80</v>
      </c>
      <c r="B236" s="186"/>
      <c r="C236" s="186"/>
      <c r="D236" s="186"/>
      <c r="E236" s="186"/>
      <c r="F236" s="186"/>
      <c r="G236" s="186"/>
      <c r="H236" s="186"/>
      <c r="I236" s="186"/>
      <c r="J236" s="187"/>
    </row>
    <row r="237" spans="1:10" ht="20.100000000000001" customHeight="1" x14ac:dyDescent="0.2">
      <c r="A237" s="41" t="s">
        <v>84</v>
      </c>
      <c r="B237" s="172"/>
      <c r="C237" s="172"/>
      <c r="D237" s="172"/>
      <c r="E237" s="172"/>
      <c r="F237" s="40" t="s">
        <v>85</v>
      </c>
      <c r="G237" s="172"/>
      <c r="H237" s="172"/>
      <c r="I237" s="172"/>
      <c r="J237" s="173"/>
    </row>
    <row r="238" spans="1:10" ht="20.100000000000001" customHeight="1" x14ac:dyDescent="0.2">
      <c r="A238" s="41" t="s">
        <v>75</v>
      </c>
      <c r="B238" s="172"/>
      <c r="C238" s="172"/>
      <c r="D238" s="172"/>
      <c r="E238" s="172"/>
      <c r="F238" s="40" t="s">
        <v>75</v>
      </c>
      <c r="G238" s="172"/>
      <c r="H238" s="172"/>
      <c r="I238" s="172"/>
      <c r="J238" s="173"/>
    </row>
    <row r="239" spans="1:10" ht="20.100000000000001" customHeight="1" x14ac:dyDescent="0.2">
      <c r="A239" s="41" t="s">
        <v>79</v>
      </c>
      <c r="B239" s="172"/>
      <c r="C239" s="172"/>
      <c r="D239" s="172"/>
      <c r="E239" s="172"/>
      <c r="F239" s="40" t="s">
        <v>79</v>
      </c>
      <c r="G239" s="172"/>
      <c r="H239" s="172"/>
      <c r="I239" s="172"/>
      <c r="J239" s="173"/>
    </row>
    <row r="240" spans="1:10" ht="20.100000000000001" customHeight="1" x14ac:dyDescent="0.2">
      <c r="A240" s="41" t="s">
        <v>78</v>
      </c>
      <c r="B240" s="172"/>
      <c r="C240" s="172"/>
      <c r="D240" s="172"/>
      <c r="E240" s="172"/>
      <c r="F240" s="40" t="s">
        <v>78</v>
      </c>
      <c r="G240" s="172"/>
      <c r="H240" s="172"/>
      <c r="I240" s="172"/>
      <c r="J240" s="173"/>
    </row>
    <row r="241" spans="1:10" ht="30" customHeight="1" x14ac:dyDescent="0.2">
      <c r="A241" s="41" t="s">
        <v>76</v>
      </c>
      <c r="B241" s="172"/>
      <c r="C241" s="172"/>
      <c r="D241" s="172"/>
      <c r="E241" s="172"/>
      <c r="F241" s="40" t="s">
        <v>76</v>
      </c>
      <c r="G241" s="172"/>
      <c r="H241" s="172"/>
      <c r="I241" s="172"/>
      <c r="J241" s="173"/>
    </row>
    <row r="242" spans="1:10" ht="12.75" x14ac:dyDescent="0.2">
      <c r="A242" s="147"/>
      <c r="B242" s="148"/>
      <c r="C242" s="148"/>
      <c r="D242" s="148"/>
      <c r="E242" s="148"/>
      <c r="F242" s="148"/>
      <c r="G242" s="148"/>
      <c r="H242" s="148"/>
      <c r="I242" s="148"/>
      <c r="J242" s="151"/>
    </row>
    <row r="243" spans="1:10" ht="20.100000000000001" customHeight="1" x14ac:dyDescent="0.2">
      <c r="A243" s="41" t="s">
        <v>86</v>
      </c>
      <c r="B243" s="172"/>
      <c r="C243" s="172"/>
      <c r="D243" s="172"/>
      <c r="E243" s="172"/>
      <c r="F243" s="40" t="s">
        <v>87</v>
      </c>
      <c r="G243" s="172"/>
      <c r="H243" s="172"/>
      <c r="I243" s="172"/>
      <c r="J243" s="173"/>
    </row>
    <row r="244" spans="1:10" ht="20.100000000000001" customHeight="1" x14ac:dyDescent="0.2">
      <c r="A244" s="41" t="s">
        <v>75</v>
      </c>
      <c r="B244" s="172"/>
      <c r="C244" s="172"/>
      <c r="D244" s="172"/>
      <c r="E244" s="172"/>
      <c r="F244" s="40" t="s">
        <v>75</v>
      </c>
      <c r="G244" s="172"/>
      <c r="H244" s="172"/>
      <c r="I244" s="172"/>
      <c r="J244" s="173"/>
    </row>
    <row r="245" spans="1:10" ht="20.100000000000001" customHeight="1" x14ac:dyDescent="0.2">
      <c r="A245" s="41" t="s">
        <v>79</v>
      </c>
      <c r="B245" s="172"/>
      <c r="C245" s="172"/>
      <c r="D245" s="172"/>
      <c r="E245" s="172"/>
      <c r="F245" s="40" t="s">
        <v>79</v>
      </c>
      <c r="G245" s="172"/>
      <c r="H245" s="172"/>
      <c r="I245" s="172"/>
      <c r="J245" s="173"/>
    </row>
    <row r="246" spans="1:10" ht="20.100000000000001" customHeight="1" x14ac:dyDescent="0.2">
      <c r="A246" s="41" t="s">
        <v>78</v>
      </c>
      <c r="B246" s="172"/>
      <c r="C246" s="172"/>
      <c r="D246" s="172"/>
      <c r="E246" s="172"/>
      <c r="F246" s="40" t="s">
        <v>78</v>
      </c>
      <c r="G246" s="172"/>
      <c r="H246" s="172"/>
      <c r="I246" s="172"/>
      <c r="J246" s="173"/>
    </row>
    <row r="247" spans="1:10" ht="30" customHeight="1" thickBot="1" x14ac:dyDescent="0.25">
      <c r="A247" s="42" t="s">
        <v>76</v>
      </c>
      <c r="B247" s="174"/>
      <c r="C247" s="174"/>
      <c r="D247" s="174"/>
      <c r="E247" s="174"/>
      <c r="F247" s="43" t="s">
        <v>76</v>
      </c>
      <c r="G247" s="174"/>
      <c r="H247" s="174"/>
      <c r="I247" s="174"/>
      <c r="J247" s="175"/>
    </row>
  </sheetData>
  <sheetProtection algorithmName="SHA-512" hashValue="3Aig6VlVleJKoRNet3XQMiNcY6DQoMxlt2kU/TZCjU2JH52r3fClzw+Ix5NVmyMRWKs0kO4en+DBCltxsGB3zg==" saltValue="TbVYWHiWjHL8nzj7y6lOZg==" spinCount="100000" sheet="1" formatRows="0"/>
  <mergeCells count="300">
    <mergeCell ref="A169:J169"/>
    <mergeCell ref="A170:H170"/>
    <mergeCell ref="I170:J170"/>
    <mergeCell ref="A154:H154"/>
    <mergeCell ref="I154:J154"/>
    <mergeCell ref="A155:A159"/>
    <mergeCell ref="D155:D159"/>
    <mergeCell ref="E155:J155"/>
    <mergeCell ref="E156:J159"/>
    <mergeCell ref="A160:H160"/>
    <mergeCell ref="I160:J160"/>
    <mergeCell ref="A161:A168"/>
    <mergeCell ref="B161:B168"/>
    <mergeCell ref="C161:C168"/>
    <mergeCell ref="D161:D168"/>
    <mergeCell ref="E161:J161"/>
    <mergeCell ref="E162:J168"/>
    <mergeCell ref="B245:E245"/>
    <mergeCell ref="G245:J245"/>
    <mergeCell ref="B246:E246"/>
    <mergeCell ref="G246:J246"/>
    <mergeCell ref="B247:E247"/>
    <mergeCell ref="G247:J247"/>
    <mergeCell ref="A221:J221"/>
    <mergeCell ref="A222:J222"/>
    <mergeCell ref="A223:J223"/>
    <mergeCell ref="B240:E240"/>
    <mergeCell ref="G240:J240"/>
    <mergeCell ref="B241:E241"/>
    <mergeCell ref="G241:J241"/>
    <mergeCell ref="A242:J242"/>
    <mergeCell ref="B243:E243"/>
    <mergeCell ref="G243:J243"/>
    <mergeCell ref="B244:E244"/>
    <mergeCell ref="G244:J244"/>
    <mergeCell ref="B235:E235"/>
    <mergeCell ref="G235:J235"/>
    <mergeCell ref="A236:J236"/>
    <mergeCell ref="B237:E237"/>
    <mergeCell ref="G237:J237"/>
    <mergeCell ref="B238:E238"/>
    <mergeCell ref="G238:J238"/>
    <mergeCell ref="B239:E239"/>
    <mergeCell ref="G239:J239"/>
    <mergeCell ref="A230:J230"/>
    <mergeCell ref="B231:E231"/>
    <mergeCell ref="G231:J231"/>
    <mergeCell ref="B232:E232"/>
    <mergeCell ref="G232:J232"/>
    <mergeCell ref="B233:E233"/>
    <mergeCell ref="G233:J233"/>
    <mergeCell ref="B234:E234"/>
    <mergeCell ref="G234:J234"/>
    <mergeCell ref="A220:J220"/>
    <mergeCell ref="A224:J224"/>
    <mergeCell ref="B225:E225"/>
    <mergeCell ref="B226:E226"/>
    <mergeCell ref="B227:E227"/>
    <mergeCell ref="B228:E228"/>
    <mergeCell ref="B229:E229"/>
    <mergeCell ref="G225:J225"/>
    <mergeCell ref="G226:J226"/>
    <mergeCell ref="G227:J227"/>
    <mergeCell ref="G228:J228"/>
    <mergeCell ref="G229:J229"/>
    <mergeCell ref="A171:A179"/>
    <mergeCell ref="D171:D179"/>
    <mergeCell ref="E171:J171"/>
    <mergeCell ref="E172:J179"/>
    <mergeCell ref="A180:H180"/>
    <mergeCell ref="I180:J180"/>
    <mergeCell ref="A183:H183"/>
    <mergeCell ref="I183:J183"/>
    <mergeCell ref="A184:A185"/>
    <mergeCell ref="D184:D185"/>
    <mergeCell ref="E184:J184"/>
    <mergeCell ref="E185:J185"/>
    <mergeCell ref="C184:C185"/>
    <mergeCell ref="B184:B185"/>
    <mergeCell ref="A181:A182"/>
    <mergeCell ref="D181:D182"/>
    <mergeCell ref="E181:J181"/>
    <mergeCell ref="E182:J182"/>
    <mergeCell ref="A150:A153"/>
    <mergeCell ref="D150:D153"/>
    <mergeCell ref="E150:J150"/>
    <mergeCell ref="E151:J153"/>
    <mergeCell ref="A141:A148"/>
    <mergeCell ref="B141:B148"/>
    <mergeCell ref="C141:C148"/>
    <mergeCell ref="D141:D148"/>
    <mergeCell ref="E141:J141"/>
    <mergeCell ref="E142:J148"/>
    <mergeCell ref="A149:H149"/>
    <mergeCell ref="I149:J149"/>
    <mergeCell ref="A136:H136"/>
    <mergeCell ref="I136:J136"/>
    <mergeCell ref="A137:A139"/>
    <mergeCell ref="D137:D139"/>
    <mergeCell ref="E137:J137"/>
    <mergeCell ref="E138:J139"/>
    <mergeCell ref="A140:H140"/>
    <mergeCell ref="I140:J140"/>
    <mergeCell ref="A128:A135"/>
    <mergeCell ref="B128:B135"/>
    <mergeCell ref="C128:C135"/>
    <mergeCell ref="D128:D135"/>
    <mergeCell ref="E128:J128"/>
    <mergeCell ref="E129:J135"/>
    <mergeCell ref="A94:A101"/>
    <mergeCell ref="B94:B101"/>
    <mergeCell ref="C94:C101"/>
    <mergeCell ref="D94:D101"/>
    <mergeCell ref="E94:J94"/>
    <mergeCell ref="E95:J101"/>
    <mergeCell ref="A102:H102"/>
    <mergeCell ref="I102:J102"/>
    <mergeCell ref="E103:J103"/>
    <mergeCell ref="A66:A68"/>
    <mergeCell ref="D66:D68"/>
    <mergeCell ref="E66:J66"/>
    <mergeCell ref="E67:J68"/>
    <mergeCell ref="A79:H79"/>
    <mergeCell ref="I79:J79"/>
    <mergeCell ref="A73:H73"/>
    <mergeCell ref="I73:J73"/>
    <mergeCell ref="A74:A75"/>
    <mergeCell ref="D74:D75"/>
    <mergeCell ref="E74:J74"/>
    <mergeCell ref="E75:J75"/>
    <mergeCell ref="A69:H69"/>
    <mergeCell ref="I69:J69"/>
    <mergeCell ref="A70:A72"/>
    <mergeCell ref="D70:D72"/>
    <mergeCell ref="E70:J70"/>
    <mergeCell ref="E71:J72"/>
    <mergeCell ref="A76:A78"/>
    <mergeCell ref="D76:D78"/>
    <mergeCell ref="E76:J76"/>
    <mergeCell ref="E77:J78"/>
    <mergeCell ref="B74:B75"/>
    <mergeCell ref="C74:C75"/>
    <mergeCell ref="A53:A57"/>
    <mergeCell ref="D53:D57"/>
    <mergeCell ref="E53:J53"/>
    <mergeCell ref="E54:J57"/>
    <mergeCell ref="A58:A65"/>
    <mergeCell ref="D58:D65"/>
    <mergeCell ref="E58:J58"/>
    <mergeCell ref="E59:J65"/>
    <mergeCell ref="A48:A52"/>
    <mergeCell ref="D48:D52"/>
    <mergeCell ref="E48:J48"/>
    <mergeCell ref="E49:J52"/>
    <mergeCell ref="A42:A46"/>
    <mergeCell ref="D42:D46"/>
    <mergeCell ref="E42:J42"/>
    <mergeCell ref="E43:J46"/>
    <mergeCell ref="A47:H47"/>
    <mergeCell ref="I47:J47"/>
    <mergeCell ref="A30:A39"/>
    <mergeCell ref="D30:D39"/>
    <mergeCell ref="E30:J30"/>
    <mergeCell ref="E31:J39"/>
    <mergeCell ref="A20:J20"/>
    <mergeCell ref="A29:H29"/>
    <mergeCell ref="I29:J29"/>
    <mergeCell ref="A40:A41"/>
    <mergeCell ref="D40:D41"/>
    <mergeCell ref="E40:J40"/>
    <mergeCell ref="E41:J41"/>
    <mergeCell ref="A21:H21"/>
    <mergeCell ref="I21:J21"/>
    <mergeCell ref="A22:A28"/>
    <mergeCell ref="D22:D28"/>
    <mergeCell ref="E22:J22"/>
    <mergeCell ref="E23:J28"/>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80:A81"/>
    <mergeCell ref="D80:D81"/>
    <mergeCell ref="E80:J80"/>
    <mergeCell ref="E81:J81"/>
    <mergeCell ref="A93:H93"/>
    <mergeCell ref="A82:A89"/>
    <mergeCell ref="B82:B89"/>
    <mergeCell ref="C82:C89"/>
    <mergeCell ref="D82:D89"/>
    <mergeCell ref="E82:J82"/>
    <mergeCell ref="E83:J89"/>
    <mergeCell ref="I93:J93"/>
    <mergeCell ref="A90:H90"/>
    <mergeCell ref="I90:J90"/>
    <mergeCell ref="A91:A92"/>
    <mergeCell ref="B91:B92"/>
    <mergeCell ref="C91:C92"/>
    <mergeCell ref="D91:D92"/>
    <mergeCell ref="E91:J91"/>
    <mergeCell ref="E92:J92"/>
    <mergeCell ref="B80:B81"/>
    <mergeCell ref="C80:C81"/>
    <mergeCell ref="A186:J186"/>
    <mergeCell ref="A187:H187"/>
    <mergeCell ref="I187:J187"/>
    <mergeCell ref="A203:H203"/>
    <mergeCell ref="I203:J203"/>
    <mergeCell ref="A204:A207"/>
    <mergeCell ref="D204:D207"/>
    <mergeCell ref="E204:J204"/>
    <mergeCell ref="E205:J207"/>
    <mergeCell ref="A208:J208"/>
    <mergeCell ref="A188:A192"/>
    <mergeCell ref="D188:D192"/>
    <mergeCell ref="E188:J188"/>
    <mergeCell ref="E189:J192"/>
    <mergeCell ref="A193:H193"/>
    <mergeCell ref="I193:J193"/>
    <mergeCell ref="A194:A202"/>
    <mergeCell ref="D194:D202"/>
    <mergeCell ref="E194:J194"/>
    <mergeCell ref="E195:J202"/>
    <mergeCell ref="E210:J210"/>
    <mergeCell ref="A209:H209"/>
    <mergeCell ref="I209:J209"/>
    <mergeCell ref="A210:A212"/>
    <mergeCell ref="D210:D212"/>
    <mergeCell ref="E211:J212"/>
    <mergeCell ref="A213:H213"/>
    <mergeCell ref="I213:J213"/>
    <mergeCell ref="A214:A219"/>
    <mergeCell ref="D214:D219"/>
    <mergeCell ref="E214:J214"/>
    <mergeCell ref="E215:J219"/>
    <mergeCell ref="A111:H111"/>
    <mergeCell ref="I111:J111"/>
    <mergeCell ref="A112:A119"/>
    <mergeCell ref="D112:D119"/>
    <mergeCell ref="E112:J112"/>
    <mergeCell ref="A103:A110"/>
    <mergeCell ref="A120:A127"/>
    <mergeCell ref="B120:B127"/>
    <mergeCell ref="C120:C127"/>
    <mergeCell ref="D120:D127"/>
    <mergeCell ref="E120:J120"/>
    <mergeCell ref="E121:J127"/>
    <mergeCell ref="B103:B110"/>
    <mergeCell ref="C103:C110"/>
    <mergeCell ref="D103:D110"/>
    <mergeCell ref="E104:J110"/>
    <mergeCell ref="B112:B119"/>
    <mergeCell ref="C112:C119"/>
    <mergeCell ref="E113:J119"/>
  </mergeCells>
  <conditionalFormatting sqref="C1:D1 F1 H1:J1 C19:E19 H19:J19 A4:J4 A6:J6 A8:J8 A10:J10 A13:J13 A15:J15 A17:J17 C188:C192 C204:C207 C210:C211 C22:C27 C40:C46 C53:C56 C66:C68 C70:C72 C150:C153 C58:C64 C48:C51 C74 C76:C78 C80">
    <cfRule type="containsBlanks" dxfId="9" priority="58">
      <formula>LEN(TRIM(A1))=0</formula>
    </cfRule>
  </conditionalFormatting>
  <conditionalFormatting sqref="C30:C39">
    <cfRule type="containsBlanks" dxfId="8" priority="57">
      <formula>LEN(TRIM(C30))=0</formula>
    </cfRule>
  </conditionalFormatting>
  <conditionalFormatting sqref="C181:C182">
    <cfRule type="containsBlanks" dxfId="7" priority="23">
      <formula>LEN(TRIM(C181))=0</formula>
    </cfRule>
  </conditionalFormatting>
  <conditionalFormatting sqref="C171:C179">
    <cfRule type="containsBlanks" dxfId="6" priority="24">
      <formula>LEN(TRIM(C171))=0</formula>
    </cfRule>
  </conditionalFormatting>
  <conditionalFormatting sqref="C194:C202">
    <cfRule type="containsBlanks" dxfId="5" priority="20">
      <formula>LEN(TRIM(C194))=0</formula>
    </cfRule>
  </conditionalFormatting>
  <conditionalFormatting sqref="C214:C218">
    <cfRule type="containsBlanks" dxfId="4" priority="17">
      <formula>LEN(TRIM(C214))=0</formula>
    </cfRule>
  </conditionalFormatting>
  <conditionalFormatting sqref="C155:C159">
    <cfRule type="containsBlanks" dxfId="3" priority="5">
      <formula>LEN(TRIM(C155))=0</formula>
    </cfRule>
  </conditionalFormatting>
  <conditionalFormatting sqref="C184">
    <cfRule type="containsBlanks" dxfId="2" priority="4">
      <formula>LEN(TRIM(C184))=0</formula>
    </cfRule>
  </conditionalFormatting>
  <conditionalFormatting sqref="C137:C139">
    <cfRule type="containsBlanks" dxfId="1" priority="3">
      <formula>LEN(TRIM(C137))=0</formula>
    </cfRule>
  </conditionalFormatting>
  <conditionalFormatting sqref="C91">
    <cfRule type="containsBlanks" dxfId="0" priority="1">
      <formula>LEN(TRIM(C91))=0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598425196850394" bottom="0.74803149606299213" header="0.31496062992125984" footer="0.31496062992125984"/>
  <pageSetup scale="85" fitToHeight="0" orientation="landscape" r:id="rId1"/>
  <headerFooter>
    <oddHeader>&amp;L&amp;G&amp;C&amp;"Arial,Normal"&amp;10
PROCESO 
PROTECCIÓN
REGISTRO INTERVENCIÓN DE APOYO RAJ SRPA&amp;R&amp;"Arial,Normal"&amp;10F10.A6.G19.P
Versión 1
Página &amp;P de &amp;N
08/04/2019
Clasificación de la Información
Clasificada</oddHeader>
    <oddFooter>&amp;C&amp;G</oddFooter>
  </headerFooter>
  <rowBreaks count="8" manualBreakCount="8">
    <brk id="28" max="9" man="1"/>
    <brk id="57" max="9" man="1"/>
    <brk id="75" max="9" man="1"/>
    <brk id="119" max="9" man="1"/>
    <brk id="168" max="9" man="1"/>
    <brk id="207" max="9" man="1"/>
    <brk id="219" max="9" man="1"/>
    <brk id="223" max="9" man="1"/>
  </rowBreaks>
  <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Tablas!$A$2:$A$5</xm:f>
          </x14:formula1>
          <xm:sqref>F1</xm:sqref>
        </x14:dataValidation>
        <x14:dataValidation type="list" allowBlank="1" showInputMessage="1" showErrorMessage="1">
          <x14:formula1>
            <xm:f>Tablas!$B$2:$B$3</xm:f>
          </x14:formula1>
          <xm:sqref>C40:C46 C70:C72 C22:C27 C171:C179 C155:C159 C188:C192 C194:C202 C204:C207 C210:C211 C30:C32 C214:C215 C217:C218 C34:C38 C53:C56 C66:C68 C150:C153 C181:C182 C184 C137:C139 C58:C64 C48:C51 C74 C76:C78 C80</xm:sqref>
        </x14:dataValidation>
        <x14:dataValidation type="list" allowBlank="1" showInputMessage="1" showErrorMessage="1">
          <x14:formula1>
            <xm:f>Tablas!$C$2</xm:f>
          </x14:formula1>
          <xm:sqref>C52 C65 C212 C219 C57 C28</xm:sqref>
        </x14:dataValidation>
        <x14:dataValidation type="list" allowBlank="1" showInputMessage="1" showErrorMessage="1">
          <x14:formula1>
            <xm:f>Tablas!$D$2:$D$3</xm:f>
          </x14:formula1>
          <xm:sqref>D112:D127 D94:D101 D82:D89</xm:sqref>
        </x14:dataValidation>
        <x14:dataValidation type="list" allowBlank="1" showInputMessage="1" showErrorMessage="1">
          <x14:formula1>
            <xm:f>Tablas!$D$2:$D$4</xm:f>
          </x14:formula1>
          <xm:sqref>D103:D110 D128:D135 D141:D148 D161:D168</xm:sqref>
        </x14:dataValidation>
        <x14:dataValidation type="list" allowBlank="1" showInputMessage="1" showErrorMessage="1">
          <x14:formula1>
            <xm:f>Tablas!$B$2:$B$4</xm:f>
          </x14:formula1>
          <xm:sqref>C33 C39 C216 C91:C92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7"/>
  <sheetViews>
    <sheetView showGridLines="0" topLeftCell="LR1" zoomScale="70" zoomScaleNormal="70" workbookViewId="0">
      <selection sqref="B1:MC3"/>
    </sheetView>
  </sheetViews>
  <sheetFormatPr baseColWidth="10" defaultColWidth="25.7109375" defaultRowHeight="15" customHeight="1" x14ac:dyDescent="0.25"/>
  <cols>
    <col min="1" max="13" width="15.7109375" style="3" customWidth="1"/>
    <col min="14" max="14" width="23" style="3" bestFit="1" customWidth="1"/>
    <col min="15" max="22" width="15.7109375" style="3" customWidth="1"/>
    <col min="23" max="23" width="18" style="3" bestFit="1" customWidth="1"/>
    <col min="24" max="25" width="15.7109375" style="3" customWidth="1"/>
    <col min="26" max="50" width="35.7109375" style="3" customWidth="1"/>
    <col min="51" max="56" width="25.7109375" style="3" customWidth="1"/>
    <col min="57" max="136" width="25.7109375" style="3"/>
    <col min="137" max="193" width="11.7109375" style="3" customWidth="1"/>
    <col min="194" max="194" width="15.7109375" style="3" customWidth="1"/>
    <col min="195" max="309" width="11.7109375" style="3" customWidth="1"/>
    <col min="310" max="16384" width="25.7109375" style="3"/>
  </cols>
  <sheetData>
    <row r="1" spans="1:343" ht="30" customHeight="1" x14ac:dyDescent="0.25">
      <c r="A1" s="188"/>
      <c r="B1" s="194" t="s">
        <v>425</v>
      </c>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c r="EJ1" s="195"/>
      <c r="EK1" s="195"/>
      <c r="EL1" s="195"/>
      <c r="EM1" s="195"/>
      <c r="EN1" s="195"/>
      <c r="EO1" s="195"/>
      <c r="EP1" s="195"/>
      <c r="EQ1" s="195"/>
      <c r="ER1" s="195"/>
      <c r="ES1" s="195"/>
      <c r="ET1" s="195"/>
      <c r="EU1" s="195"/>
      <c r="EV1" s="195"/>
      <c r="EW1" s="195"/>
      <c r="EX1" s="195"/>
      <c r="EY1" s="195"/>
      <c r="EZ1" s="195"/>
      <c r="FA1" s="195"/>
      <c r="FB1" s="195"/>
      <c r="FC1" s="195"/>
      <c r="FD1" s="195"/>
      <c r="FE1" s="195"/>
      <c r="FF1" s="195"/>
      <c r="FG1" s="195"/>
      <c r="FH1" s="195"/>
      <c r="FI1" s="195"/>
      <c r="FJ1" s="195"/>
      <c r="FK1" s="195"/>
      <c r="FL1" s="195"/>
      <c r="FM1" s="195"/>
      <c r="FN1" s="195"/>
      <c r="FO1" s="195"/>
      <c r="FP1" s="195"/>
      <c r="FQ1" s="195"/>
      <c r="FR1" s="195"/>
      <c r="FS1" s="195"/>
      <c r="FT1" s="195"/>
      <c r="FU1" s="195"/>
      <c r="FV1" s="195"/>
      <c r="FW1" s="195"/>
      <c r="FX1" s="195"/>
      <c r="FY1" s="195"/>
      <c r="FZ1" s="195"/>
      <c r="GA1" s="195"/>
      <c r="GB1" s="195"/>
      <c r="GC1" s="195"/>
      <c r="GD1" s="195"/>
      <c r="GE1" s="195"/>
      <c r="GF1" s="195"/>
      <c r="GG1" s="195"/>
      <c r="GH1" s="195"/>
      <c r="GI1" s="195"/>
      <c r="GJ1" s="195"/>
      <c r="GK1" s="195"/>
      <c r="GL1" s="195"/>
      <c r="GM1" s="195"/>
      <c r="GN1" s="195"/>
      <c r="GO1" s="195"/>
      <c r="GP1" s="195"/>
      <c r="GQ1" s="195"/>
      <c r="GR1" s="195"/>
      <c r="GS1" s="195"/>
      <c r="GT1" s="195"/>
      <c r="GU1" s="195"/>
      <c r="GV1" s="195"/>
      <c r="GW1" s="195"/>
      <c r="GX1" s="195"/>
      <c r="GY1" s="195"/>
      <c r="GZ1" s="195"/>
      <c r="HA1" s="195"/>
      <c r="HB1" s="195"/>
      <c r="HC1" s="195"/>
      <c r="HD1" s="195"/>
      <c r="HE1" s="195"/>
      <c r="HF1" s="195"/>
      <c r="HG1" s="195"/>
      <c r="HH1" s="195"/>
      <c r="HI1" s="195"/>
      <c r="HJ1" s="195"/>
      <c r="HK1" s="195"/>
      <c r="HL1" s="195"/>
      <c r="HM1" s="195"/>
      <c r="HN1" s="195"/>
      <c r="HO1" s="195"/>
      <c r="HP1" s="195"/>
      <c r="HQ1" s="195"/>
      <c r="HR1" s="195"/>
      <c r="HS1" s="195"/>
      <c r="HT1" s="195"/>
      <c r="HU1" s="195"/>
      <c r="HV1" s="195"/>
      <c r="HW1" s="195"/>
      <c r="HX1" s="195"/>
      <c r="HY1" s="195"/>
      <c r="HZ1" s="195"/>
      <c r="IA1" s="195"/>
      <c r="IB1" s="195"/>
      <c r="IC1" s="195"/>
      <c r="ID1" s="195"/>
      <c r="IE1" s="195"/>
      <c r="IF1" s="195"/>
      <c r="IG1" s="195"/>
      <c r="IH1" s="195"/>
      <c r="II1" s="195"/>
      <c r="IJ1" s="195"/>
      <c r="IK1" s="195"/>
      <c r="IL1" s="195"/>
      <c r="IM1" s="195"/>
      <c r="IN1" s="195"/>
      <c r="IO1" s="195"/>
      <c r="IP1" s="195"/>
      <c r="IQ1" s="195"/>
      <c r="IR1" s="195"/>
      <c r="IS1" s="195"/>
      <c r="IT1" s="195"/>
      <c r="IU1" s="195"/>
      <c r="IV1" s="195"/>
      <c r="IW1" s="195"/>
      <c r="IX1" s="195"/>
      <c r="IY1" s="195"/>
      <c r="IZ1" s="195"/>
      <c r="JA1" s="195"/>
      <c r="JB1" s="195"/>
      <c r="JC1" s="195"/>
      <c r="JD1" s="195"/>
      <c r="JE1" s="195"/>
      <c r="JF1" s="195"/>
      <c r="JG1" s="195"/>
      <c r="JH1" s="195"/>
      <c r="JI1" s="195"/>
      <c r="JJ1" s="195"/>
      <c r="JK1" s="195"/>
      <c r="JL1" s="195"/>
      <c r="JM1" s="195"/>
      <c r="JN1" s="195"/>
      <c r="JO1" s="195"/>
      <c r="JP1" s="195"/>
      <c r="JQ1" s="195"/>
      <c r="JR1" s="195"/>
      <c r="JS1" s="195"/>
      <c r="JT1" s="195"/>
      <c r="JU1" s="195"/>
      <c r="JV1" s="195"/>
      <c r="JW1" s="195"/>
      <c r="JX1" s="195"/>
      <c r="JY1" s="195"/>
      <c r="JZ1" s="195"/>
      <c r="KA1" s="195"/>
      <c r="KB1" s="195"/>
      <c r="KC1" s="195"/>
      <c r="KD1" s="195"/>
      <c r="KE1" s="195"/>
      <c r="KF1" s="195"/>
      <c r="KG1" s="195"/>
      <c r="KH1" s="195"/>
      <c r="KI1" s="195"/>
      <c r="KJ1" s="195"/>
      <c r="KK1" s="195"/>
      <c r="KL1" s="195"/>
      <c r="KM1" s="195"/>
      <c r="KN1" s="195"/>
      <c r="KO1" s="195"/>
      <c r="KP1" s="195"/>
      <c r="KQ1" s="195"/>
      <c r="KR1" s="195"/>
      <c r="KS1" s="195"/>
      <c r="KT1" s="195"/>
      <c r="KU1" s="195"/>
      <c r="KV1" s="195"/>
      <c r="KW1" s="195"/>
      <c r="KX1" s="195"/>
      <c r="KY1" s="195"/>
      <c r="KZ1" s="195"/>
      <c r="LA1" s="195"/>
      <c r="LB1" s="195"/>
      <c r="LC1" s="195"/>
      <c r="LD1" s="195"/>
      <c r="LE1" s="195"/>
      <c r="LF1" s="195"/>
      <c r="LG1" s="195"/>
      <c r="LH1" s="195"/>
      <c r="LI1" s="195"/>
      <c r="LJ1" s="195"/>
      <c r="LK1" s="195"/>
      <c r="LL1" s="195"/>
      <c r="LM1" s="195"/>
      <c r="LN1" s="195"/>
      <c r="LO1" s="195"/>
      <c r="LP1" s="195"/>
      <c r="LQ1" s="195"/>
      <c r="LR1" s="195"/>
      <c r="LS1" s="195"/>
      <c r="LT1" s="195"/>
      <c r="LU1" s="195"/>
      <c r="LV1" s="195"/>
      <c r="LW1" s="195"/>
      <c r="LX1" s="195"/>
      <c r="LY1" s="195"/>
      <c r="LZ1" s="195"/>
      <c r="MA1" s="195"/>
      <c r="MB1" s="195"/>
      <c r="MC1" s="196"/>
      <c r="MD1" s="89" t="s">
        <v>426</v>
      </c>
      <c r="ME1" s="1">
        <v>43563</v>
      </c>
    </row>
    <row r="2" spans="1:343" ht="30" customHeight="1" x14ac:dyDescent="0.25">
      <c r="A2" s="189"/>
      <c r="B2" s="197"/>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8"/>
      <c r="IZ2" s="198"/>
      <c r="JA2" s="198"/>
      <c r="JB2" s="198"/>
      <c r="JC2" s="198"/>
      <c r="JD2" s="198"/>
      <c r="JE2" s="198"/>
      <c r="JF2" s="198"/>
      <c r="JG2" s="198"/>
      <c r="JH2" s="198"/>
      <c r="JI2" s="198"/>
      <c r="JJ2" s="198"/>
      <c r="JK2" s="198"/>
      <c r="JL2" s="198"/>
      <c r="JM2" s="198"/>
      <c r="JN2" s="198"/>
      <c r="JO2" s="198"/>
      <c r="JP2" s="198"/>
      <c r="JQ2" s="198"/>
      <c r="JR2" s="198"/>
      <c r="JS2" s="198"/>
      <c r="JT2" s="198"/>
      <c r="JU2" s="198"/>
      <c r="JV2" s="198"/>
      <c r="JW2" s="198"/>
      <c r="JX2" s="198"/>
      <c r="JY2" s="198"/>
      <c r="JZ2" s="198"/>
      <c r="KA2" s="198"/>
      <c r="KB2" s="198"/>
      <c r="KC2" s="198"/>
      <c r="KD2" s="198"/>
      <c r="KE2" s="198"/>
      <c r="KF2" s="198"/>
      <c r="KG2" s="198"/>
      <c r="KH2" s="198"/>
      <c r="KI2" s="198"/>
      <c r="KJ2" s="198"/>
      <c r="KK2" s="198"/>
      <c r="KL2" s="198"/>
      <c r="KM2" s="198"/>
      <c r="KN2" s="198"/>
      <c r="KO2" s="198"/>
      <c r="KP2" s="198"/>
      <c r="KQ2" s="198"/>
      <c r="KR2" s="198"/>
      <c r="KS2" s="198"/>
      <c r="KT2" s="198"/>
      <c r="KU2" s="198"/>
      <c r="KV2" s="198"/>
      <c r="KW2" s="198"/>
      <c r="KX2" s="198"/>
      <c r="KY2" s="198"/>
      <c r="KZ2" s="198"/>
      <c r="LA2" s="198"/>
      <c r="LB2" s="198"/>
      <c r="LC2" s="198"/>
      <c r="LD2" s="198"/>
      <c r="LE2" s="198"/>
      <c r="LF2" s="198"/>
      <c r="LG2" s="198"/>
      <c r="LH2" s="198"/>
      <c r="LI2" s="198"/>
      <c r="LJ2" s="198"/>
      <c r="LK2" s="198"/>
      <c r="LL2" s="198"/>
      <c r="LM2" s="198"/>
      <c r="LN2" s="198"/>
      <c r="LO2" s="198"/>
      <c r="LP2" s="198"/>
      <c r="LQ2" s="198"/>
      <c r="LR2" s="198"/>
      <c r="LS2" s="198"/>
      <c r="LT2" s="198"/>
      <c r="LU2" s="198"/>
      <c r="LV2" s="198"/>
      <c r="LW2" s="198"/>
      <c r="LX2" s="198"/>
      <c r="LY2" s="198"/>
      <c r="LZ2" s="198"/>
      <c r="MA2" s="198"/>
      <c r="MB2" s="198"/>
      <c r="MC2" s="199"/>
      <c r="MD2" s="90" t="s">
        <v>423</v>
      </c>
      <c r="ME2" s="49" t="s">
        <v>424</v>
      </c>
    </row>
    <row r="3" spans="1:343" ht="30" customHeight="1" thickBot="1" x14ac:dyDescent="0.3">
      <c r="A3" s="190"/>
      <c r="B3" s="200"/>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c r="EZ3" s="201"/>
      <c r="FA3" s="201"/>
      <c r="FB3" s="201"/>
      <c r="FC3" s="201"/>
      <c r="FD3" s="201"/>
      <c r="FE3" s="201"/>
      <c r="FF3" s="201"/>
      <c r="FG3" s="201"/>
      <c r="FH3" s="201"/>
      <c r="FI3" s="201"/>
      <c r="FJ3" s="201"/>
      <c r="FK3" s="201"/>
      <c r="FL3" s="201"/>
      <c r="FM3" s="201"/>
      <c r="FN3" s="201"/>
      <c r="FO3" s="201"/>
      <c r="FP3" s="201"/>
      <c r="FQ3" s="201"/>
      <c r="FR3" s="201"/>
      <c r="FS3" s="201"/>
      <c r="FT3" s="201"/>
      <c r="FU3" s="201"/>
      <c r="FV3" s="201"/>
      <c r="FW3" s="201"/>
      <c r="FX3" s="201"/>
      <c r="FY3" s="201"/>
      <c r="FZ3" s="201"/>
      <c r="GA3" s="201"/>
      <c r="GB3" s="201"/>
      <c r="GC3" s="201"/>
      <c r="GD3" s="201"/>
      <c r="GE3" s="201"/>
      <c r="GF3" s="201"/>
      <c r="GG3" s="201"/>
      <c r="GH3" s="201"/>
      <c r="GI3" s="201"/>
      <c r="GJ3" s="201"/>
      <c r="GK3" s="201"/>
      <c r="GL3" s="201"/>
      <c r="GM3" s="201"/>
      <c r="GN3" s="201"/>
      <c r="GO3" s="201"/>
      <c r="GP3" s="201"/>
      <c r="GQ3" s="201"/>
      <c r="GR3" s="201"/>
      <c r="GS3" s="201"/>
      <c r="GT3" s="201"/>
      <c r="GU3" s="201"/>
      <c r="GV3" s="201"/>
      <c r="GW3" s="201"/>
      <c r="GX3" s="201"/>
      <c r="GY3" s="201"/>
      <c r="GZ3" s="201"/>
      <c r="HA3" s="201"/>
      <c r="HB3" s="201"/>
      <c r="HC3" s="201"/>
      <c r="HD3" s="201"/>
      <c r="HE3" s="201"/>
      <c r="HF3" s="201"/>
      <c r="HG3" s="201"/>
      <c r="HH3" s="201"/>
      <c r="HI3" s="201"/>
      <c r="HJ3" s="201"/>
      <c r="HK3" s="201"/>
      <c r="HL3" s="201"/>
      <c r="HM3" s="201"/>
      <c r="HN3" s="201"/>
      <c r="HO3" s="201"/>
      <c r="HP3" s="201"/>
      <c r="HQ3" s="201"/>
      <c r="HR3" s="201"/>
      <c r="HS3" s="201"/>
      <c r="HT3" s="201"/>
      <c r="HU3" s="201"/>
      <c r="HV3" s="201"/>
      <c r="HW3" s="201"/>
      <c r="HX3" s="201"/>
      <c r="HY3" s="201"/>
      <c r="HZ3" s="201"/>
      <c r="IA3" s="201"/>
      <c r="IB3" s="201"/>
      <c r="IC3" s="201"/>
      <c r="ID3" s="201"/>
      <c r="IE3" s="201"/>
      <c r="IF3" s="201"/>
      <c r="IG3" s="201"/>
      <c r="IH3" s="201"/>
      <c r="II3" s="201"/>
      <c r="IJ3" s="201"/>
      <c r="IK3" s="201"/>
      <c r="IL3" s="201"/>
      <c r="IM3" s="201"/>
      <c r="IN3" s="201"/>
      <c r="IO3" s="201"/>
      <c r="IP3" s="201"/>
      <c r="IQ3" s="201"/>
      <c r="IR3" s="201"/>
      <c r="IS3" s="201"/>
      <c r="IT3" s="201"/>
      <c r="IU3" s="201"/>
      <c r="IV3" s="201"/>
      <c r="IW3" s="201"/>
      <c r="IX3" s="201"/>
      <c r="IY3" s="201"/>
      <c r="IZ3" s="201"/>
      <c r="JA3" s="201"/>
      <c r="JB3" s="201"/>
      <c r="JC3" s="201"/>
      <c r="JD3" s="201"/>
      <c r="JE3" s="201"/>
      <c r="JF3" s="201"/>
      <c r="JG3" s="201"/>
      <c r="JH3" s="201"/>
      <c r="JI3" s="201"/>
      <c r="JJ3" s="201"/>
      <c r="JK3" s="201"/>
      <c r="JL3" s="201"/>
      <c r="JM3" s="201"/>
      <c r="JN3" s="201"/>
      <c r="JO3" s="201"/>
      <c r="JP3" s="201"/>
      <c r="JQ3" s="201"/>
      <c r="JR3" s="201"/>
      <c r="JS3" s="201"/>
      <c r="JT3" s="201"/>
      <c r="JU3" s="201"/>
      <c r="JV3" s="201"/>
      <c r="JW3" s="201"/>
      <c r="JX3" s="201"/>
      <c r="JY3" s="201"/>
      <c r="JZ3" s="201"/>
      <c r="KA3" s="201"/>
      <c r="KB3" s="201"/>
      <c r="KC3" s="201"/>
      <c r="KD3" s="201"/>
      <c r="KE3" s="201"/>
      <c r="KF3" s="201"/>
      <c r="KG3" s="201"/>
      <c r="KH3" s="201"/>
      <c r="KI3" s="201"/>
      <c r="KJ3" s="201"/>
      <c r="KK3" s="201"/>
      <c r="KL3" s="201"/>
      <c r="KM3" s="201"/>
      <c r="KN3" s="201"/>
      <c r="KO3" s="201"/>
      <c r="KP3" s="201"/>
      <c r="KQ3" s="201"/>
      <c r="KR3" s="201"/>
      <c r="KS3" s="201"/>
      <c r="KT3" s="201"/>
      <c r="KU3" s="201"/>
      <c r="KV3" s="201"/>
      <c r="KW3" s="201"/>
      <c r="KX3" s="201"/>
      <c r="KY3" s="201"/>
      <c r="KZ3" s="201"/>
      <c r="LA3" s="201"/>
      <c r="LB3" s="201"/>
      <c r="LC3" s="201"/>
      <c r="LD3" s="201"/>
      <c r="LE3" s="201"/>
      <c r="LF3" s="201"/>
      <c r="LG3" s="201"/>
      <c r="LH3" s="201"/>
      <c r="LI3" s="201"/>
      <c r="LJ3" s="201"/>
      <c r="LK3" s="201"/>
      <c r="LL3" s="201"/>
      <c r="LM3" s="201"/>
      <c r="LN3" s="201"/>
      <c r="LO3" s="201"/>
      <c r="LP3" s="201"/>
      <c r="LQ3" s="201"/>
      <c r="LR3" s="201"/>
      <c r="LS3" s="201"/>
      <c r="LT3" s="201"/>
      <c r="LU3" s="201"/>
      <c r="LV3" s="201"/>
      <c r="LW3" s="201"/>
      <c r="LX3" s="201"/>
      <c r="LY3" s="201"/>
      <c r="LZ3" s="201"/>
      <c r="MA3" s="201"/>
      <c r="MB3" s="201"/>
      <c r="MC3" s="202"/>
      <c r="MD3" s="191" t="s">
        <v>422</v>
      </c>
      <c r="ME3" s="192"/>
    </row>
    <row r="4" spans="1:343" ht="12.75" x14ac:dyDescent="0.25">
      <c r="A4" s="26"/>
      <c r="B4" s="26"/>
      <c r="C4" s="26"/>
      <c r="D4" s="26"/>
      <c r="E4" s="26"/>
      <c r="F4" s="26"/>
      <c r="G4" s="26"/>
      <c r="H4" s="26"/>
      <c r="I4" s="27"/>
      <c r="J4" s="27"/>
      <c r="Z4" s="91" t="s">
        <v>88</v>
      </c>
      <c r="AA4" s="91" t="s">
        <v>88</v>
      </c>
      <c r="AB4" s="91" t="s">
        <v>88</v>
      </c>
      <c r="AC4" s="91" t="s">
        <v>88</v>
      </c>
      <c r="AD4" s="91" t="s">
        <v>88</v>
      </c>
      <c r="AE4" s="91" t="s">
        <v>88</v>
      </c>
      <c r="AF4" s="91" t="s">
        <v>88</v>
      </c>
      <c r="AG4" s="91" t="s">
        <v>88</v>
      </c>
      <c r="AH4" s="91" t="s">
        <v>88</v>
      </c>
      <c r="AI4" s="91" t="s">
        <v>88</v>
      </c>
      <c r="AJ4" s="91" t="s">
        <v>88</v>
      </c>
      <c r="AK4" s="91" t="s">
        <v>88</v>
      </c>
      <c r="AL4" s="91" t="s">
        <v>88</v>
      </c>
      <c r="AM4" s="91" t="s">
        <v>88</v>
      </c>
      <c r="AN4" s="91" t="s">
        <v>88</v>
      </c>
      <c r="AO4" s="91" t="s">
        <v>88</v>
      </c>
      <c r="AP4" s="91" t="s">
        <v>88</v>
      </c>
      <c r="AQ4" s="91" t="s">
        <v>88</v>
      </c>
      <c r="AR4" s="91" t="s">
        <v>88</v>
      </c>
      <c r="AS4" s="91" t="s">
        <v>88</v>
      </c>
      <c r="AT4" s="91" t="s">
        <v>88</v>
      </c>
      <c r="AU4" s="91" t="s">
        <v>88</v>
      </c>
      <c r="AV4" s="91" t="s">
        <v>88</v>
      </c>
      <c r="AW4" s="91" t="s">
        <v>88</v>
      </c>
      <c r="AX4" s="91" t="s">
        <v>88</v>
      </c>
      <c r="AY4" s="92" t="s">
        <v>89</v>
      </c>
      <c r="AZ4" s="92" t="s">
        <v>89</v>
      </c>
      <c r="BA4" s="92" t="s">
        <v>89</v>
      </c>
      <c r="BB4" s="92" t="s">
        <v>89</v>
      </c>
      <c r="BC4" s="92" t="s">
        <v>89</v>
      </c>
      <c r="BD4" s="92" t="s">
        <v>89</v>
      </c>
      <c r="BE4" s="92" t="s">
        <v>89</v>
      </c>
      <c r="BF4" s="92" t="s">
        <v>89</v>
      </c>
      <c r="BG4" s="92" t="s">
        <v>89</v>
      </c>
      <c r="BH4" s="92" t="s">
        <v>89</v>
      </c>
      <c r="BI4" s="92" t="s">
        <v>89</v>
      </c>
      <c r="BJ4" s="92" t="s">
        <v>89</v>
      </c>
      <c r="BK4" s="92" t="s">
        <v>89</v>
      </c>
      <c r="BL4" s="92" t="s">
        <v>89</v>
      </c>
      <c r="BM4" s="92" t="s">
        <v>89</v>
      </c>
      <c r="BN4" s="92" t="s">
        <v>89</v>
      </c>
      <c r="BO4" s="92" t="s">
        <v>89</v>
      </c>
      <c r="BP4" s="92" t="s">
        <v>89</v>
      </c>
      <c r="BQ4" s="92" t="s">
        <v>89</v>
      </c>
      <c r="BR4" s="92" t="s">
        <v>89</v>
      </c>
      <c r="BS4" s="92" t="s">
        <v>89</v>
      </c>
      <c r="BT4" s="92" t="s">
        <v>89</v>
      </c>
      <c r="BU4" s="92" t="s">
        <v>89</v>
      </c>
      <c r="BV4" s="92" t="s">
        <v>89</v>
      </c>
      <c r="BW4" s="92" t="s">
        <v>89</v>
      </c>
      <c r="BX4" s="92" t="s">
        <v>89</v>
      </c>
      <c r="BY4" s="92" t="s">
        <v>89</v>
      </c>
      <c r="BZ4" s="92" t="s">
        <v>89</v>
      </c>
      <c r="CA4" s="92" t="s">
        <v>89</v>
      </c>
      <c r="CB4" s="92" t="s">
        <v>89</v>
      </c>
      <c r="CC4" s="92" t="s">
        <v>89</v>
      </c>
      <c r="CD4" s="92" t="s">
        <v>89</v>
      </c>
      <c r="CE4" s="92" t="s">
        <v>89</v>
      </c>
      <c r="CF4" s="92" t="s">
        <v>89</v>
      </c>
      <c r="CG4" s="92" t="s">
        <v>89</v>
      </c>
      <c r="CH4" s="92" t="s">
        <v>89</v>
      </c>
      <c r="CI4" s="92" t="s">
        <v>89</v>
      </c>
      <c r="CJ4" s="92" t="s">
        <v>89</v>
      </c>
      <c r="CK4" s="92" t="s">
        <v>89</v>
      </c>
      <c r="CL4" s="92" t="s">
        <v>89</v>
      </c>
      <c r="CM4" s="92" t="s">
        <v>89</v>
      </c>
      <c r="CN4" s="92" t="s">
        <v>89</v>
      </c>
      <c r="CO4" s="92" t="s">
        <v>89</v>
      </c>
      <c r="CP4" s="93" t="s">
        <v>169</v>
      </c>
      <c r="CQ4" s="93" t="s">
        <v>169</v>
      </c>
      <c r="CR4" s="93" t="s">
        <v>169</v>
      </c>
      <c r="CS4" s="93" t="s">
        <v>169</v>
      </c>
      <c r="CT4" s="93" t="s">
        <v>169</v>
      </c>
      <c r="CU4" s="93" t="s">
        <v>169</v>
      </c>
      <c r="CV4" s="93" t="s">
        <v>169</v>
      </c>
      <c r="CW4" s="93" t="s">
        <v>169</v>
      </c>
      <c r="CX4" s="93" t="s">
        <v>169</v>
      </c>
      <c r="CY4" s="93" t="s">
        <v>169</v>
      </c>
      <c r="CZ4" s="93" t="s">
        <v>169</v>
      </c>
      <c r="DA4" s="93" t="s">
        <v>169</v>
      </c>
      <c r="DB4" s="93" t="s">
        <v>169</v>
      </c>
      <c r="DC4" s="93" t="s">
        <v>169</v>
      </c>
      <c r="DD4" s="93" t="s">
        <v>169</v>
      </c>
      <c r="DE4" s="93" t="s">
        <v>169</v>
      </c>
      <c r="DF4" s="93" t="s">
        <v>169</v>
      </c>
      <c r="DG4" s="93" t="s">
        <v>169</v>
      </c>
      <c r="DH4" s="93" t="s">
        <v>169</v>
      </c>
      <c r="DI4" s="93" t="s">
        <v>169</v>
      </c>
      <c r="DJ4" s="93" t="s">
        <v>169</v>
      </c>
      <c r="DK4" s="93" t="s">
        <v>169</v>
      </c>
      <c r="DL4" s="93" t="s">
        <v>169</v>
      </c>
      <c r="DM4" s="93" t="s">
        <v>169</v>
      </c>
      <c r="DN4" s="93" t="s">
        <v>169</v>
      </c>
      <c r="DO4" s="93" t="s">
        <v>169</v>
      </c>
      <c r="DP4" s="93" t="s">
        <v>169</v>
      </c>
      <c r="DQ4" s="93" t="s">
        <v>169</v>
      </c>
      <c r="DR4" s="93" t="s">
        <v>169</v>
      </c>
      <c r="DS4" s="93" t="s">
        <v>169</v>
      </c>
      <c r="DT4" s="93" t="s">
        <v>169</v>
      </c>
      <c r="DU4" s="93" t="s">
        <v>169</v>
      </c>
      <c r="DV4" s="93" t="s">
        <v>169</v>
      </c>
      <c r="DW4" s="93" t="s">
        <v>169</v>
      </c>
      <c r="DX4" s="93" t="s">
        <v>169</v>
      </c>
      <c r="DY4" s="93" t="s">
        <v>169</v>
      </c>
      <c r="DZ4" s="93" t="s">
        <v>169</v>
      </c>
      <c r="EA4" s="93" t="s">
        <v>169</v>
      </c>
      <c r="EB4" s="93" t="s">
        <v>169</v>
      </c>
      <c r="EC4" s="93" t="s">
        <v>169</v>
      </c>
      <c r="ED4" s="93" t="s">
        <v>169</v>
      </c>
      <c r="EE4" s="93" t="s">
        <v>169</v>
      </c>
      <c r="EF4" s="93" t="s">
        <v>169</v>
      </c>
      <c r="EG4" s="94" t="s">
        <v>90</v>
      </c>
      <c r="EH4" s="94" t="s">
        <v>90</v>
      </c>
      <c r="EI4" s="94" t="s">
        <v>90</v>
      </c>
      <c r="EJ4" s="94" t="s">
        <v>90</v>
      </c>
      <c r="EK4" s="94" t="s">
        <v>90</v>
      </c>
      <c r="EL4" s="94" t="s">
        <v>90</v>
      </c>
      <c r="EM4" s="94" t="s">
        <v>90</v>
      </c>
      <c r="EN4" s="94" t="s">
        <v>90</v>
      </c>
      <c r="EO4" s="94" t="s">
        <v>90</v>
      </c>
      <c r="EP4" s="94" t="s">
        <v>90</v>
      </c>
      <c r="EQ4" s="94" t="s">
        <v>90</v>
      </c>
      <c r="ER4" s="94" t="s">
        <v>90</v>
      </c>
      <c r="ES4" s="94" t="s">
        <v>90</v>
      </c>
      <c r="ET4" s="94" t="s">
        <v>90</v>
      </c>
      <c r="EU4" s="94" t="s">
        <v>90</v>
      </c>
      <c r="EV4" s="94" t="s">
        <v>90</v>
      </c>
      <c r="EW4" s="94" t="s">
        <v>90</v>
      </c>
      <c r="EX4" s="94" t="s">
        <v>90</v>
      </c>
      <c r="EY4" s="94" t="s">
        <v>90</v>
      </c>
      <c r="EZ4" s="94" t="s">
        <v>90</v>
      </c>
      <c r="FA4" s="94" t="s">
        <v>90</v>
      </c>
      <c r="FB4" s="94" t="s">
        <v>90</v>
      </c>
      <c r="FC4" s="94" t="s">
        <v>90</v>
      </c>
      <c r="FD4" s="94" t="s">
        <v>90</v>
      </c>
      <c r="FE4" s="94" t="s">
        <v>90</v>
      </c>
      <c r="FF4" s="94" t="s">
        <v>90</v>
      </c>
      <c r="FG4" s="94" t="s">
        <v>90</v>
      </c>
      <c r="FH4" s="94" t="s">
        <v>90</v>
      </c>
      <c r="FI4" s="94" t="s">
        <v>90</v>
      </c>
      <c r="FJ4" s="94" t="s">
        <v>90</v>
      </c>
      <c r="FK4" s="94" t="s">
        <v>90</v>
      </c>
      <c r="FL4" s="94" t="s">
        <v>90</v>
      </c>
      <c r="FM4" s="94" t="s">
        <v>90</v>
      </c>
      <c r="FN4" s="94" t="s">
        <v>90</v>
      </c>
      <c r="FO4" s="94" t="s">
        <v>90</v>
      </c>
      <c r="FP4" s="94" t="s">
        <v>90</v>
      </c>
      <c r="FQ4" s="94" t="s">
        <v>90</v>
      </c>
      <c r="FR4" s="94" t="s">
        <v>90</v>
      </c>
      <c r="FS4" s="94" t="s">
        <v>90</v>
      </c>
      <c r="FT4" s="94" t="s">
        <v>90</v>
      </c>
      <c r="FU4" s="94" t="s">
        <v>90</v>
      </c>
      <c r="FV4" s="94" t="s">
        <v>90</v>
      </c>
      <c r="FW4" s="94" t="s">
        <v>90</v>
      </c>
      <c r="FX4" s="94" t="s">
        <v>90</v>
      </c>
      <c r="FY4" s="94" t="s">
        <v>90</v>
      </c>
      <c r="FZ4" s="94" t="s">
        <v>90</v>
      </c>
      <c r="GA4" s="94" t="s">
        <v>90</v>
      </c>
      <c r="GB4" s="94" t="s">
        <v>90</v>
      </c>
      <c r="GC4" s="94" t="s">
        <v>90</v>
      </c>
      <c r="GD4" s="94" t="s">
        <v>90</v>
      </c>
      <c r="GE4" s="94" t="s">
        <v>90</v>
      </c>
      <c r="GF4" s="94" t="s">
        <v>90</v>
      </c>
      <c r="GG4" s="94" t="s">
        <v>90</v>
      </c>
      <c r="GH4" s="94" t="s">
        <v>90</v>
      </c>
      <c r="GI4" s="94" t="s">
        <v>90</v>
      </c>
      <c r="GJ4" s="94" t="s">
        <v>90</v>
      </c>
      <c r="GK4" s="94" t="s">
        <v>90</v>
      </c>
      <c r="GL4" s="94"/>
      <c r="GM4" s="94" t="s">
        <v>90</v>
      </c>
      <c r="GN4" s="94" t="s">
        <v>90</v>
      </c>
      <c r="GO4" s="94" t="s">
        <v>90</v>
      </c>
      <c r="GP4" s="94" t="s">
        <v>90</v>
      </c>
      <c r="GQ4" s="94" t="s">
        <v>90</v>
      </c>
      <c r="GR4" s="94" t="s">
        <v>90</v>
      </c>
      <c r="GS4" s="94" t="s">
        <v>90</v>
      </c>
      <c r="GT4" s="94" t="s">
        <v>90</v>
      </c>
      <c r="GU4" s="94" t="s">
        <v>90</v>
      </c>
      <c r="GV4" s="94" t="s">
        <v>90</v>
      </c>
      <c r="GW4" s="94" t="s">
        <v>90</v>
      </c>
      <c r="GX4" s="94" t="s">
        <v>90</v>
      </c>
      <c r="GY4" s="94" t="s">
        <v>90</v>
      </c>
      <c r="GZ4" s="94" t="s">
        <v>90</v>
      </c>
      <c r="HA4" s="94" t="s">
        <v>90</v>
      </c>
      <c r="HB4" s="94" t="s">
        <v>90</v>
      </c>
      <c r="HC4" s="94" t="s">
        <v>90</v>
      </c>
      <c r="HD4" s="94" t="s">
        <v>90</v>
      </c>
      <c r="HE4" s="94" t="s">
        <v>90</v>
      </c>
      <c r="HF4" s="94" t="s">
        <v>90</v>
      </c>
      <c r="HG4" s="94" t="s">
        <v>90</v>
      </c>
      <c r="HH4" s="94" t="s">
        <v>90</v>
      </c>
      <c r="HI4" s="94" t="s">
        <v>90</v>
      </c>
      <c r="HJ4" s="94" t="s">
        <v>90</v>
      </c>
      <c r="HK4" s="94" t="s">
        <v>90</v>
      </c>
      <c r="HL4" s="94" t="s">
        <v>90</v>
      </c>
      <c r="HM4" s="94" t="s">
        <v>90</v>
      </c>
      <c r="HN4" s="94" t="s">
        <v>90</v>
      </c>
      <c r="HO4" s="94" t="s">
        <v>90</v>
      </c>
      <c r="HP4" s="94" t="s">
        <v>90</v>
      </c>
      <c r="HQ4" s="94" t="s">
        <v>90</v>
      </c>
      <c r="HR4" s="94" t="s">
        <v>90</v>
      </c>
      <c r="HS4" s="94" t="s">
        <v>90</v>
      </c>
      <c r="HT4" s="94" t="s">
        <v>90</v>
      </c>
      <c r="HU4" s="94" t="s">
        <v>90</v>
      </c>
      <c r="HV4" s="94" t="s">
        <v>90</v>
      </c>
      <c r="HW4" s="94" t="s">
        <v>90</v>
      </c>
      <c r="HX4" s="94" t="s">
        <v>90</v>
      </c>
      <c r="HY4" s="94" t="s">
        <v>90</v>
      </c>
      <c r="HZ4" s="94" t="s">
        <v>90</v>
      </c>
      <c r="IA4" s="94" t="s">
        <v>90</v>
      </c>
      <c r="IB4" s="94" t="s">
        <v>90</v>
      </c>
      <c r="IC4" s="94" t="s">
        <v>90</v>
      </c>
      <c r="ID4" s="94" t="s">
        <v>90</v>
      </c>
      <c r="IE4" s="94" t="s">
        <v>90</v>
      </c>
      <c r="IF4" s="94" t="s">
        <v>90</v>
      </c>
      <c r="IG4" s="94" t="s">
        <v>90</v>
      </c>
      <c r="IH4" s="94" t="s">
        <v>90</v>
      </c>
      <c r="II4" s="94" t="s">
        <v>90</v>
      </c>
      <c r="IJ4" s="94" t="s">
        <v>90</v>
      </c>
      <c r="IK4" s="94" t="s">
        <v>90</v>
      </c>
      <c r="IL4" s="94" t="s">
        <v>90</v>
      </c>
      <c r="IM4" s="94" t="s">
        <v>90</v>
      </c>
      <c r="IN4" s="94" t="s">
        <v>90</v>
      </c>
      <c r="IO4" s="94" t="s">
        <v>90</v>
      </c>
      <c r="IP4" s="94" t="s">
        <v>90</v>
      </c>
      <c r="IQ4" s="94" t="s">
        <v>90</v>
      </c>
      <c r="IR4" s="94" t="s">
        <v>90</v>
      </c>
      <c r="IS4" s="94" t="s">
        <v>90</v>
      </c>
      <c r="IT4" s="94" t="s">
        <v>90</v>
      </c>
      <c r="IU4" s="94" t="s">
        <v>90</v>
      </c>
      <c r="IV4" s="94" t="s">
        <v>90</v>
      </c>
      <c r="IW4" s="94" t="s">
        <v>90</v>
      </c>
      <c r="IX4" s="94" t="s">
        <v>90</v>
      </c>
      <c r="IY4" s="94" t="s">
        <v>90</v>
      </c>
      <c r="IZ4" s="94" t="s">
        <v>90</v>
      </c>
      <c r="JA4" s="94" t="s">
        <v>90</v>
      </c>
      <c r="JB4" s="94" t="s">
        <v>90</v>
      </c>
      <c r="JC4" s="94" t="s">
        <v>90</v>
      </c>
      <c r="JD4" s="94" t="s">
        <v>90</v>
      </c>
      <c r="JE4" s="94" t="s">
        <v>90</v>
      </c>
      <c r="JF4" s="94" t="s">
        <v>90</v>
      </c>
      <c r="JG4" s="94" t="s">
        <v>90</v>
      </c>
      <c r="JH4" s="94" t="s">
        <v>90</v>
      </c>
      <c r="JI4" s="94" t="s">
        <v>90</v>
      </c>
      <c r="JJ4" s="94" t="s">
        <v>90</v>
      </c>
      <c r="JK4" s="94" t="s">
        <v>90</v>
      </c>
      <c r="JL4" s="94" t="s">
        <v>90</v>
      </c>
      <c r="JM4" s="94" t="s">
        <v>90</v>
      </c>
      <c r="JN4" s="94" t="s">
        <v>90</v>
      </c>
      <c r="JO4" s="94" t="s">
        <v>90</v>
      </c>
      <c r="JP4" s="94" t="s">
        <v>90</v>
      </c>
      <c r="JQ4" s="94" t="s">
        <v>90</v>
      </c>
      <c r="JR4" s="94" t="s">
        <v>90</v>
      </c>
      <c r="JS4" s="94" t="s">
        <v>90</v>
      </c>
      <c r="JT4" s="94" t="s">
        <v>90</v>
      </c>
      <c r="JU4" s="94" t="s">
        <v>90</v>
      </c>
      <c r="JV4" s="94" t="s">
        <v>90</v>
      </c>
      <c r="JW4" s="94" t="s">
        <v>90</v>
      </c>
      <c r="JX4" s="94" t="s">
        <v>90</v>
      </c>
      <c r="JY4" s="94" t="s">
        <v>90</v>
      </c>
      <c r="JZ4" s="94" t="s">
        <v>90</v>
      </c>
      <c r="KA4" s="94" t="s">
        <v>90</v>
      </c>
      <c r="KB4" s="94" t="s">
        <v>90</v>
      </c>
      <c r="KC4" s="94" t="s">
        <v>90</v>
      </c>
      <c r="KD4" s="94" t="s">
        <v>90</v>
      </c>
      <c r="KE4" s="94" t="s">
        <v>90</v>
      </c>
      <c r="KF4" s="94" t="s">
        <v>90</v>
      </c>
      <c r="KG4" s="94" t="s">
        <v>90</v>
      </c>
      <c r="KH4" s="94" t="s">
        <v>90</v>
      </c>
      <c r="KI4" s="94" t="s">
        <v>90</v>
      </c>
      <c r="KJ4" s="94" t="s">
        <v>90</v>
      </c>
      <c r="KK4" s="94" t="s">
        <v>90</v>
      </c>
      <c r="KL4" s="94" t="s">
        <v>90</v>
      </c>
      <c r="KM4" s="94" t="s">
        <v>90</v>
      </c>
      <c r="KN4" s="94" t="s">
        <v>90</v>
      </c>
      <c r="KO4" s="94" t="s">
        <v>90</v>
      </c>
      <c r="KP4" s="94" t="s">
        <v>90</v>
      </c>
      <c r="KQ4" s="94" t="s">
        <v>90</v>
      </c>
      <c r="KR4" s="94" t="s">
        <v>90</v>
      </c>
      <c r="KS4" s="94" t="s">
        <v>90</v>
      </c>
      <c r="KT4" s="94" t="s">
        <v>90</v>
      </c>
      <c r="KU4" s="94" t="s">
        <v>90</v>
      </c>
      <c r="KV4" s="94" t="s">
        <v>90</v>
      </c>
      <c r="KW4" s="94" t="s">
        <v>90</v>
      </c>
    </row>
    <row r="5" spans="1:343" ht="15" customHeight="1" x14ac:dyDescent="0.25">
      <c r="D5" s="193" t="s">
        <v>2</v>
      </c>
      <c r="E5" s="193"/>
      <c r="F5" s="193"/>
      <c r="G5" s="193"/>
      <c r="H5" s="193"/>
      <c r="I5" s="193"/>
      <c r="J5" s="193"/>
      <c r="K5" s="193"/>
      <c r="L5" s="193"/>
      <c r="M5" s="193"/>
      <c r="N5" s="193"/>
      <c r="O5" s="193" t="s">
        <v>14</v>
      </c>
      <c r="P5" s="193"/>
      <c r="Q5" s="193"/>
      <c r="R5" s="193"/>
      <c r="S5" s="193"/>
      <c r="T5" s="193"/>
      <c r="U5" s="193"/>
      <c r="V5" s="193"/>
      <c r="W5" s="193"/>
      <c r="X5" s="193" t="s">
        <v>70</v>
      </c>
      <c r="Y5" s="193"/>
      <c r="Z5" s="28" t="s">
        <v>71</v>
      </c>
      <c r="AA5" s="28" t="s">
        <v>71</v>
      </c>
      <c r="AB5" s="28" t="s">
        <v>71</v>
      </c>
      <c r="AC5" s="28" t="s">
        <v>71</v>
      </c>
      <c r="AD5" s="28" t="s">
        <v>71</v>
      </c>
      <c r="AE5" s="28" t="s">
        <v>71</v>
      </c>
      <c r="AF5" s="28" t="s">
        <v>71</v>
      </c>
      <c r="AG5" s="28" t="s">
        <v>71</v>
      </c>
      <c r="AH5" s="28" t="s">
        <v>71</v>
      </c>
      <c r="AI5" s="28" t="s">
        <v>71</v>
      </c>
      <c r="AJ5" s="28" t="s">
        <v>71</v>
      </c>
      <c r="AK5" s="28" t="s">
        <v>71</v>
      </c>
      <c r="AL5" s="28" t="s">
        <v>71</v>
      </c>
      <c r="AM5" s="28" t="s">
        <v>71</v>
      </c>
      <c r="AN5" s="28" t="s">
        <v>71</v>
      </c>
      <c r="AO5" s="28" t="s">
        <v>71</v>
      </c>
      <c r="AP5" s="28" t="s">
        <v>72</v>
      </c>
      <c r="AQ5" s="28" t="s">
        <v>72</v>
      </c>
      <c r="AR5" s="28" t="s">
        <v>72</v>
      </c>
      <c r="AS5" s="28" t="s">
        <v>72</v>
      </c>
      <c r="AT5" s="28" t="s">
        <v>73</v>
      </c>
      <c r="AU5" s="28" t="s">
        <v>73</v>
      </c>
      <c r="AV5" s="28" t="s">
        <v>73</v>
      </c>
      <c r="AW5" s="28" t="s">
        <v>74</v>
      </c>
      <c r="AX5" s="28" t="s">
        <v>74</v>
      </c>
      <c r="AY5" s="28" t="s">
        <v>71</v>
      </c>
      <c r="AZ5" s="28" t="s">
        <v>71</v>
      </c>
      <c r="BA5" s="28" t="s">
        <v>71</v>
      </c>
      <c r="BB5" s="28" t="s">
        <v>71</v>
      </c>
      <c r="BC5" s="28" t="s">
        <v>71</v>
      </c>
      <c r="BD5" s="28" t="s">
        <v>71</v>
      </c>
      <c r="BE5" s="28" t="s">
        <v>71</v>
      </c>
      <c r="BF5" s="28" t="s">
        <v>71</v>
      </c>
      <c r="BG5" s="28" t="s">
        <v>71</v>
      </c>
      <c r="BH5" s="28" t="s">
        <v>71</v>
      </c>
      <c r="BI5" s="28" t="s">
        <v>71</v>
      </c>
      <c r="BJ5" s="28" t="s">
        <v>71</v>
      </c>
      <c r="BK5" s="28" t="s">
        <v>71</v>
      </c>
      <c r="BL5" s="28" t="s">
        <v>71</v>
      </c>
      <c r="BM5" s="28" t="s">
        <v>71</v>
      </c>
      <c r="BN5" s="28" t="s">
        <v>71</v>
      </c>
      <c r="BO5" s="28" t="s">
        <v>71</v>
      </c>
      <c r="BP5" s="28" t="s">
        <v>71</v>
      </c>
      <c r="BQ5" s="28" t="s">
        <v>71</v>
      </c>
      <c r="BR5" s="28" t="s">
        <v>71</v>
      </c>
      <c r="BS5" s="28" t="s">
        <v>71</v>
      </c>
      <c r="BT5" s="28" t="s">
        <v>71</v>
      </c>
      <c r="BU5" s="28" t="s">
        <v>71</v>
      </c>
      <c r="BV5" s="28" t="s">
        <v>71</v>
      </c>
      <c r="BW5" s="28" t="s">
        <v>71</v>
      </c>
      <c r="BX5" s="28" t="s">
        <v>71</v>
      </c>
      <c r="BY5" s="28" t="s">
        <v>71</v>
      </c>
      <c r="BZ5" s="28" t="s">
        <v>71</v>
      </c>
      <c r="CA5" s="28" t="s">
        <v>71</v>
      </c>
      <c r="CB5" s="28" t="s">
        <v>71</v>
      </c>
      <c r="CC5" s="28" t="s">
        <v>71</v>
      </c>
      <c r="CD5" s="28" t="s">
        <v>71</v>
      </c>
      <c r="CE5" s="28" t="s">
        <v>71</v>
      </c>
      <c r="CF5" s="28" t="s">
        <v>71</v>
      </c>
      <c r="CG5" s="28" t="s">
        <v>72</v>
      </c>
      <c r="CH5" s="28" t="s">
        <v>72</v>
      </c>
      <c r="CI5" s="28" t="s">
        <v>72</v>
      </c>
      <c r="CJ5" s="28" t="s">
        <v>72</v>
      </c>
      <c r="CK5" s="28" t="s">
        <v>73</v>
      </c>
      <c r="CL5" s="28" t="s">
        <v>73</v>
      </c>
      <c r="CM5" s="28" t="s">
        <v>73</v>
      </c>
      <c r="CN5" s="28" t="s">
        <v>74</v>
      </c>
      <c r="CO5" s="28" t="s">
        <v>74</v>
      </c>
      <c r="CP5" s="28" t="s">
        <v>71</v>
      </c>
      <c r="CQ5" s="28" t="s">
        <v>71</v>
      </c>
      <c r="CR5" s="28" t="s">
        <v>71</v>
      </c>
      <c r="CS5" s="28" t="s">
        <v>71</v>
      </c>
      <c r="CT5" s="28" t="s">
        <v>71</v>
      </c>
      <c r="CU5" s="28" t="s">
        <v>71</v>
      </c>
      <c r="CV5" s="28" t="s">
        <v>71</v>
      </c>
      <c r="CW5" s="28" t="s">
        <v>71</v>
      </c>
      <c r="CX5" s="28" t="s">
        <v>71</v>
      </c>
      <c r="CY5" s="28" t="s">
        <v>71</v>
      </c>
      <c r="CZ5" s="28" t="s">
        <v>71</v>
      </c>
      <c r="DA5" s="28" t="s">
        <v>71</v>
      </c>
      <c r="DB5" s="28" t="s">
        <v>71</v>
      </c>
      <c r="DC5" s="28" t="s">
        <v>71</v>
      </c>
      <c r="DD5" s="28" t="s">
        <v>71</v>
      </c>
      <c r="DE5" s="28" t="s">
        <v>71</v>
      </c>
      <c r="DF5" s="28" t="s">
        <v>71</v>
      </c>
      <c r="DG5" s="28" t="s">
        <v>71</v>
      </c>
      <c r="DH5" s="28" t="s">
        <v>71</v>
      </c>
      <c r="DI5" s="28" t="s">
        <v>71</v>
      </c>
      <c r="DJ5" s="28" t="s">
        <v>71</v>
      </c>
      <c r="DK5" s="28" t="s">
        <v>71</v>
      </c>
      <c r="DL5" s="28" t="s">
        <v>71</v>
      </c>
      <c r="DM5" s="28" t="s">
        <v>71</v>
      </c>
      <c r="DN5" s="28" t="s">
        <v>71</v>
      </c>
      <c r="DO5" s="28" t="s">
        <v>71</v>
      </c>
      <c r="DP5" s="28" t="s">
        <v>71</v>
      </c>
      <c r="DQ5" s="28" t="s">
        <v>71</v>
      </c>
      <c r="DR5" s="28" t="s">
        <v>71</v>
      </c>
      <c r="DS5" s="28" t="s">
        <v>71</v>
      </c>
      <c r="DT5" s="28" t="s">
        <v>71</v>
      </c>
      <c r="DU5" s="28" t="s">
        <v>71</v>
      </c>
      <c r="DV5" s="28" t="s">
        <v>71</v>
      </c>
      <c r="DW5" s="28" t="s">
        <v>71</v>
      </c>
      <c r="DX5" s="28" t="s">
        <v>72</v>
      </c>
      <c r="DY5" s="28" t="s">
        <v>72</v>
      </c>
      <c r="DZ5" s="28" t="s">
        <v>72</v>
      </c>
      <c r="EA5" s="28" t="s">
        <v>72</v>
      </c>
      <c r="EB5" s="28" t="s">
        <v>73</v>
      </c>
      <c r="EC5" s="28" t="s">
        <v>73</v>
      </c>
      <c r="ED5" s="28" t="s">
        <v>73</v>
      </c>
      <c r="EE5" s="28" t="s">
        <v>74</v>
      </c>
      <c r="EF5" s="28" t="s">
        <v>74</v>
      </c>
      <c r="EG5" s="28" t="s">
        <v>71</v>
      </c>
      <c r="EH5" s="28" t="s">
        <v>71</v>
      </c>
      <c r="EI5" s="28" t="s">
        <v>71</v>
      </c>
      <c r="EJ5" s="28" t="s">
        <v>71</v>
      </c>
      <c r="EK5" s="28" t="s">
        <v>71</v>
      </c>
      <c r="EL5" s="28" t="s">
        <v>71</v>
      </c>
      <c r="EM5" s="28" t="s">
        <v>71</v>
      </c>
      <c r="EN5" s="28" t="s">
        <v>71</v>
      </c>
      <c r="EO5" s="28" t="s">
        <v>71</v>
      </c>
      <c r="EP5" s="28" t="s">
        <v>71</v>
      </c>
      <c r="EQ5" s="28" t="s">
        <v>71</v>
      </c>
      <c r="ER5" s="28" t="s">
        <v>71</v>
      </c>
      <c r="ES5" s="28" t="s">
        <v>71</v>
      </c>
      <c r="ET5" s="28" t="s">
        <v>71</v>
      </c>
      <c r="EU5" s="28" t="s">
        <v>71</v>
      </c>
      <c r="EV5" s="28" t="s">
        <v>71</v>
      </c>
      <c r="EW5" s="28" t="s">
        <v>71</v>
      </c>
      <c r="EX5" s="28" t="s">
        <v>71</v>
      </c>
      <c r="EY5" s="28" t="s">
        <v>71</v>
      </c>
      <c r="EZ5" s="28" t="s">
        <v>71</v>
      </c>
      <c r="FA5" s="28" t="s">
        <v>71</v>
      </c>
      <c r="FB5" s="28" t="s">
        <v>71</v>
      </c>
      <c r="FC5" s="28" t="s">
        <v>71</v>
      </c>
      <c r="FD5" s="28" t="s">
        <v>71</v>
      </c>
      <c r="FE5" s="28" t="s">
        <v>71</v>
      </c>
      <c r="FF5" s="28" t="s">
        <v>71</v>
      </c>
      <c r="FG5" s="28" t="s">
        <v>71</v>
      </c>
      <c r="FH5" s="28" t="s">
        <v>71</v>
      </c>
      <c r="FI5" s="28" t="s">
        <v>71</v>
      </c>
      <c r="FJ5" s="28" t="s">
        <v>71</v>
      </c>
      <c r="FK5" s="28" t="s">
        <v>71</v>
      </c>
      <c r="FL5" s="28" t="s">
        <v>71</v>
      </c>
      <c r="FM5" s="28" t="s">
        <v>71</v>
      </c>
      <c r="FN5" s="28" t="s">
        <v>71</v>
      </c>
      <c r="FO5" s="28" t="s">
        <v>71</v>
      </c>
      <c r="FP5" s="28" t="s">
        <v>71</v>
      </c>
      <c r="FQ5" s="28" t="s">
        <v>71</v>
      </c>
      <c r="FR5" s="28" t="s">
        <v>71</v>
      </c>
      <c r="FS5" s="28" t="s">
        <v>71</v>
      </c>
      <c r="FT5" s="28" t="s">
        <v>71</v>
      </c>
      <c r="FU5" s="28" t="s">
        <v>71</v>
      </c>
      <c r="FV5" s="28" t="s">
        <v>71</v>
      </c>
      <c r="FW5" s="28" t="s">
        <v>71</v>
      </c>
      <c r="FX5" s="28" t="s">
        <v>71</v>
      </c>
      <c r="FY5" s="28" t="s">
        <v>71</v>
      </c>
      <c r="FZ5" s="28" t="s">
        <v>71</v>
      </c>
      <c r="GA5" s="28" t="s">
        <v>71</v>
      </c>
      <c r="GB5" s="28" t="s">
        <v>71</v>
      </c>
      <c r="GC5" s="28" t="s">
        <v>71</v>
      </c>
      <c r="GD5" s="28" t="s">
        <v>71</v>
      </c>
      <c r="GE5" s="28" t="s">
        <v>71</v>
      </c>
      <c r="GF5" s="28" t="s">
        <v>71</v>
      </c>
      <c r="GG5" s="28" t="s">
        <v>71</v>
      </c>
      <c r="GH5" s="28" t="s">
        <v>71</v>
      </c>
      <c r="GI5" s="28" t="s">
        <v>71</v>
      </c>
      <c r="GJ5" s="28" t="s">
        <v>71</v>
      </c>
      <c r="GK5" s="28" t="s">
        <v>71</v>
      </c>
      <c r="GL5" s="28"/>
      <c r="GM5" s="28" t="s">
        <v>71</v>
      </c>
      <c r="GN5" s="28" t="s">
        <v>71</v>
      </c>
      <c r="GO5" s="28" t="s">
        <v>71</v>
      </c>
      <c r="GP5" s="28" t="s">
        <v>71</v>
      </c>
      <c r="GQ5" s="28" t="s">
        <v>71</v>
      </c>
      <c r="GR5" s="28" t="s">
        <v>71</v>
      </c>
      <c r="GS5" s="28" t="s">
        <v>71</v>
      </c>
      <c r="GT5" s="28" t="s">
        <v>71</v>
      </c>
      <c r="GU5" s="28" t="s">
        <v>71</v>
      </c>
      <c r="GV5" s="28" t="s">
        <v>71</v>
      </c>
      <c r="GW5" s="28" t="s">
        <v>71</v>
      </c>
      <c r="GX5" s="28" t="s">
        <v>71</v>
      </c>
      <c r="GY5" s="28" t="s">
        <v>71</v>
      </c>
      <c r="GZ5" s="28" t="s">
        <v>71</v>
      </c>
      <c r="HA5" s="28" t="s">
        <v>71</v>
      </c>
      <c r="HB5" s="28" t="s">
        <v>71</v>
      </c>
      <c r="HC5" s="28" t="s">
        <v>71</v>
      </c>
      <c r="HD5" s="28" t="s">
        <v>71</v>
      </c>
      <c r="HE5" s="28" t="s">
        <v>71</v>
      </c>
      <c r="HF5" s="28" t="s">
        <v>71</v>
      </c>
      <c r="HG5" s="28" t="s">
        <v>71</v>
      </c>
      <c r="HH5" s="28" t="s">
        <v>71</v>
      </c>
      <c r="HI5" s="28" t="s">
        <v>71</v>
      </c>
      <c r="HJ5" s="28" t="s">
        <v>71</v>
      </c>
      <c r="HK5" s="28" t="s">
        <v>71</v>
      </c>
      <c r="HL5" s="28" t="s">
        <v>71</v>
      </c>
      <c r="HM5" s="28" t="s">
        <v>71</v>
      </c>
      <c r="HN5" s="28" t="s">
        <v>71</v>
      </c>
      <c r="HO5" s="28" t="s">
        <v>71</v>
      </c>
      <c r="HP5" s="28" t="s">
        <v>71</v>
      </c>
      <c r="HQ5" s="28" t="s">
        <v>71</v>
      </c>
      <c r="HR5" s="28" t="s">
        <v>71</v>
      </c>
      <c r="HS5" s="28" t="s">
        <v>71</v>
      </c>
      <c r="HT5" s="28" t="s">
        <v>71</v>
      </c>
      <c r="HU5" s="28" t="s">
        <v>71</v>
      </c>
      <c r="HV5" s="28" t="s">
        <v>71</v>
      </c>
      <c r="HW5" s="28" t="s">
        <v>71</v>
      </c>
      <c r="HX5" s="28" t="s">
        <v>71</v>
      </c>
      <c r="HY5" s="28" t="s">
        <v>71</v>
      </c>
      <c r="HZ5" s="28" t="s">
        <v>71</v>
      </c>
      <c r="IA5" s="28" t="s">
        <v>71</v>
      </c>
      <c r="IB5" s="28" t="s">
        <v>71</v>
      </c>
      <c r="IC5" s="28" t="s">
        <v>71</v>
      </c>
      <c r="ID5" s="28" t="s">
        <v>71</v>
      </c>
      <c r="IE5" s="28" t="s">
        <v>71</v>
      </c>
      <c r="IF5" s="28" t="s">
        <v>71</v>
      </c>
      <c r="IG5" s="28" t="s">
        <v>71</v>
      </c>
      <c r="IH5" s="28" t="s">
        <v>71</v>
      </c>
      <c r="II5" s="28" t="s">
        <v>71</v>
      </c>
      <c r="IJ5" s="28" t="s">
        <v>71</v>
      </c>
      <c r="IK5" s="28" t="s">
        <v>71</v>
      </c>
      <c r="IL5" s="28" t="s">
        <v>71</v>
      </c>
      <c r="IM5" s="28" t="s">
        <v>71</v>
      </c>
      <c r="IN5" s="28" t="s">
        <v>71</v>
      </c>
      <c r="IO5" s="28" t="s">
        <v>71</v>
      </c>
      <c r="IP5" s="28" t="s">
        <v>71</v>
      </c>
      <c r="IQ5" s="28" t="s">
        <v>71</v>
      </c>
      <c r="IR5" s="28" t="s">
        <v>71</v>
      </c>
      <c r="IS5" s="28" t="s">
        <v>71</v>
      </c>
      <c r="IT5" s="28" t="s">
        <v>71</v>
      </c>
      <c r="IU5" s="28" t="s">
        <v>71</v>
      </c>
      <c r="IV5" s="28" t="s">
        <v>71</v>
      </c>
      <c r="IW5" s="28" t="s">
        <v>71</v>
      </c>
      <c r="IX5" s="28" t="s">
        <v>71</v>
      </c>
      <c r="IY5" s="28" t="s">
        <v>71</v>
      </c>
      <c r="IZ5" s="28" t="s">
        <v>71</v>
      </c>
      <c r="JA5" s="28" t="s">
        <v>71</v>
      </c>
      <c r="JB5" s="28" t="s">
        <v>71</v>
      </c>
      <c r="JC5" s="28" t="s">
        <v>71</v>
      </c>
      <c r="JD5" s="28" t="s">
        <v>71</v>
      </c>
      <c r="JE5" s="28" t="s">
        <v>71</v>
      </c>
      <c r="JF5" s="28" t="s">
        <v>71</v>
      </c>
      <c r="JG5" s="28" t="s">
        <v>71</v>
      </c>
      <c r="JH5" s="28" t="s">
        <v>72</v>
      </c>
      <c r="JI5" s="28" t="s">
        <v>72</v>
      </c>
      <c r="JJ5" s="28" t="s">
        <v>72</v>
      </c>
      <c r="JK5" s="28" t="s">
        <v>72</v>
      </c>
      <c r="JL5" s="28" t="s">
        <v>72</v>
      </c>
      <c r="JM5" s="28" t="s">
        <v>72</v>
      </c>
      <c r="JN5" s="28" t="s">
        <v>72</v>
      </c>
      <c r="JO5" s="28" t="s">
        <v>72</v>
      </c>
      <c r="JP5" s="28" t="s">
        <v>72</v>
      </c>
      <c r="JQ5" s="28" t="s">
        <v>72</v>
      </c>
      <c r="JR5" s="28" t="s">
        <v>72</v>
      </c>
      <c r="JS5" s="28" t="s">
        <v>72</v>
      </c>
      <c r="JT5" s="28" t="s">
        <v>72</v>
      </c>
      <c r="JU5" s="28" t="s">
        <v>72</v>
      </c>
      <c r="JV5" s="28" t="s">
        <v>72</v>
      </c>
      <c r="JW5" s="28" t="s">
        <v>72</v>
      </c>
      <c r="JX5" s="28" t="s">
        <v>72</v>
      </c>
      <c r="JY5" s="28" t="s">
        <v>73</v>
      </c>
      <c r="JZ5" s="28" t="s">
        <v>73</v>
      </c>
      <c r="KA5" s="28" t="s">
        <v>73</v>
      </c>
      <c r="KB5" s="28" t="s">
        <v>73</v>
      </c>
      <c r="KC5" s="28" t="s">
        <v>73</v>
      </c>
      <c r="KD5" s="28" t="s">
        <v>73</v>
      </c>
      <c r="KE5" s="28" t="s">
        <v>73</v>
      </c>
      <c r="KF5" s="28" t="s">
        <v>73</v>
      </c>
      <c r="KG5" s="28" t="s">
        <v>73</v>
      </c>
      <c r="KH5" s="28" t="s">
        <v>73</v>
      </c>
      <c r="KI5" s="28" t="s">
        <v>73</v>
      </c>
      <c r="KJ5" s="28" t="s">
        <v>73</v>
      </c>
      <c r="KK5" s="28" t="s">
        <v>73</v>
      </c>
      <c r="KL5" s="28" t="s">
        <v>73</v>
      </c>
      <c r="KM5" s="28" t="s">
        <v>73</v>
      </c>
      <c r="KN5" s="28" t="s">
        <v>73</v>
      </c>
      <c r="KO5" s="28" t="s">
        <v>73</v>
      </c>
      <c r="KP5" s="28" t="s">
        <v>73</v>
      </c>
      <c r="KQ5" s="28" t="s">
        <v>74</v>
      </c>
      <c r="KR5" s="28" t="s">
        <v>74</v>
      </c>
      <c r="KS5" s="28" t="s">
        <v>74</v>
      </c>
      <c r="KT5" s="28" t="s">
        <v>74</v>
      </c>
      <c r="KU5" s="28" t="s">
        <v>74</v>
      </c>
      <c r="KV5" s="28" t="s">
        <v>74</v>
      </c>
      <c r="KW5" s="28" t="s">
        <v>74</v>
      </c>
      <c r="KX5" s="193" t="s">
        <v>168</v>
      </c>
      <c r="KY5" s="193"/>
      <c r="KZ5" s="193" t="s">
        <v>160</v>
      </c>
      <c r="LA5" s="193"/>
      <c r="LB5" s="193"/>
      <c r="LC5" s="193"/>
      <c r="LD5" s="193" t="s">
        <v>161</v>
      </c>
      <c r="LE5" s="193"/>
      <c r="LF5" s="193"/>
      <c r="LG5" s="193"/>
      <c r="LH5" s="193" t="s">
        <v>162</v>
      </c>
      <c r="LI5" s="193"/>
      <c r="LJ5" s="193"/>
      <c r="LK5" s="193"/>
      <c r="LL5" s="193" t="s">
        <v>163</v>
      </c>
      <c r="LM5" s="193"/>
      <c r="LN5" s="193"/>
      <c r="LO5" s="193"/>
      <c r="LP5" s="193" t="s">
        <v>164</v>
      </c>
      <c r="LQ5" s="193"/>
      <c r="LR5" s="193"/>
      <c r="LS5" s="193"/>
      <c r="LT5" s="193" t="s">
        <v>165</v>
      </c>
      <c r="LU5" s="193"/>
      <c r="LV5" s="193"/>
      <c r="LW5" s="193"/>
      <c r="LX5" s="193" t="s">
        <v>166</v>
      </c>
      <c r="LY5" s="193"/>
      <c r="LZ5" s="193"/>
      <c r="MA5" s="193"/>
      <c r="MB5" s="193" t="s">
        <v>167</v>
      </c>
      <c r="MC5" s="193"/>
      <c r="MD5" s="193"/>
      <c r="ME5" s="193"/>
    </row>
    <row r="6" spans="1:343" ht="311.25" customHeight="1" x14ac:dyDescent="0.25">
      <c r="A6" s="39" t="s">
        <v>69</v>
      </c>
      <c r="B6" s="39" t="s">
        <v>0</v>
      </c>
      <c r="C6" s="25" t="s">
        <v>62</v>
      </c>
      <c r="D6" s="39" t="s">
        <v>3</v>
      </c>
      <c r="E6" s="39" t="s">
        <v>4</v>
      </c>
      <c r="F6" s="39" t="s">
        <v>63</v>
      </c>
      <c r="G6" s="39" t="s">
        <v>64</v>
      </c>
      <c r="H6" s="39" t="s">
        <v>6</v>
      </c>
      <c r="I6" s="39" t="s">
        <v>8</v>
      </c>
      <c r="J6" s="39" t="s">
        <v>9</v>
      </c>
      <c r="K6" s="39" t="s">
        <v>10</v>
      </c>
      <c r="L6" s="39" t="s">
        <v>11</v>
      </c>
      <c r="M6" s="39" t="s">
        <v>12</v>
      </c>
      <c r="N6" s="39" t="s">
        <v>13</v>
      </c>
      <c r="O6" s="39" t="s">
        <v>15</v>
      </c>
      <c r="P6" s="39" t="s">
        <v>65</v>
      </c>
      <c r="Q6" s="39" t="s">
        <v>17</v>
      </c>
      <c r="R6" s="39" t="s">
        <v>18</v>
      </c>
      <c r="S6" s="39" t="s">
        <v>66</v>
      </c>
      <c r="T6" s="39" t="s">
        <v>67</v>
      </c>
      <c r="U6" s="39" t="s">
        <v>68</v>
      </c>
      <c r="V6" s="39" t="s">
        <v>22</v>
      </c>
      <c r="W6" s="39" t="s">
        <v>23</v>
      </c>
      <c r="X6" s="39" t="s">
        <v>24</v>
      </c>
      <c r="Y6" s="39" t="s">
        <v>26</v>
      </c>
      <c r="Z6" s="37" t="s">
        <v>170</v>
      </c>
      <c r="AA6" s="37" t="s">
        <v>171</v>
      </c>
      <c r="AB6" s="37" t="s">
        <v>227</v>
      </c>
      <c r="AC6" s="37" t="s">
        <v>180</v>
      </c>
      <c r="AD6" s="37" t="s">
        <v>228</v>
      </c>
      <c r="AE6" s="37" t="s">
        <v>229</v>
      </c>
      <c r="AF6" s="37" t="s">
        <v>192</v>
      </c>
      <c r="AG6" s="37" t="s">
        <v>193</v>
      </c>
      <c r="AH6" s="37" t="s">
        <v>195</v>
      </c>
      <c r="AI6" s="37" t="s">
        <v>201</v>
      </c>
      <c r="AJ6" s="37" t="s">
        <v>202</v>
      </c>
      <c r="AK6" s="38" t="s">
        <v>203</v>
      </c>
      <c r="AL6" s="37" t="s">
        <v>204</v>
      </c>
      <c r="AM6" s="37" t="s">
        <v>206</v>
      </c>
      <c r="AN6" s="37" t="s">
        <v>207</v>
      </c>
      <c r="AO6" s="37" t="s">
        <v>209</v>
      </c>
      <c r="AP6" s="37" t="s">
        <v>211</v>
      </c>
      <c r="AQ6" s="37" t="s">
        <v>214</v>
      </c>
      <c r="AR6" s="37" t="s">
        <v>216</v>
      </c>
      <c r="AS6" s="38" t="s">
        <v>230</v>
      </c>
      <c r="AT6" s="37" t="s">
        <v>218</v>
      </c>
      <c r="AU6" s="37" t="s">
        <v>220</v>
      </c>
      <c r="AV6" s="37" t="s">
        <v>222</v>
      </c>
      <c r="AW6" s="37" t="s">
        <v>224</v>
      </c>
      <c r="AX6" s="37" t="s">
        <v>226</v>
      </c>
      <c r="AY6" s="44" t="s">
        <v>170</v>
      </c>
      <c r="AZ6" s="44" t="s">
        <v>172</v>
      </c>
      <c r="BA6" s="44" t="s">
        <v>173</v>
      </c>
      <c r="BB6" s="44" t="s">
        <v>174</v>
      </c>
      <c r="BC6" s="44" t="s">
        <v>175</v>
      </c>
      <c r="BD6" s="44" t="s">
        <v>176</v>
      </c>
      <c r="BE6" s="38" t="s">
        <v>177</v>
      </c>
      <c r="BF6" s="44" t="s">
        <v>178</v>
      </c>
      <c r="BG6" s="44" t="s">
        <v>179</v>
      </c>
      <c r="BH6" s="44" t="s">
        <v>180</v>
      </c>
      <c r="BI6" s="44" t="s">
        <v>181</v>
      </c>
      <c r="BJ6" s="44" t="s">
        <v>182</v>
      </c>
      <c r="BK6" s="38" t="s">
        <v>183</v>
      </c>
      <c r="BL6" s="38" t="s">
        <v>184</v>
      </c>
      <c r="BM6" s="38" t="s">
        <v>185</v>
      </c>
      <c r="BN6" s="38" t="s">
        <v>186</v>
      </c>
      <c r="BO6" s="38" t="s">
        <v>187</v>
      </c>
      <c r="BP6" s="38" t="s">
        <v>188</v>
      </c>
      <c r="BQ6" s="38" t="s">
        <v>189</v>
      </c>
      <c r="BR6" s="44" t="s">
        <v>190</v>
      </c>
      <c r="BS6" s="44" t="s">
        <v>191</v>
      </c>
      <c r="BT6" s="44" t="s">
        <v>192</v>
      </c>
      <c r="BU6" s="44" t="s">
        <v>193</v>
      </c>
      <c r="BV6" s="44" t="s">
        <v>195</v>
      </c>
      <c r="BW6" s="44" t="s">
        <v>197</v>
      </c>
      <c r="BX6" s="44" t="s">
        <v>198</v>
      </c>
      <c r="BY6" s="44" t="s">
        <v>199</v>
      </c>
      <c r="BZ6" s="44" t="s">
        <v>202</v>
      </c>
      <c r="CA6" s="38" t="s">
        <v>203</v>
      </c>
      <c r="CB6" s="44" t="s">
        <v>204</v>
      </c>
      <c r="CC6" s="44" t="s">
        <v>206</v>
      </c>
      <c r="CD6" s="44" t="s">
        <v>208</v>
      </c>
      <c r="CE6" s="38" t="s">
        <v>231</v>
      </c>
      <c r="CF6" s="44" t="s">
        <v>209</v>
      </c>
      <c r="CG6" s="44" t="s">
        <v>211</v>
      </c>
      <c r="CH6" s="44" t="s">
        <v>213</v>
      </c>
      <c r="CI6" s="44" t="s">
        <v>216</v>
      </c>
      <c r="CJ6" s="38" t="s">
        <v>217</v>
      </c>
      <c r="CK6" s="44" t="s">
        <v>218</v>
      </c>
      <c r="CL6" s="44" t="s">
        <v>220</v>
      </c>
      <c r="CM6" s="44" t="s">
        <v>222</v>
      </c>
      <c r="CN6" s="44" t="s">
        <v>224</v>
      </c>
      <c r="CO6" s="44" t="s">
        <v>226</v>
      </c>
      <c r="CP6" s="47" t="s">
        <v>233</v>
      </c>
      <c r="CQ6" s="47" t="s">
        <v>234</v>
      </c>
      <c r="CR6" s="47" t="s">
        <v>235</v>
      </c>
      <c r="CS6" s="47" t="s">
        <v>236</v>
      </c>
      <c r="CT6" s="47" t="s">
        <v>237</v>
      </c>
      <c r="CU6" s="47" t="s">
        <v>238</v>
      </c>
      <c r="CV6" s="38" t="s">
        <v>239</v>
      </c>
      <c r="CW6" s="47" t="s">
        <v>240</v>
      </c>
      <c r="CX6" s="47" t="s">
        <v>241</v>
      </c>
      <c r="CY6" s="47" t="s">
        <v>242</v>
      </c>
      <c r="CZ6" s="47" t="s">
        <v>243</v>
      </c>
      <c r="DA6" s="47" t="s">
        <v>244</v>
      </c>
      <c r="DB6" s="38" t="s">
        <v>245</v>
      </c>
      <c r="DC6" s="38" t="s">
        <v>246</v>
      </c>
      <c r="DD6" s="38" t="s">
        <v>247</v>
      </c>
      <c r="DE6" s="38" t="s">
        <v>248</v>
      </c>
      <c r="DF6" s="38" t="s">
        <v>249</v>
      </c>
      <c r="DG6" s="38" t="s">
        <v>250</v>
      </c>
      <c r="DH6" s="38" t="s">
        <v>251</v>
      </c>
      <c r="DI6" s="47" t="s">
        <v>252</v>
      </c>
      <c r="DJ6" s="47" t="s">
        <v>253</v>
      </c>
      <c r="DK6" s="47" t="s">
        <v>254</v>
      </c>
      <c r="DL6" s="47" t="s">
        <v>255</v>
      </c>
      <c r="DM6" s="47" t="s">
        <v>256</v>
      </c>
      <c r="DN6" s="47" t="s">
        <v>257</v>
      </c>
      <c r="DO6" s="47" t="s">
        <v>258</v>
      </c>
      <c r="DP6" s="47" t="s">
        <v>259</v>
      </c>
      <c r="DQ6" s="47" t="s">
        <v>260</v>
      </c>
      <c r="DR6" s="38" t="s">
        <v>261</v>
      </c>
      <c r="DS6" s="47" t="s">
        <v>262</v>
      </c>
      <c r="DT6" s="47" t="s">
        <v>263</v>
      </c>
      <c r="DU6" s="47" t="s">
        <v>264</v>
      </c>
      <c r="DV6" s="38" t="s">
        <v>265</v>
      </c>
      <c r="DW6" s="47" t="s">
        <v>266</v>
      </c>
      <c r="DX6" s="47" t="s">
        <v>267</v>
      </c>
      <c r="DY6" s="47" t="s">
        <v>268</v>
      </c>
      <c r="DZ6" s="47" t="s">
        <v>269</v>
      </c>
      <c r="EA6" s="38" t="s">
        <v>270</v>
      </c>
      <c r="EB6" s="47" t="s">
        <v>271</v>
      </c>
      <c r="EC6" s="47" t="s">
        <v>272</v>
      </c>
      <c r="ED6" s="47" t="s">
        <v>273</v>
      </c>
      <c r="EE6" s="47" t="s">
        <v>274</v>
      </c>
      <c r="EF6" s="47" t="s">
        <v>275</v>
      </c>
      <c r="EG6" s="45" t="s">
        <v>277</v>
      </c>
      <c r="EH6" s="45" t="s">
        <v>278</v>
      </c>
      <c r="EI6" s="45" t="s">
        <v>279</v>
      </c>
      <c r="EJ6" s="45" t="s">
        <v>280</v>
      </c>
      <c r="EK6" s="45" t="s">
        <v>281</v>
      </c>
      <c r="EL6" s="45" t="s">
        <v>282</v>
      </c>
      <c r="EM6" s="45" t="s">
        <v>91</v>
      </c>
      <c r="EN6" s="45" t="s">
        <v>92</v>
      </c>
      <c r="EO6" s="45" t="s">
        <v>93</v>
      </c>
      <c r="EP6" s="45" t="s">
        <v>94</v>
      </c>
      <c r="EQ6" s="45" t="s">
        <v>95</v>
      </c>
      <c r="ER6" s="45" t="s">
        <v>96</v>
      </c>
      <c r="ES6" s="45" t="s">
        <v>97</v>
      </c>
      <c r="ET6" s="45" t="s">
        <v>283</v>
      </c>
      <c r="EU6" s="45" t="s">
        <v>284</v>
      </c>
      <c r="EV6" s="45" t="s">
        <v>285</v>
      </c>
      <c r="EW6" s="45" t="s">
        <v>98</v>
      </c>
      <c r="EX6" s="45" t="s">
        <v>99</v>
      </c>
      <c r="EY6" s="45" t="s">
        <v>286</v>
      </c>
      <c r="EZ6" s="45" t="s">
        <v>287</v>
      </c>
      <c r="FA6" s="45" t="s">
        <v>288</v>
      </c>
      <c r="FB6" s="45" t="s">
        <v>289</v>
      </c>
      <c r="FC6" s="45" t="s">
        <v>290</v>
      </c>
      <c r="FD6" s="45" t="s">
        <v>291</v>
      </c>
      <c r="FE6" s="45" t="s">
        <v>292</v>
      </c>
      <c r="FF6" s="45" t="s">
        <v>293</v>
      </c>
      <c r="FG6" s="45" t="s">
        <v>294</v>
      </c>
      <c r="FH6" s="46" t="s">
        <v>295</v>
      </c>
      <c r="FI6" s="45" t="s">
        <v>296</v>
      </c>
      <c r="FJ6" s="45" t="s">
        <v>297</v>
      </c>
      <c r="FK6" s="45" t="s">
        <v>298</v>
      </c>
      <c r="FL6" s="45" t="s">
        <v>299</v>
      </c>
      <c r="FM6" s="46" t="s">
        <v>300</v>
      </c>
      <c r="FN6" s="46" t="s">
        <v>301</v>
      </c>
      <c r="FO6" s="46" t="s">
        <v>302</v>
      </c>
      <c r="FP6" s="45" t="s">
        <v>303</v>
      </c>
      <c r="FQ6" s="45" t="s">
        <v>304</v>
      </c>
      <c r="FR6" s="45" t="s">
        <v>305</v>
      </c>
      <c r="FS6" s="45" t="s">
        <v>306</v>
      </c>
      <c r="FT6" s="45" t="s">
        <v>307</v>
      </c>
      <c r="FU6" s="45" t="s">
        <v>308</v>
      </c>
      <c r="FV6" s="45" t="s">
        <v>309</v>
      </c>
      <c r="FW6" s="45" t="s">
        <v>310</v>
      </c>
      <c r="FX6" s="45" t="s">
        <v>311</v>
      </c>
      <c r="FY6" s="45" t="s">
        <v>312</v>
      </c>
      <c r="FZ6" s="45" t="s">
        <v>313</v>
      </c>
      <c r="GA6" s="45" t="s">
        <v>314</v>
      </c>
      <c r="GB6" s="45" t="s">
        <v>315</v>
      </c>
      <c r="GC6" s="45" t="s">
        <v>100</v>
      </c>
      <c r="GD6" s="46" t="s">
        <v>101</v>
      </c>
      <c r="GE6" s="46" t="s">
        <v>102</v>
      </c>
      <c r="GF6" s="46" t="s">
        <v>103</v>
      </c>
      <c r="GG6" s="46" t="s">
        <v>104</v>
      </c>
      <c r="GH6" s="46" t="s">
        <v>105</v>
      </c>
      <c r="GI6" s="45" t="s">
        <v>106</v>
      </c>
      <c r="GJ6" s="45" t="s">
        <v>107</v>
      </c>
      <c r="GK6" s="45" t="s">
        <v>108</v>
      </c>
      <c r="GL6" s="38" t="s">
        <v>55</v>
      </c>
      <c r="GM6" s="46" t="s">
        <v>109</v>
      </c>
      <c r="GN6" s="46" t="s">
        <v>110</v>
      </c>
      <c r="GO6" s="46" t="s">
        <v>111</v>
      </c>
      <c r="GP6" s="46" t="s">
        <v>112</v>
      </c>
      <c r="GQ6" s="46" t="s">
        <v>316</v>
      </c>
      <c r="GR6" s="46" t="s">
        <v>317</v>
      </c>
      <c r="GS6" s="46" t="s">
        <v>318</v>
      </c>
      <c r="GT6" s="46" t="s">
        <v>319</v>
      </c>
      <c r="GU6" s="46" t="s">
        <v>320</v>
      </c>
      <c r="GV6" s="46" t="s">
        <v>321</v>
      </c>
      <c r="GW6" s="46" t="s">
        <v>322</v>
      </c>
      <c r="GX6" s="46" t="s">
        <v>323</v>
      </c>
      <c r="GY6" s="46" t="s">
        <v>324</v>
      </c>
      <c r="GZ6" s="46" t="s">
        <v>325</v>
      </c>
      <c r="HA6" s="46" t="s">
        <v>326</v>
      </c>
      <c r="HB6" s="46" t="s">
        <v>327</v>
      </c>
      <c r="HC6" s="46" t="s">
        <v>113</v>
      </c>
      <c r="HD6" s="46" t="s">
        <v>114</v>
      </c>
      <c r="HE6" s="46" t="s">
        <v>115</v>
      </c>
      <c r="HF6" s="46" t="s">
        <v>116</v>
      </c>
      <c r="HG6" s="46" t="s">
        <v>117</v>
      </c>
      <c r="HH6" s="46" t="s">
        <v>118</v>
      </c>
      <c r="HI6" s="46" t="s">
        <v>328</v>
      </c>
      <c r="HJ6" s="46" t="s">
        <v>329</v>
      </c>
      <c r="HK6" s="46" t="s">
        <v>330</v>
      </c>
      <c r="HL6" s="46" t="s">
        <v>331</v>
      </c>
      <c r="HM6" s="46" t="s">
        <v>332</v>
      </c>
      <c r="HN6" s="46" t="s">
        <v>333</v>
      </c>
      <c r="HO6" s="46" t="s">
        <v>334</v>
      </c>
      <c r="HP6" s="46" t="s">
        <v>335</v>
      </c>
      <c r="HQ6" s="46" t="s">
        <v>336</v>
      </c>
      <c r="HR6" s="46" t="s">
        <v>337</v>
      </c>
      <c r="HS6" s="46" t="s">
        <v>338</v>
      </c>
      <c r="HT6" s="46" t="s">
        <v>339</v>
      </c>
      <c r="HU6" s="46" t="s">
        <v>340</v>
      </c>
      <c r="HV6" s="46" t="s">
        <v>341</v>
      </c>
      <c r="HW6" s="46" t="s">
        <v>342</v>
      </c>
      <c r="HX6" s="46" t="s">
        <v>343</v>
      </c>
      <c r="HY6" s="46" t="s">
        <v>344</v>
      </c>
      <c r="HZ6" s="46" t="s">
        <v>345</v>
      </c>
      <c r="IA6" s="46" t="s">
        <v>346</v>
      </c>
      <c r="IB6" s="46" t="s">
        <v>347</v>
      </c>
      <c r="IC6" s="46" t="s">
        <v>348</v>
      </c>
      <c r="ID6" s="46" t="s">
        <v>349</v>
      </c>
      <c r="IE6" s="46" t="s">
        <v>350</v>
      </c>
      <c r="IF6" s="46" t="s">
        <v>351</v>
      </c>
      <c r="IG6" s="46" t="s">
        <v>352</v>
      </c>
      <c r="IH6" s="46" t="s">
        <v>353</v>
      </c>
      <c r="II6" s="46" t="s">
        <v>354</v>
      </c>
      <c r="IJ6" s="45" t="s">
        <v>355</v>
      </c>
      <c r="IK6" s="46" t="s">
        <v>356</v>
      </c>
      <c r="IL6" s="46" t="s">
        <v>357</v>
      </c>
      <c r="IM6" s="46" t="s">
        <v>358</v>
      </c>
      <c r="IN6" s="46" t="s">
        <v>119</v>
      </c>
      <c r="IO6" s="46" t="s">
        <v>120</v>
      </c>
      <c r="IP6" s="45" t="s">
        <v>381</v>
      </c>
      <c r="IQ6" s="45" t="s">
        <v>359</v>
      </c>
      <c r="IR6" s="45" t="s">
        <v>360</v>
      </c>
      <c r="IS6" s="45" t="s">
        <v>361</v>
      </c>
      <c r="IT6" s="46" t="s">
        <v>121</v>
      </c>
      <c r="IU6" s="46" t="s">
        <v>122</v>
      </c>
      <c r="IV6" s="46" t="s">
        <v>123</v>
      </c>
      <c r="IW6" s="45" t="s">
        <v>124</v>
      </c>
      <c r="IX6" s="45" t="s">
        <v>125</v>
      </c>
      <c r="IY6" s="45" t="s">
        <v>126</v>
      </c>
      <c r="IZ6" s="45" t="s">
        <v>127</v>
      </c>
      <c r="JA6" s="45" t="s">
        <v>362</v>
      </c>
      <c r="JB6" s="45" t="s">
        <v>363</v>
      </c>
      <c r="JC6" s="45" t="s">
        <v>364</v>
      </c>
      <c r="JD6" s="45" t="s">
        <v>365</v>
      </c>
      <c r="JE6" s="45" t="s">
        <v>366</v>
      </c>
      <c r="JF6" s="46" t="s">
        <v>367</v>
      </c>
      <c r="JG6" s="46" t="s">
        <v>368</v>
      </c>
      <c r="JH6" s="45" t="s">
        <v>128</v>
      </c>
      <c r="JI6" s="45" t="s">
        <v>129</v>
      </c>
      <c r="JJ6" s="45" t="s">
        <v>130</v>
      </c>
      <c r="JK6" s="45" t="s">
        <v>131</v>
      </c>
      <c r="JL6" s="45" t="s">
        <v>132</v>
      </c>
      <c r="JM6" s="45" t="s">
        <v>133</v>
      </c>
      <c r="JN6" s="45" t="s">
        <v>134</v>
      </c>
      <c r="JO6" s="45" t="s">
        <v>135</v>
      </c>
      <c r="JP6" s="45" t="s">
        <v>136</v>
      </c>
      <c r="JQ6" s="45" t="s">
        <v>137</v>
      </c>
      <c r="JR6" s="45" t="s">
        <v>138</v>
      </c>
      <c r="JS6" s="45" t="s">
        <v>139</v>
      </c>
      <c r="JT6" s="46" t="s">
        <v>140</v>
      </c>
      <c r="JU6" s="46" t="s">
        <v>141</v>
      </c>
      <c r="JV6" s="46" t="s">
        <v>142</v>
      </c>
      <c r="JW6" s="46" t="s">
        <v>143</v>
      </c>
      <c r="JX6" s="46" t="s">
        <v>144</v>
      </c>
      <c r="JY6" s="45" t="s">
        <v>145</v>
      </c>
      <c r="JZ6" s="45" t="s">
        <v>146</v>
      </c>
      <c r="KA6" s="45" t="s">
        <v>147</v>
      </c>
      <c r="KB6" s="45" t="s">
        <v>148</v>
      </c>
      <c r="KC6" s="45" t="s">
        <v>149</v>
      </c>
      <c r="KD6" s="45" t="s">
        <v>150</v>
      </c>
      <c r="KE6" s="45" t="s">
        <v>151</v>
      </c>
      <c r="KF6" s="45" t="s">
        <v>152</v>
      </c>
      <c r="KG6" s="45" t="s">
        <v>153</v>
      </c>
      <c r="KH6" s="45" t="s">
        <v>369</v>
      </c>
      <c r="KI6" s="45" t="s">
        <v>370</v>
      </c>
      <c r="KJ6" s="45" t="s">
        <v>371</v>
      </c>
      <c r="KK6" s="45" t="s">
        <v>372</v>
      </c>
      <c r="KL6" s="45" t="s">
        <v>373</v>
      </c>
      <c r="KM6" s="45" t="s">
        <v>154</v>
      </c>
      <c r="KN6" s="45" t="s">
        <v>155</v>
      </c>
      <c r="KO6" s="45" t="s">
        <v>374</v>
      </c>
      <c r="KP6" s="45" t="s">
        <v>375</v>
      </c>
      <c r="KQ6" s="45" t="s">
        <v>156</v>
      </c>
      <c r="KR6" s="45" t="s">
        <v>157</v>
      </c>
      <c r="KS6" s="45" t="s">
        <v>376</v>
      </c>
      <c r="KT6" s="45" t="s">
        <v>377</v>
      </c>
      <c r="KU6" s="45" t="s">
        <v>378</v>
      </c>
      <c r="KV6" s="45" t="s">
        <v>379</v>
      </c>
      <c r="KW6" s="45" t="s">
        <v>380</v>
      </c>
      <c r="KX6" s="39" t="s">
        <v>158</v>
      </c>
      <c r="KY6" s="39" t="s">
        <v>159</v>
      </c>
      <c r="KZ6" s="39" t="s">
        <v>84</v>
      </c>
      <c r="LA6" s="39" t="s">
        <v>75</v>
      </c>
      <c r="LB6" s="39" t="s">
        <v>77</v>
      </c>
      <c r="LC6" s="39" t="s">
        <v>78</v>
      </c>
      <c r="LD6" s="39" t="s">
        <v>85</v>
      </c>
      <c r="LE6" s="39" t="s">
        <v>75</v>
      </c>
      <c r="LF6" s="39" t="s">
        <v>77</v>
      </c>
      <c r="LG6" s="39" t="s">
        <v>78</v>
      </c>
      <c r="LH6" s="39" t="s">
        <v>86</v>
      </c>
      <c r="LI6" s="39" t="s">
        <v>75</v>
      </c>
      <c r="LJ6" s="39" t="s">
        <v>77</v>
      </c>
      <c r="LK6" s="39" t="s">
        <v>78</v>
      </c>
      <c r="LL6" s="39" t="s">
        <v>87</v>
      </c>
      <c r="LM6" s="39" t="s">
        <v>75</v>
      </c>
      <c r="LN6" s="39" t="s">
        <v>77</v>
      </c>
      <c r="LO6" s="39" t="s">
        <v>78</v>
      </c>
      <c r="LP6" s="39" t="s">
        <v>84</v>
      </c>
      <c r="LQ6" s="39" t="s">
        <v>75</v>
      </c>
      <c r="LR6" s="39" t="s">
        <v>79</v>
      </c>
      <c r="LS6" s="39" t="s">
        <v>78</v>
      </c>
      <c r="LT6" s="39" t="s">
        <v>85</v>
      </c>
      <c r="LU6" s="39" t="s">
        <v>75</v>
      </c>
      <c r="LV6" s="39" t="s">
        <v>79</v>
      </c>
      <c r="LW6" s="39" t="s">
        <v>78</v>
      </c>
      <c r="LX6" s="39" t="s">
        <v>86</v>
      </c>
      <c r="LY6" s="39" t="s">
        <v>75</v>
      </c>
      <c r="LZ6" s="39" t="s">
        <v>79</v>
      </c>
      <c r="MA6" s="39" t="s">
        <v>78</v>
      </c>
      <c r="MB6" s="39" t="s">
        <v>87</v>
      </c>
      <c r="MC6" s="39" t="s">
        <v>75</v>
      </c>
      <c r="MD6" s="39" t="s">
        <v>79</v>
      </c>
      <c r="ME6" s="39" t="s">
        <v>78</v>
      </c>
    </row>
    <row r="7" spans="1:343" ht="120" customHeight="1" x14ac:dyDescent="0.25">
      <c r="A7" s="30">
        <f>+Registro!C1</f>
        <v>0</v>
      </c>
      <c r="B7" s="32">
        <f>+Registro!F1</f>
        <v>0</v>
      </c>
      <c r="C7" s="33">
        <f>+Registro!H1</f>
        <v>0</v>
      </c>
      <c r="D7" s="29" t="str">
        <f>+Registro!A4</f>
        <v/>
      </c>
      <c r="E7" s="32" t="str">
        <f>+Registro!C4</f>
        <v/>
      </c>
      <c r="F7" s="29" t="str">
        <f>+Registro!I4</f>
        <v/>
      </c>
      <c r="G7" s="31" t="str">
        <f>+Registro!A6</f>
        <v/>
      </c>
      <c r="H7" s="31" t="str">
        <f>+Registro!E6</f>
        <v/>
      </c>
      <c r="I7" s="31" t="str">
        <f>+Registro!A8</f>
        <v/>
      </c>
      <c r="J7" s="34" t="str">
        <f>+Registro!E8</f>
        <v/>
      </c>
      <c r="K7" s="29" t="str">
        <f>+Registro!H8</f>
        <v/>
      </c>
      <c r="L7" s="29" t="str">
        <f>+Registro!A10</f>
        <v/>
      </c>
      <c r="M7" s="29" t="str">
        <f>+Registro!D10</f>
        <v/>
      </c>
      <c r="N7" s="35" t="str">
        <f>+Registro!G10</f>
        <v/>
      </c>
      <c r="O7" s="29" t="str">
        <f>+Registro!A13</f>
        <v/>
      </c>
      <c r="P7" s="29" t="str">
        <f>+Registro!E13</f>
        <v/>
      </c>
      <c r="Q7" s="29" t="str">
        <f>+Registro!H13</f>
        <v/>
      </c>
      <c r="R7" s="29" t="str">
        <f>+Registro!A15</f>
        <v/>
      </c>
      <c r="S7" s="29" t="str">
        <f>+Registro!D15</f>
        <v/>
      </c>
      <c r="T7" s="30" t="str">
        <f>+Registro!G15</f>
        <v/>
      </c>
      <c r="U7" s="30" t="str">
        <f>+Registro!I15</f>
        <v/>
      </c>
      <c r="V7" s="36" t="str">
        <f>+Registro!A17</f>
        <v/>
      </c>
      <c r="W7" s="30" t="str">
        <f>+Registro!D17</f>
        <v/>
      </c>
      <c r="X7" s="32">
        <f>+Registro!C19</f>
        <v>0</v>
      </c>
      <c r="Y7" s="32">
        <f>+Registro!H19</f>
        <v>0</v>
      </c>
      <c r="Z7" s="29" t="str">
        <f>+Registro!I21</f>
        <v>Valide todas las variables</v>
      </c>
      <c r="AA7" s="29" t="str">
        <f>+Registro!I29</f>
        <v>Valide todas las variables</v>
      </c>
      <c r="AB7" s="29" t="str">
        <f>+Registro!I47</f>
        <v>Valide todas las variables</v>
      </c>
      <c r="AC7" s="29" t="str">
        <f>+Registro!I69</f>
        <v>Valide todas las variables</v>
      </c>
      <c r="AD7" s="29" t="str">
        <f>+Registro!I73</f>
        <v>Valide todas las variables</v>
      </c>
      <c r="AE7" s="29" t="str">
        <f>+Registro!I79</f>
        <v>Valide todas las variables</v>
      </c>
      <c r="AF7" s="29" t="str">
        <f>+Registro!I90</f>
        <v>Valide todas las variables</v>
      </c>
      <c r="AG7" s="29" t="str">
        <f>+Registro!I93</f>
        <v>Valide todas las variables</v>
      </c>
      <c r="AH7" s="29" t="str">
        <f>+Registro!I102</f>
        <v>Valide todas las variables</v>
      </c>
      <c r="AI7" s="29" t="str">
        <f>+Registro!I111</f>
        <v>Valide todas las variables</v>
      </c>
      <c r="AJ7" s="29" t="str">
        <f>+Registro!I136</f>
        <v>Valide todas las variables</v>
      </c>
      <c r="AK7" s="38"/>
      <c r="AL7" s="29" t="str">
        <f>+Registro!I140</f>
        <v>Valide todas las variables</v>
      </c>
      <c r="AM7" s="29" t="str">
        <f>+Registro!I149</f>
        <v>Valide todas las variables</v>
      </c>
      <c r="AN7" s="29" t="str">
        <f>+Registro!I154</f>
        <v>Valide todas las variables</v>
      </c>
      <c r="AO7" s="29" t="str">
        <f>+Registro!I160</f>
        <v>Valide todas las variables</v>
      </c>
      <c r="AP7" s="29" t="str">
        <f>+Registro!I170</f>
        <v>Valide todas las variables</v>
      </c>
      <c r="AQ7" s="29" t="str">
        <f>+Registro!I180</f>
        <v>Valide todas las variables</v>
      </c>
      <c r="AR7" s="29" t="str">
        <f>+Registro!I183</f>
        <v>Valide todas las variables</v>
      </c>
      <c r="AS7" s="38"/>
      <c r="AT7" s="29" t="str">
        <f>+Registro!I187</f>
        <v>Valide todas las variables</v>
      </c>
      <c r="AU7" s="29" t="str">
        <f>+Registro!I193</f>
        <v>Valide todas las variables</v>
      </c>
      <c r="AV7" s="29" t="str">
        <f>+Registro!I203</f>
        <v>Valide todas las variables</v>
      </c>
      <c r="AW7" s="29" t="str">
        <f>+Registro!I209</f>
        <v>Valide todas las variables</v>
      </c>
      <c r="AX7" s="29" t="str">
        <f>+Registro!I213</f>
        <v>Valide todas las variables</v>
      </c>
      <c r="AY7" s="29" t="str">
        <f>+Registro!D22</f>
        <v>Valide todos los criterios</v>
      </c>
      <c r="AZ7" s="29" t="str">
        <f>+Registro!D30</f>
        <v>Valide todos los criterios</v>
      </c>
      <c r="BA7" s="29" t="str">
        <f>+Registro!D40</f>
        <v>Valide todos los criterios</v>
      </c>
      <c r="BB7" s="29" t="str">
        <f>+Registro!D42</f>
        <v>Valide todos los criterios</v>
      </c>
      <c r="BC7" s="29" t="str">
        <f>+Registro!D48</f>
        <v>Valide todos los criterios</v>
      </c>
      <c r="BD7" s="29" t="str">
        <f>+Registro!D53</f>
        <v>Valide todos los criterios</v>
      </c>
      <c r="BE7" s="38"/>
      <c r="BF7" s="29" t="str">
        <f>+Registro!D58</f>
        <v>Valide todos los criterios</v>
      </c>
      <c r="BG7" s="29" t="str">
        <f>+Registro!D66</f>
        <v>Valide todos los criterios</v>
      </c>
      <c r="BH7" s="29" t="str">
        <f>+Registro!D70</f>
        <v>Valide todos los criterios</v>
      </c>
      <c r="BI7" s="29" t="str">
        <f>+Registro!D74</f>
        <v>Valide todos los criterios</v>
      </c>
      <c r="BJ7" s="29" t="str">
        <f>+Registro!D76</f>
        <v>Valide todos los criterios</v>
      </c>
      <c r="BK7" s="38"/>
      <c r="BL7" s="38"/>
      <c r="BM7" s="38"/>
      <c r="BN7" s="38"/>
      <c r="BO7" s="38"/>
      <c r="BP7" s="38"/>
      <c r="BQ7" s="38"/>
      <c r="BR7" s="29" t="str">
        <f>+Registro!D80</f>
        <v>Valide todos los criterios</v>
      </c>
      <c r="BS7" s="29" t="str">
        <f>+Registro!D82</f>
        <v>No cumple variable</v>
      </c>
      <c r="BT7" s="29" t="str">
        <f>+Registro!D91</f>
        <v>Valide todos los criterios</v>
      </c>
      <c r="BU7" s="29">
        <f>+Registro!D94</f>
        <v>0</v>
      </c>
      <c r="BV7" s="29">
        <f>+Registro!D103</f>
        <v>0</v>
      </c>
      <c r="BW7" s="29">
        <f>+Registro!D112</f>
        <v>0</v>
      </c>
      <c r="BX7" s="29">
        <f>+Registro!D120</f>
        <v>0</v>
      </c>
      <c r="BY7" s="29">
        <f>+Registro!D128</f>
        <v>0</v>
      </c>
      <c r="BZ7" s="29" t="str">
        <f>+Registro!D137</f>
        <v>Valide todos los criterios</v>
      </c>
      <c r="CA7" s="38"/>
      <c r="CB7" s="29">
        <f>+Registro!D141</f>
        <v>0</v>
      </c>
      <c r="CC7" s="29" t="str">
        <f>+Registro!D150</f>
        <v>Valide todos los criterios</v>
      </c>
      <c r="CD7" s="29" t="str">
        <f>+Registro!D155</f>
        <v>Valide todos los criterios</v>
      </c>
      <c r="CE7" s="38"/>
      <c r="CF7" s="29">
        <f>+Registro!D161</f>
        <v>0</v>
      </c>
      <c r="CG7" s="29" t="str">
        <f>+Registro!D171</f>
        <v>Valide todos los criterios</v>
      </c>
      <c r="CH7" s="29" t="str">
        <f>+Registro!D181</f>
        <v>Valide todos los criterios</v>
      </c>
      <c r="CI7" s="29" t="str">
        <f>+Registro!D184</f>
        <v>Valide todos los criterios</v>
      </c>
      <c r="CJ7" s="38"/>
      <c r="CK7" s="29" t="str">
        <f>+Registro!D188</f>
        <v>Valide todos los criterios</v>
      </c>
      <c r="CL7" s="29" t="str">
        <f>+Registro!D194</f>
        <v>Valide todos los criterios</v>
      </c>
      <c r="CM7" s="29" t="str">
        <f>+Registro!D204</f>
        <v>Valide todos los criterios</v>
      </c>
      <c r="CN7" s="29" t="str">
        <f>+Registro!D210</f>
        <v>Valide todos los criterios</v>
      </c>
      <c r="CO7" s="29" t="str">
        <f>+Registro!D214</f>
        <v>Valide todos los criterios</v>
      </c>
      <c r="CP7" s="29">
        <f>+Registro!E23</f>
        <v>0</v>
      </c>
      <c r="CQ7" s="29">
        <f>+Registro!E31</f>
        <v>0</v>
      </c>
      <c r="CR7" s="29">
        <f>+Registro!E41</f>
        <v>0</v>
      </c>
      <c r="CS7" s="29">
        <f>+Registro!E43</f>
        <v>0</v>
      </c>
      <c r="CT7" s="29">
        <f>+Registro!E49</f>
        <v>0</v>
      </c>
      <c r="CU7" s="29">
        <f>+Registro!E54</f>
        <v>0</v>
      </c>
      <c r="CV7" s="38"/>
      <c r="CW7" s="29">
        <f>+Registro!E59</f>
        <v>0</v>
      </c>
      <c r="CX7" s="29">
        <f>+Registro!E67</f>
        <v>0</v>
      </c>
      <c r="CY7" s="29">
        <f>+Registro!E71</f>
        <v>0</v>
      </c>
      <c r="CZ7" s="29">
        <f>+Registro!E75</f>
        <v>0</v>
      </c>
      <c r="DA7" s="29">
        <f>+Registro!E77</f>
        <v>0</v>
      </c>
      <c r="DB7" s="38"/>
      <c r="DC7" s="38"/>
      <c r="DD7" s="38"/>
      <c r="DE7" s="38"/>
      <c r="DF7" s="38"/>
      <c r="DG7" s="38"/>
      <c r="DH7" s="38"/>
      <c r="DI7" s="29">
        <f>+Registro!E81</f>
        <v>0</v>
      </c>
      <c r="DJ7" s="29">
        <f>+Registro!E83</f>
        <v>6.6</v>
      </c>
      <c r="DK7" s="29">
        <f>+Registro!E92</f>
        <v>0</v>
      </c>
      <c r="DL7" s="29">
        <f>+Registro!E95</f>
        <v>0</v>
      </c>
      <c r="DM7" s="29">
        <f>+Registro!E104</f>
        <v>0</v>
      </c>
      <c r="DN7" s="29">
        <f>+Registro!E113</f>
        <v>0</v>
      </c>
      <c r="DO7" s="29">
        <f>+Registro!E121</f>
        <v>0</v>
      </c>
      <c r="DP7" s="29">
        <f>+Registro!E129</f>
        <v>0</v>
      </c>
      <c r="DQ7" s="29">
        <f>+Registro!E138</f>
        <v>0</v>
      </c>
      <c r="DR7" s="38"/>
      <c r="DS7" s="29">
        <f>+Registro!E142</f>
        <v>0</v>
      </c>
      <c r="DT7" s="29">
        <f>+Registro!E151</f>
        <v>0</v>
      </c>
      <c r="DU7" s="29">
        <f>+Registro!E156</f>
        <v>0</v>
      </c>
      <c r="DV7" s="38"/>
      <c r="DW7" s="29">
        <f>+Registro!E162</f>
        <v>0</v>
      </c>
      <c r="DX7" s="29">
        <f>+Registro!E172</f>
        <v>0</v>
      </c>
      <c r="DY7" s="29">
        <f>+Registro!E182</f>
        <v>0</v>
      </c>
      <c r="DZ7" s="29">
        <f>+Registro!E185</f>
        <v>0</v>
      </c>
      <c r="EA7" s="38"/>
      <c r="EB7" s="29">
        <f>+Registro!E189</f>
        <v>0</v>
      </c>
      <c r="EC7" s="29">
        <f>+Registro!E195</f>
        <v>0</v>
      </c>
      <c r="ED7" s="29">
        <f>+Registro!E205</f>
        <v>0</v>
      </c>
      <c r="EE7" s="29">
        <f>+Registro!E211</f>
        <v>0</v>
      </c>
      <c r="EF7" s="29">
        <f>+Registro!E215</f>
        <v>0</v>
      </c>
      <c r="EG7" s="29">
        <f>+Registro!C22</f>
        <v>0</v>
      </c>
      <c r="EH7" s="29">
        <f>+Registro!C23</f>
        <v>0</v>
      </c>
      <c r="EI7" s="29">
        <f>+Registro!C24</f>
        <v>0</v>
      </c>
      <c r="EJ7" s="29">
        <f>+Registro!C25</f>
        <v>0</v>
      </c>
      <c r="EK7" s="29">
        <f>+Registro!C26</f>
        <v>0</v>
      </c>
      <c r="EL7" s="29">
        <f>+Registro!C27</f>
        <v>0</v>
      </c>
      <c r="EM7" s="29">
        <f>+Registro!C30</f>
        <v>0</v>
      </c>
      <c r="EN7" s="29">
        <f>+Registro!C31</f>
        <v>0</v>
      </c>
      <c r="EO7" s="29">
        <f>+Registro!C32</f>
        <v>0</v>
      </c>
      <c r="EP7" s="29">
        <f>+Registro!C33</f>
        <v>0</v>
      </c>
      <c r="EQ7" s="29">
        <f>+Registro!C34</f>
        <v>0</v>
      </c>
      <c r="ER7" s="29">
        <f>+Registro!C35</f>
        <v>0</v>
      </c>
      <c r="ES7" s="29">
        <f>+Registro!C36</f>
        <v>0</v>
      </c>
      <c r="ET7" s="29">
        <f>+Registro!C37</f>
        <v>0</v>
      </c>
      <c r="EU7" s="29">
        <f>+Registro!C38</f>
        <v>0</v>
      </c>
      <c r="EV7" s="29">
        <f>+Registro!C39</f>
        <v>0</v>
      </c>
      <c r="EW7" s="29">
        <f>+Registro!C40</f>
        <v>0</v>
      </c>
      <c r="EX7" s="29">
        <f>+Registro!C41</f>
        <v>0</v>
      </c>
      <c r="EY7" s="29">
        <f>+Registro!C42</f>
        <v>0</v>
      </c>
      <c r="EZ7" s="29">
        <f>+Registro!C43</f>
        <v>0</v>
      </c>
      <c r="FA7" s="29">
        <f>+Registro!C44</f>
        <v>0</v>
      </c>
      <c r="FB7" s="29">
        <f>+Registro!C45</f>
        <v>0</v>
      </c>
      <c r="FC7" s="29">
        <f>+Registro!C46</f>
        <v>0</v>
      </c>
      <c r="FD7" s="29">
        <f>+Registro!C48</f>
        <v>0</v>
      </c>
      <c r="FE7" s="29">
        <f>+Registro!C49</f>
        <v>0</v>
      </c>
      <c r="FF7" s="29">
        <f>+Registro!C50</f>
        <v>0</v>
      </c>
      <c r="FG7" s="29">
        <f>+Registro!C51</f>
        <v>0</v>
      </c>
      <c r="FH7" s="38"/>
      <c r="FI7" s="29">
        <f>+Registro!C53</f>
        <v>0</v>
      </c>
      <c r="FJ7" s="29">
        <f>+Registro!C54</f>
        <v>0</v>
      </c>
      <c r="FK7" s="29">
        <f>+Registro!C55</f>
        <v>0</v>
      </c>
      <c r="FL7" s="29">
        <f>+Registro!C56</f>
        <v>0</v>
      </c>
      <c r="FM7" s="38"/>
      <c r="FN7" s="38"/>
      <c r="FO7" s="38"/>
      <c r="FP7" s="29">
        <f>+Registro!C58</f>
        <v>0</v>
      </c>
      <c r="FQ7" s="29">
        <f>+Registro!C59</f>
        <v>0</v>
      </c>
      <c r="FR7" s="29">
        <f>+Registro!C60</f>
        <v>0</v>
      </c>
      <c r="FS7" s="29">
        <f>+Registro!C61</f>
        <v>0</v>
      </c>
      <c r="FT7" s="29">
        <f>+Registro!C62</f>
        <v>0</v>
      </c>
      <c r="FU7" s="29">
        <f>+Registro!C63</f>
        <v>0</v>
      </c>
      <c r="FV7" s="29">
        <f>+Registro!C64</f>
        <v>0</v>
      </c>
      <c r="FW7" s="29">
        <f>+Registro!C66</f>
        <v>0</v>
      </c>
      <c r="FX7" s="29">
        <f>+Registro!C67</f>
        <v>0</v>
      </c>
      <c r="FY7" s="29">
        <f>+Registro!C68</f>
        <v>0</v>
      </c>
      <c r="FZ7" s="29">
        <f>+Registro!C70</f>
        <v>0</v>
      </c>
      <c r="GA7" s="29">
        <f>+Registro!C71</f>
        <v>0</v>
      </c>
      <c r="GB7" s="29">
        <f>+Registro!C72</f>
        <v>0</v>
      </c>
      <c r="GC7" s="29">
        <f>+Registro!C74</f>
        <v>0</v>
      </c>
      <c r="GD7" s="38"/>
      <c r="GE7" s="38"/>
      <c r="GF7" s="38"/>
      <c r="GG7" s="38"/>
      <c r="GH7" s="38"/>
      <c r="GI7" s="29">
        <f>+Registro!C76</f>
        <v>0</v>
      </c>
      <c r="GJ7" s="29">
        <f>+Registro!C77</f>
        <v>0</v>
      </c>
      <c r="GK7" s="29">
        <f>+Registro!C78</f>
        <v>0</v>
      </c>
      <c r="GL7" s="38"/>
      <c r="GM7" s="38"/>
      <c r="GN7" s="38"/>
      <c r="GO7" s="38"/>
      <c r="GP7" s="38"/>
      <c r="GQ7" s="38"/>
      <c r="GR7" s="38"/>
      <c r="GS7" s="38"/>
      <c r="GT7" s="38"/>
      <c r="GU7" s="38"/>
      <c r="GV7" s="38"/>
      <c r="GW7" s="38"/>
      <c r="GX7" s="38"/>
      <c r="GY7" s="38"/>
      <c r="GZ7" s="38"/>
      <c r="HA7" s="38"/>
      <c r="HB7" s="38"/>
      <c r="HC7" s="38"/>
      <c r="HD7" s="38"/>
      <c r="HE7" s="38"/>
      <c r="HF7" s="38"/>
      <c r="HG7" s="38"/>
      <c r="HH7" s="38"/>
      <c r="HI7" s="38"/>
      <c r="HJ7" s="38"/>
      <c r="HK7" s="38"/>
      <c r="HL7" s="38"/>
      <c r="HM7" s="38"/>
      <c r="HN7" s="38"/>
      <c r="HO7" s="38"/>
      <c r="HP7" s="38"/>
      <c r="HQ7" s="38"/>
      <c r="HR7" s="38"/>
      <c r="HS7" s="38"/>
      <c r="HT7" s="38"/>
      <c r="HU7" s="38"/>
      <c r="HV7" s="38"/>
      <c r="HW7" s="38"/>
      <c r="HX7" s="38"/>
      <c r="HY7" s="38"/>
      <c r="HZ7" s="38"/>
      <c r="IA7" s="38"/>
      <c r="IB7" s="38"/>
      <c r="IC7" s="38"/>
      <c r="ID7" s="38"/>
      <c r="IE7" s="38"/>
      <c r="IF7" s="38"/>
      <c r="IG7" s="38"/>
      <c r="IH7" s="38"/>
      <c r="II7" s="38"/>
      <c r="IJ7" s="29">
        <f>+Registro!C80</f>
        <v>0</v>
      </c>
      <c r="IK7" s="38"/>
      <c r="IL7" s="38"/>
      <c r="IM7" s="38"/>
      <c r="IN7" s="38"/>
      <c r="IO7" s="38"/>
      <c r="IP7" s="29">
        <f>+Registro!C91</f>
        <v>0</v>
      </c>
      <c r="IQ7" s="29">
        <f>+Registro!C137</f>
        <v>0</v>
      </c>
      <c r="IR7" s="29">
        <f>+Registro!C138</f>
        <v>0</v>
      </c>
      <c r="IS7" s="29">
        <f>+Registro!C139</f>
        <v>0</v>
      </c>
      <c r="IT7" s="38"/>
      <c r="IU7" s="38"/>
      <c r="IV7" s="38"/>
      <c r="IW7" s="29">
        <f>+Registro!C150</f>
        <v>0</v>
      </c>
      <c r="IX7" s="29">
        <f>+Registro!C151</f>
        <v>0</v>
      </c>
      <c r="IY7" s="29">
        <f>+Registro!C152</f>
        <v>0</v>
      </c>
      <c r="IZ7" s="29">
        <f>+Registro!C153</f>
        <v>0</v>
      </c>
      <c r="JA7" s="29">
        <f>+Registro!C155</f>
        <v>0</v>
      </c>
      <c r="JB7" s="29">
        <f>+Registro!C156</f>
        <v>0</v>
      </c>
      <c r="JC7" s="29">
        <f>+Registro!C157</f>
        <v>0</v>
      </c>
      <c r="JD7" s="29">
        <f>+Registro!C158</f>
        <v>0</v>
      </c>
      <c r="JE7" s="29">
        <f>+Registro!C159</f>
        <v>0</v>
      </c>
      <c r="JF7" s="38"/>
      <c r="JG7" s="38"/>
      <c r="JH7" s="29">
        <f>+Registro!C171</f>
        <v>0</v>
      </c>
      <c r="JI7" s="29">
        <f>+Registro!C172</f>
        <v>0</v>
      </c>
      <c r="JJ7" s="29">
        <f>+Registro!C173</f>
        <v>0</v>
      </c>
      <c r="JK7" s="29">
        <f>+Registro!C174</f>
        <v>0</v>
      </c>
      <c r="JL7" s="29">
        <f>+Registro!C175</f>
        <v>0</v>
      </c>
      <c r="JM7" s="29">
        <f>+Registro!C176</f>
        <v>0</v>
      </c>
      <c r="JN7" s="29">
        <f>+Registro!C177</f>
        <v>0</v>
      </c>
      <c r="JO7" s="29">
        <f>+Registro!C178</f>
        <v>0</v>
      </c>
      <c r="JP7" s="29">
        <f>+Registro!C179</f>
        <v>0</v>
      </c>
      <c r="JQ7" s="29">
        <f>+Registro!C181</f>
        <v>0</v>
      </c>
      <c r="JR7" s="29">
        <f>+Registro!C182</f>
        <v>0</v>
      </c>
      <c r="JS7" s="29">
        <f>+Registro!C185</f>
        <v>0</v>
      </c>
      <c r="JT7" s="38"/>
      <c r="JU7" s="38"/>
      <c r="JV7" s="38"/>
      <c r="JW7" s="38"/>
      <c r="JX7" s="38"/>
      <c r="JY7" s="29">
        <f>+Registro!C188</f>
        <v>0</v>
      </c>
      <c r="JZ7" s="29">
        <f>+Registro!C189</f>
        <v>0</v>
      </c>
      <c r="KA7" s="29">
        <f>+Registro!C190</f>
        <v>0</v>
      </c>
      <c r="KB7" s="29">
        <f>+Registro!C191</f>
        <v>0</v>
      </c>
      <c r="KC7" s="29">
        <f>+Registro!C192</f>
        <v>0</v>
      </c>
      <c r="KD7" s="29">
        <f>+Registro!C194</f>
        <v>0</v>
      </c>
      <c r="KE7" s="29">
        <f>+Registro!C195</f>
        <v>0</v>
      </c>
      <c r="KF7" s="29">
        <f>+Registro!C196</f>
        <v>0</v>
      </c>
      <c r="KG7" s="29">
        <f>+Registro!C197</f>
        <v>0</v>
      </c>
      <c r="KH7" s="29">
        <f>+Registro!C198</f>
        <v>0</v>
      </c>
      <c r="KI7" s="29">
        <f>+Registro!C199</f>
        <v>0</v>
      </c>
      <c r="KJ7" s="29">
        <f>+Registro!C200</f>
        <v>0</v>
      </c>
      <c r="KK7" s="29">
        <f>+Registro!C201</f>
        <v>0</v>
      </c>
      <c r="KL7" s="29">
        <f>+Registro!C202</f>
        <v>0</v>
      </c>
      <c r="KM7" s="29">
        <f>+Registro!C204</f>
        <v>0</v>
      </c>
      <c r="KN7" s="29">
        <f>+Registro!C205</f>
        <v>0</v>
      </c>
      <c r="KO7" s="29">
        <f>+Registro!C206</f>
        <v>0</v>
      </c>
      <c r="KP7" s="29">
        <f>+Registro!C207</f>
        <v>0</v>
      </c>
      <c r="KQ7" s="29">
        <f>+Registro!C210</f>
        <v>0</v>
      </c>
      <c r="KR7" s="29">
        <f>+Registro!C211</f>
        <v>0</v>
      </c>
      <c r="KS7" s="29">
        <f>+Registro!C214</f>
        <v>0</v>
      </c>
      <c r="KT7" s="29">
        <f>+Registro!C215</f>
        <v>0</v>
      </c>
      <c r="KU7" s="29">
        <f>+Registro!C216</f>
        <v>0</v>
      </c>
      <c r="KV7" s="29">
        <f>+Registro!C217</f>
        <v>0</v>
      </c>
      <c r="KW7" s="29">
        <f>+Registro!C218</f>
        <v>0</v>
      </c>
      <c r="KX7" s="32">
        <f>+Registro!A221</f>
        <v>0</v>
      </c>
      <c r="KY7" s="32">
        <f>+Registro!A223</f>
        <v>0</v>
      </c>
      <c r="KZ7" s="32">
        <f>+Registro!B225</f>
        <v>0</v>
      </c>
      <c r="LA7" s="32">
        <f>+Registro!B226</f>
        <v>0</v>
      </c>
      <c r="LB7" s="32">
        <f>+Registro!B227</f>
        <v>0</v>
      </c>
      <c r="LC7" s="32">
        <f>+Registro!B228</f>
        <v>0</v>
      </c>
      <c r="LD7" s="32">
        <f>+Registro!G225</f>
        <v>0</v>
      </c>
      <c r="LE7" s="32">
        <f>+Registro!G226</f>
        <v>0</v>
      </c>
      <c r="LF7" s="32">
        <f>+Registro!G227</f>
        <v>0</v>
      </c>
      <c r="LG7" s="32">
        <f>+Registro!G228</f>
        <v>0</v>
      </c>
      <c r="LH7" s="32">
        <f>+Registro!B231</f>
        <v>0</v>
      </c>
      <c r="LI7" s="32">
        <f>+Registro!B232</f>
        <v>0</v>
      </c>
      <c r="LJ7" s="32">
        <f>+Registro!B233</f>
        <v>0</v>
      </c>
      <c r="LK7" s="32">
        <f>+Registro!B234</f>
        <v>0</v>
      </c>
      <c r="LL7" s="32">
        <f>+Registro!G231</f>
        <v>0</v>
      </c>
      <c r="LM7" s="32">
        <f>+Registro!G232</f>
        <v>0</v>
      </c>
      <c r="LN7" s="32">
        <f>+Registro!G233</f>
        <v>0</v>
      </c>
      <c r="LO7" s="32">
        <f>+Registro!G234</f>
        <v>0</v>
      </c>
      <c r="LP7" s="32">
        <f>+Registro!B237</f>
        <v>0</v>
      </c>
      <c r="LQ7" s="32">
        <f>+Registro!B238</f>
        <v>0</v>
      </c>
      <c r="LR7" s="32">
        <f>+Registro!B239</f>
        <v>0</v>
      </c>
      <c r="LS7" s="32">
        <f>+Registro!B240</f>
        <v>0</v>
      </c>
      <c r="LT7" s="32">
        <f>+Registro!G237</f>
        <v>0</v>
      </c>
      <c r="LU7" s="32">
        <f>+Registro!G238</f>
        <v>0</v>
      </c>
      <c r="LV7" s="32">
        <f>+Registro!G239</f>
        <v>0</v>
      </c>
      <c r="LW7" s="32">
        <f>+Registro!G240</f>
        <v>0</v>
      </c>
      <c r="LX7" s="32">
        <f>+Registro!B243</f>
        <v>0</v>
      </c>
      <c r="LY7" s="32">
        <f>+Registro!B244</f>
        <v>0</v>
      </c>
      <c r="LZ7" s="32">
        <f>+Registro!B245</f>
        <v>0</v>
      </c>
      <c r="MA7" s="32">
        <f>+Registro!B246</f>
        <v>0</v>
      </c>
      <c r="MB7" s="32">
        <f>+Registro!G243</f>
        <v>0</v>
      </c>
      <c r="MC7" s="32">
        <f>+Registro!G244</f>
        <v>0</v>
      </c>
      <c r="MD7" s="32">
        <f>+Registro!G245</f>
        <v>0</v>
      </c>
      <c r="ME7" s="32">
        <f>+Registro!G246</f>
        <v>0</v>
      </c>
    </row>
  </sheetData>
  <sheetProtection algorithmName="SHA-512" hashValue="uL0XyfReV8cdiZ2daCoSvcLGS+fzZJaNRuAgwPCAQkoSPPLwL0bnopTuXret6eZCYDTHAtKxm+d6d9uO5NJ3Kw==" saltValue="+py6qIOJMfEeC+Ifc45iIQ==" spinCount="100000" sheet="1" objects="1" scenarios="1"/>
  <mergeCells count="15">
    <mergeCell ref="A1:A3"/>
    <mergeCell ref="MD3:ME3"/>
    <mergeCell ref="X5:Y5"/>
    <mergeCell ref="O5:W5"/>
    <mergeCell ref="D5:N5"/>
    <mergeCell ref="B1:MC3"/>
    <mergeCell ref="LT5:LW5"/>
    <mergeCell ref="LX5:MA5"/>
    <mergeCell ref="MB5:ME5"/>
    <mergeCell ref="KX5:KY5"/>
    <mergeCell ref="KZ5:LC5"/>
    <mergeCell ref="LD5:LG5"/>
    <mergeCell ref="LH5:LK5"/>
    <mergeCell ref="LL5:LO5"/>
    <mergeCell ref="LP5:LS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view="pageBreakPreview" zoomScale="97" zoomScaleNormal="100" zoomScaleSheetLayoutView="97" workbookViewId="0">
      <selection sqref="B1:MC3"/>
    </sheetView>
  </sheetViews>
  <sheetFormatPr baseColWidth="10" defaultColWidth="11.5703125" defaultRowHeight="12" x14ac:dyDescent="0.2"/>
  <cols>
    <col min="1" max="1" width="5.140625" style="52" customWidth="1"/>
    <col min="2" max="2" width="33.140625" style="52" customWidth="1"/>
    <col min="3" max="18" width="6.42578125" style="52" customWidth="1"/>
    <col min="19" max="16384" width="11.5703125" style="52"/>
  </cols>
  <sheetData>
    <row r="1" spans="1:18" ht="142.15" customHeight="1" thickBot="1" x14ac:dyDescent="0.25">
      <c r="A1" s="53" t="s">
        <v>383</v>
      </c>
      <c r="B1" s="54" t="s">
        <v>384</v>
      </c>
      <c r="C1" s="55" t="s">
        <v>385</v>
      </c>
      <c r="D1" s="55" t="s">
        <v>386</v>
      </c>
      <c r="E1" s="55" t="s">
        <v>387</v>
      </c>
      <c r="F1" s="55" t="s">
        <v>388</v>
      </c>
      <c r="G1" s="55" t="s">
        <v>389</v>
      </c>
      <c r="H1" s="55" t="s">
        <v>390</v>
      </c>
      <c r="I1" s="55" t="s">
        <v>391</v>
      </c>
      <c r="J1" s="55" t="s">
        <v>392</v>
      </c>
      <c r="K1" s="55" t="s">
        <v>393</v>
      </c>
      <c r="L1" s="55" t="s">
        <v>394</v>
      </c>
      <c r="M1" s="56" t="s">
        <v>395</v>
      </c>
      <c r="N1" s="56" t="s">
        <v>396</v>
      </c>
      <c r="O1" s="55" t="s">
        <v>397</v>
      </c>
      <c r="P1" s="55" t="s">
        <v>398</v>
      </c>
      <c r="Q1" s="55" t="s">
        <v>399</v>
      </c>
      <c r="R1" s="57" t="s">
        <v>396</v>
      </c>
    </row>
    <row r="2" spans="1:18" ht="12.75" customHeight="1" x14ac:dyDescent="0.2">
      <c r="A2" s="58">
        <v>1</v>
      </c>
      <c r="B2" s="59"/>
      <c r="C2" s="59"/>
      <c r="D2" s="59"/>
      <c r="E2" s="59"/>
      <c r="F2" s="59"/>
      <c r="G2" s="59"/>
      <c r="H2" s="59"/>
      <c r="I2" s="59"/>
      <c r="J2" s="59"/>
      <c r="K2" s="59"/>
      <c r="L2" s="59"/>
      <c r="M2" s="59"/>
      <c r="N2" s="59"/>
      <c r="O2" s="59"/>
      <c r="P2" s="59"/>
      <c r="Q2" s="59"/>
      <c r="R2" s="60"/>
    </row>
    <row r="3" spans="1:18" x14ac:dyDescent="0.2">
      <c r="A3" s="61">
        <v>2</v>
      </c>
      <c r="B3" s="59"/>
      <c r="C3" s="59"/>
      <c r="D3" s="59"/>
      <c r="E3" s="59"/>
      <c r="F3" s="59"/>
      <c r="G3" s="59"/>
      <c r="H3" s="59"/>
      <c r="I3" s="59"/>
      <c r="J3" s="59"/>
      <c r="K3" s="59"/>
      <c r="L3" s="59"/>
      <c r="M3" s="59"/>
      <c r="N3" s="59"/>
      <c r="O3" s="59"/>
      <c r="P3" s="59"/>
      <c r="Q3" s="59"/>
      <c r="R3" s="60"/>
    </row>
    <row r="4" spans="1:18" x14ac:dyDescent="0.2">
      <c r="A4" s="61">
        <v>3</v>
      </c>
      <c r="B4" s="59"/>
      <c r="C4" s="59"/>
      <c r="D4" s="59"/>
      <c r="E4" s="59"/>
      <c r="F4" s="59"/>
      <c r="G4" s="59"/>
      <c r="H4" s="59"/>
      <c r="I4" s="59"/>
      <c r="J4" s="59"/>
      <c r="K4" s="59"/>
      <c r="L4" s="59"/>
      <c r="M4" s="59"/>
      <c r="N4" s="59"/>
      <c r="O4" s="59"/>
      <c r="P4" s="59"/>
      <c r="Q4" s="59"/>
      <c r="R4" s="60"/>
    </row>
    <row r="5" spans="1:18" x14ac:dyDescent="0.2">
      <c r="A5" s="61">
        <v>4</v>
      </c>
      <c r="B5" s="59"/>
      <c r="C5" s="59"/>
      <c r="D5" s="59"/>
      <c r="E5" s="59"/>
      <c r="F5" s="59"/>
      <c r="G5" s="59"/>
      <c r="H5" s="59"/>
      <c r="I5" s="59"/>
      <c r="J5" s="59"/>
      <c r="K5" s="59"/>
      <c r="L5" s="59"/>
      <c r="M5" s="59"/>
      <c r="N5" s="59"/>
      <c r="O5" s="59"/>
      <c r="P5" s="59"/>
      <c r="Q5" s="59"/>
      <c r="R5" s="60"/>
    </row>
    <row r="6" spans="1:18" x14ac:dyDescent="0.2">
      <c r="A6" s="61">
        <v>5</v>
      </c>
      <c r="B6" s="59"/>
      <c r="C6" s="59"/>
      <c r="D6" s="59"/>
      <c r="E6" s="59"/>
      <c r="F6" s="59"/>
      <c r="G6" s="59"/>
      <c r="H6" s="59"/>
      <c r="I6" s="59"/>
      <c r="J6" s="59"/>
      <c r="K6" s="59"/>
      <c r="L6" s="59"/>
      <c r="M6" s="59"/>
      <c r="N6" s="59"/>
      <c r="O6" s="59"/>
      <c r="P6" s="59"/>
      <c r="Q6" s="59"/>
      <c r="R6" s="60"/>
    </row>
    <row r="7" spans="1:18" x14ac:dyDescent="0.2">
      <c r="A7" s="61">
        <v>6</v>
      </c>
      <c r="B7" s="59"/>
      <c r="C7" s="59"/>
      <c r="D7" s="59"/>
      <c r="E7" s="59"/>
      <c r="F7" s="59"/>
      <c r="G7" s="59"/>
      <c r="H7" s="59"/>
      <c r="I7" s="59"/>
      <c r="J7" s="59"/>
      <c r="K7" s="59"/>
      <c r="L7" s="59"/>
      <c r="M7" s="59"/>
      <c r="N7" s="59"/>
      <c r="O7" s="59"/>
      <c r="P7" s="59"/>
      <c r="Q7" s="59"/>
      <c r="R7" s="60"/>
    </row>
    <row r="8" spans="1:18" x14ac:dyDescent="0.2">
      <c r="A8" s="61">
        <v>7</v>
      </c>
      <c r="B8" s="59"/>
      <c r="C8" s="59"/>
      <c r="D8" s="59"/>
      <c r="E8" s="59"/>
      <c r="F8" s="59"/>
      <c r="G8" s="59"/>
      <c r="H8" s="59"/>
      <c r="I8" s="59"/>
      <c r="J8" s="59"/>
      <c r="K8" s="59"/>
      <c r="L8" s="59"/>
      <c r="M8" s="59"/>
      <c r="N8" s="59"/>
      <c r="O8" s="59"/>
      <c r="P8" s="59"/>
      <c r="Q8" s="59"/>
      <c r="R8" s="60"/>
    </row>
    <row r="9" spans="1:18" x14ac:dyDescent="0.2">
      <c r="A9" s="61">
        <v>8</v>
      </c>
      <c r="B9" s="59"/>
      <c r="C9" s="59"/>
      <c r="D9" s="59"/>
      <c r="E9" s="59"/>
      <c r="F9" s="59"/>
      <c r="G9" s="59"/>
      <c r="H9" s="59"/>
      <c r="I9" s="59"/>
      <c r="J9" s="59"/>
      <c r="K9" s="59"/>
      <c r="L9" s="59"/>
      <c r="M9" s="59"/>
      <c r="N9" s="59"/>
      <c r="O9" s="59"/>
      <c r="P9" s="59"/>
      <c r="Q9" s="59"/>
      <c r="R9" s="60"/>
    </row>
    <row r="10" spans="1:18" x14ac:dyDescent="0.2">
      <c r="A10" s="61">
        <v>9</v>
      </c>
      <c r="B10" s="59"/>
      <c r="C10" s="59"/>
      <c r="D10" s="59"/>
      <c r="E10" s="59"/>
      <c r="F10" s="59"/>
      <c r="G10" s="59"/>
      <c r="H10" s="59"/>
      <c r="I10" s="59"/>
      <c r="J10" s="59"/>
      <c r="K10" s="59"/>
      <c r="L10" s="59"/>
      <c r="M10" s="59"/>
      <c r="N10" s="59"/>
      <c r="O10" s="59"/>
      <c r="P10" s="59"/>
      <c r="Q10" s="59"/>
      <c r="R10" s="60"/>
    </row>
    <row r="11" spans="1:18" x14ac:dyDescent="0.2">
      <c r="A11" s="61">
        <v>10</v>
      </c>
      <c r="B11" s="59"/>
      <c r="C11" s="59"/>
      <c r="D11" s="59"/>
      <c r="E11" s="59"/>
      <c r="F11" s="59"/>
      <c r="G11" s="59"/>
      <c r="H11" s="59"/>
      <c r="I11" s="59"/>
      <c r="J11" s="59"/>
      <c r="K11" s="59"/>
      <c r="L11" s="59"/>
      <c r="M11" s="59"/>
      <c r="N11" s="59"/>
      <c r="O11" s="59"/>
      <c r="P11" s="59"/>
      <c r="Q11" s="59"/>
      <c r="R11" s="60"/>
    </row>
    <row r="12" spans="1:18" x14ac:dyDescent="0.2">
      <c r="A12" s="61">
        <v>11</v>
      </c>
      <c r="B12" s="59"/>
      <c r="C12" s="59"/>
      <c r="D12" s="59"/>
      <c r="E12" s="59"/>
      <c r="F12" s="59"/>
      <c r="G12" s="59"/>
      <c r="H12" s="59"/>
      <c r="I12" s="59"/>
      <c r="J12" s="59"/>
      <c r="K12" s="59"/>
      <c r="L12" s="59"/>
      <c r="M12" s="59"/>
      <c r="N12" s="59"/>
      <c r="O12" s="59"/>
      <c r="P12" s="59"/>
      <c r="Q12" s="59"/>
      <c r="R12" s="60"/>
    </row>
    <row r="13" spans="1:18" x14ac:dyDescent="0.2">
      <c r="A13" s="61">
        <v>12</v>
      </c>
      <c r="B13" s="59"/>
      <c r="C13" s="59"/>
      <c r="D13" s="59"/>
      <c r="E13" s="59"/>
      <c r="F13" s="59"/>
      <c r="G13" s="59"/>
      <c r="H13" s="59"/>
      <c r="I13" s="59"/>
      <c r="J13" s="59"/>
      <c r="K13" s="59"/>
      <c r="L13" s="59"/>
      <c r="M13" s="59"/>
      <c r="N13" s="59"/>
      <c r="O13" s="59"/>
      <c r="P13" s="59"/>
      <c r="Q13" s="59"/>
      <c r="R13" s="60"/>
    </row>
    <row r="14" spans="1:18" x14ac:dyDescent="0.2">
      <c r="A14" s="61">
        <v>13</v>
      </c>
      <c r="B14" s="59"/>
      <c r="C14" s="59"/>
      <c r="D14" s="59"/>
      <c r="E14" s="59"/>
      <c r="F14" s="59"/>
      <c r="G14" s="59"/>
      <c r="H14" s="59"/>
      <c r="I14" s="59"/>
      <c r="J14" s="59"/>
      <c r="K14" s="59"/>
      <c r="L14" s="59"/>
      <c r="M14" s="59"/>
      <c r="N14" s="59"/>
      <c r="O14" s="59"/>
      <c r="P14" s="59"/>
      <c r="Q14" s="59"/>
      <c r="R14" s="60"/>
    </row>
    <row r="15" spans="1:18" x14ac:dyDescent="0.2">
      <c r="A15" s="61">
        <v>14</v>
      </c>
      <c r="B15" s="59"/>
      <c r="C15" s="59"/>
      <c r="D15" s="59"/>
      <c r="E15" s="59"/>
      <c r="F15" s="59"/>
      <c r="G15" s="59"/>
      <c r="H15" s="59"/>
      <c r="I15" s="59"/>
      <c r="J15" s="59"/>
      <c r="K15" s="59"/>
      <c r="L15" s="59"/>
      <c r="M15" s="59"/>
      <c r="N15" s="59"/>
      <c r="O15" s="59"/>
      <c r="P15" s="59"/>
      <c r="Q15" s="59"/>
      <c r="R15" s="60"/>
    </row>
    <row r="16" spans="1:18" x14ac:dyDescent="0.2">
      <c r="A16" s="61">
        <v>15</v>
      </c>
      <c r="B16" s="59"/>
      <c r="C16" s="59"/>
      <c r="D16" s="59"/>
      <c r="E16" s="59"/>
      <c r="F16" s="59"/>
      <c r="G16" s="59"/>
      <c r="H16" s="59"/>
      <c r="I16" s="59"/>
      <c r="J16" s="59"/>
      <c r="K16" s="59"/>
      <c r="L16" s="59"/>
      <c r="M16" s="59"/>
      <c r="N16" s="59"/>
      <c r="O16" s="59"/>
      <c r="P16" s="59"/>
      <c r="Q16" s="59"/>
      <c r="R16" s="60"/>
    </row>
    <row r="17" spans="1:18" x14ac:dyDescent="0.2">
      <c r="A17" s="61">
        <v>16</v>
      </c>
      <c r="B17" s="59"/>
      <c r="C17" s="59"/>
      <c r="D17" s="59"/>
      <c r="E17" s="59"/>
      <c r="F17" s="59"/>
      <c r="G17" s="59"/>
      <c r="H17" s="59"/>
      <c r="I17" s="59"/>
      <c r="J17" s="59"/>
      <c r="K17" s="59"/>
      <c r="L17" s="59"/>
      <c r="M17" s="59"/>
      <c r="N17" s="59"/>
      <c r="O17" s="59"/>
      <c r="P17" s="59"/>
      <c r="Q17" s="59"/>
      <c r="R17" s="60"/>
    </row>
    <row r="18" spans="1:18" ht="12.75" thickBot="1" x14ac:dyDescent="0.25">
      <c r="A18" s="62">
        <v>17</v>
      </c>
      <c r="B18" s="63"/>
      <c r="C18" s="63"/>
      <c r="D18" s="63"/>
      <c r="E18" s="63"/>
      <c r="F18" s="63"/>
      <c r="G18" s="63"/>
      <c r="H18" s="63"/>
      <c r="I18" s="63"/>
      <c r="J18" s="63"/>
      <c r="K18" s="63"/>
      <c r="L18" s="63"/>
      <c r="M18" s="63"/>
      <c r="N18" s="63"/>
      <c r="O18" s="63"/>
      <c r="P18" s="63"/>
      <c r="Q18" s="63"/>
      <c r="R18" s="64"/>
    </row>
    <row r="19" spans="1:18" ht="12.75" thickBot="1" x14ac:dyDescent="0.25">
      <c r="A19" s="65"/>
      <c r="B19" s="65"/>
      <c r="C19" s="65"/>
      <c r="D19" s="65"/>
      <c r="E19" s="65"/>
      <c r="F19" s="65"/>
      <c r="G19" s="65"/>
      <c r="H19" s="65"/>
      <c r="I19" s="65"/>
      <c r="J19" s="65"/>
      <c r="K19" s="65"/>
      <c r="L19" s="65"/>
      <c r="M19" s="65"/>
      <c r="N19" s="65"/>
      <c r="O19" s="65"/>
      <c r="P19" s="65"/>
      <c r="Q19" s="65"/>
      <c r="R19" s="65"/>
    </row>
    <row r="20" spans="1:18" x14ac:dyDescent="0.2">
      <c r="A20" s="203" t="s">
        <v>400</v>
      </c>
      <c r="B20" s="204"/>
      <c r="C20" s="204"/>
      <c r="D20" s="204"/>
      <c r="E20" s="204"/>
      <c r="F20" s="204"/>
      <c r="G20" s="204"/>
      <c r="H20" s="204"/>
      <c r="I20" s="204"/>
      <c r="J20" s="205"/>
      <c r="K20" s="65"/>
      <c r="L20" s="65"/>
      <c r="M20" s="65"/>
      <c r="N20" s="65"/>
      <c r="O20" s="65"/>
      <c r="P20" s="65"/>
      <c r="Q20" s="65"/>
      <c r="R20" s="65"/>
    </row>
    <row r="21" spans="1:18" x14ac:dyDescent="0.2">
      <c r="A21" s="66" t="s">
        <v>401</v>
      </c>
      <c r="B21" s="206" t="s">
        <v>402</v>
      </c>
      <c r="C21" s="206"/>
      <c r="D21" s="206"/>
      <c r="E21" s="206"/>
      <c r="F21" s="206"/>
      <c r="G21" s="206"/>
      <c r="H21" s="206"/>
      <c r="I21" s="206"/>
      <c r="J21" s="207"/>
      <c r="K21" s="65"/>
      <c r="L21" s="65"/>
      <c r="M21" s="65"/>
      <c r="N21" s="65"/>
      <c r="O21" s="65"/>
      <c r="P21" s="65"/>
      <c r="Q21" s="65"/>
      <c r="R21" s="65"/>
    </row>
    <row r="22" spans="1:18" x14ac:dyDescent="0.2">
      <c r="A22" s="66" t="s">
        <v>403</v>
      </c>
      <c r="B22" s="206" t="s">
        <v>404</v>
      </c>
      <c r="C22" s="206"/>
      <c r="D22" s="206"/>
      <c r="E22" s="206"/>
      <c r="F22" s="206"/>
      <c r="G22" s="206"/>
      <c r="H22" s="206"/>
      <c r="I22" s="206"/>
      <c r="J22" s="207"/>
      <c r="K22" s="65"/>
      <c r="L22" s="65"/>
      <c r="M22" s="65"/>
      <c r="N22" s="65"/>
      <c r="O22" s="65"/>
      <c r="P22" s="65"/>
      <c r="Q22" s="65"/>
      <c r="R22" s="65"/>
    </row>
    <row r="23" spans="1:18" ht="12.75" thickBot="1" x14ac:dyDescent="0.25">
      <c r="A23" s="67" t="s">
        <v>405</v>
      </c>
      <c r="B23" s="208" t="s">
        <v>406</v>
      </c>
      <c r="C23" s="208"/>
      <c r="D23" s="208"/>
      <c r="E23" s="208"/>
      <c r="F23" s="208"/>
      <c r="G23" s="208"/>
      <c r="H23" s="208"/>
      <c r="I23" s="208"/>
      <c r="J23" s="209"/>
      <c r="K23" s="65"/>
      <c r="L23" s="65"/>
      <c r="M23" s="65"/>
      <c r="N23" s="65"/>
      <c r="O23" s="65"/>
      <c r="P23" s="65"/>
      <c r="Q23" s="65"/>
      <c r="R23" s="65"/>
    </row>
  </sheetData>
  <mergeCells count="4">
    <mergeCell ref="A20:J20"/>
    <mergeCell ref="B21:J21"/>
    <mergeCell ref="B22:J22"/>
    <mergeCell ref="B23:J23"/>
  </mergeCells>
  <printOptions horizontalCentered="1"/>
  <pageMargins left="0.23622047244094491" right="0.23622047244094491" top="1.2598425196850394" bottom="0.74803149606299213" header="0.31496062992125984" footer="0.31496062992125984"/>
  <pageSetup scale="95" fitToHeight="0" orientation="landscape" r:id="rId1"/>
  <headerFooter>
    <oddHeader>&amp;L&amp;G&amp;C&amp;"Arial,Normal"&amp;10
PROCESO 
PROTECCIÓN
REGISTRO INTERVENCIÓN DE APOYO RAJ SRPA&amp;R&amp;"Arial,Normal"&amp;10F10.A6.G19.P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view="pageBreakPreview" zoomScale="85" zoomScaleNormal="100" zoomScaleSheetLayoutView="85" workbookViewId="0">
      <selection sqref="B1:MC3"/>
    </sheetView>
  </sheetViews>
  <sheetFormatPr baseColWidth="10" defaultColWidth="11.42578125" defaultRowHeight="14.25" x14ac:dyDescent="0.2"/>
  <cols>
    <col min="1" max="1" width="4.85546875" style="77" customWidth="1"/>
    <col min="2" max="2" width="31.28515625" style="77" customWidth="1"/>
    <col min="3" max="6" width="5.5703125" style="77" customWidth="1"/>
    <col min="7" max="7" width="6.5703125" style="77" customWidth="1"/>
    <col min="8" max="9" width="5.7109375" style="77" customWidth="1"/>
    <col min="10" max="10" width="5.85546875" style="77" customWidth="1"/>
    <col min="11" max="12" width="6.42578125" style="77" customWidth="1"/>
    <col min="13" max="13" width="8" style="77" customWidth="1"/>
    <col min="14" max="14" width="6.42578125" style="77" customWidth="1"/>
    <col min="15" max="16" width="6.85546875" style="77" customWidth="1"/>
    <col min="17" max="16384" width="11.42578125" style="77"/>
  </cols>
  <sheetData>
    <row r="1" spans="1:16" s="68" customFormat="1" ht="129.6" customHeight="1" thickBot="1" x14ac:dyDescent="0.25">
      <c r="A1" s="69" t="s">
        <v>383</v>
      </c>
      <c r="B1" s="70" t="s">
        <v>407</v>
      </c>
      <c r="C1" s="71" t="s">
        <v>408</v>
      </c>
      <c r="D1" s="71" t="s">
        <v>409</v>
      </c>
      <c r="E1" s="71" t="s">
        <v>410</v>
      </c>
      <c r="F1" s="71" t="s">
        <v>411</v>
      </c>
      <c r="G1" s="71" t="s">
        <v>412</v>
      </c>
      <c r="H1" s="71" t="s">
        <v>413</v>
      </c>
      <c r="I1" s="71" t="s">
        <v>414</v>
      </c>
      <c r="J1" s="71" t="s">
        <v>415</v>
      </c>
      <c r="K1" s="71" t="s">
        <v>416</v>
      </c>
      <c r="L1" s="71" t="s">
        <v>417</v>
      </c>
      <c r="M1" s="71" t="s">
        <v>418</v>
      </c>
      <c r="N1" s="71" t="s">
        <v>419</v>
      </c>
      <c r="O1" s="71" t="s">
        <v>420</v>
      </c>
      <c r="P1" s="72" t="s">
        <v>421</v>
      </c>
    </row>
    <row r="2" spans="1:16" ht="15" x14ac:dyDescent="0.2">
      <c r="A2" s="73">
        <v>1</v>
      </c>
      <c r="B2" s="74"/>
      <c r="C2" s="75"/>
      <c r="D2" s="75"/>
      <c r="E2" s="75"/>
      <c r="F2" s="75"/>
      <c r="G2" s="75"/>
      <c r="H2" s="75"/>
      <c r="I2" s="75"/>
      <c r="J2" s="75"/>
      <c r="K2" s="75"/>
      <c r="L2" s="75"/>
      <c r="M2" s="75"/>
      <c r="N2" s="75"/>
      <c r="O2" s="75"/>
      <c r="P2" s="76"/>
    </row>
    <row r="3" spans="1:16" ht="15" x14ac:dyDescent="0.2">
      <c r="A3" s="78">
        <v>2</v>
      </c>
      <c r="B3" s="79"/>
      <c r="C3" s="80"/>
      <c r="D3" s="80"/>
      <c r="E3" s="80"/>
      <c r="F3" s="80"/>
      <c r="G3" s="80"/>
      <c r="H3" s="80"/>
      <c r="I3" s="80"/>
      <c r="J3" s="80"/>
      <c r="K3" s="80"/>
      <c r="L3" s="80"/>
      <c r="M3" s="80"/>
      <c r="N3" s="80"/>
      <c r="O3" s="80"/>
      <c r="P3" s="81"/>
    </row>
    <row r="4" spans="1:16" ht="15" x14ac:dyDescent="0.2">
      <c r="A4" s="78">
        <v>3</v>
      </c>
      <c r="B4" s="79"/>
      <c r="C4" s="80"/>
      <c r="D4" s="80"/>
      <c r="E4" s="80"/>
      <c r="F4" s="80"/>
      <c r="G4" s="80"/>
      <c r="H4" s="80"/>
      <c r="I4" s="80"/>
      <c r="J4" s="80"/>
      <c r="K4" s="80"/>
      <c r="L4" s="80"/>
      <c r="M4" s="80"/>
      <c r="N4" s="80"/>
      <c r="O4" s="80"/>
      <c r="P4" s="81"/>
    </row>
    <row r="5" spans="1:16" ht="15" x14ac:dyDescent="0.2">
      <c r="A5" s="78">
        <v>4</v>
      </c>
      <c r="B5" s="79"/>
      <c r="C5" s="80"/>
      <c r="D5" s="80"/>
      <c r="E5" s="80"/>
      <c r="F5" s="80"/>
      <c r="G5" s="80"/>
      <c r="H5" s="80"/>
      <c r="I5" s="80"/>
      <c r="J5" s="80"/>
      <c r="K5" s="80"/>
      <c r="L5" s="80"/>
      <c r="M5" s="80"/>
      <c r="N5" s="80"/>
      <c r="O5" s="80"/>
      <c r="P5" s="81"/>
    </row>
    <row r="6" spans="1:16" ht="15" x14ac:dyDescent="0.2">
      <c r="A6" s="78">
        <v>5</v>
      </c>
      <c r="B6" s="79"/>
      <c r="C6" s="80"/>
      <c r="D6" s="80"/>
      <c r="E6" s="80"/>
      <c r="F6" s="80"/>
      <c r="G6" s="80"/>
      <c r="H6" s="80"/>
      <c r="I6" s="80"/>
      <c r="J6" s="80"/>
      <c r="K6" s="80"/>
      <c r="L6" s="80"/>
      <c r="M6" s="80"/>
      <c r="N6" s="80"/>
      <c r="O6" s="80"/>
      <c r="P6" s="81"/>
    </row>
    <row r="7" spans="1:16" ht="15" x14ac:dyDescent="0.2">
      <c r="A7" s="78">
        <v>6</v>
      </c>
      <c r="B7" s="79"/>
      <c r="C7" s="80"/>
      <c r="D7" s="80"/>
      <c r="E7" s="80"/>
      <c r="F7" s="80"/>
      <c r="G7" s="80"/>
      <c r="H7" s="80"/>
      <c r="I7" s="80"/>
      <c r="J7" s="80"/>
      <c r="K7" s="80"/>
      <c r="L7" s="80"/>
      <c r="M7" s="80"/>
      <c r="N7" s="80"/>
      <c r="O7" s="80"/>
      <c r="P7" s="81"/>
    </row>
    <row r="8" spans="1:16" ht="15.6" customHeight="1" x14ac:dyDescent="0.2">
      <c r="A8" s="78">
        <v>7</v>
      </c>
      <c r="B8" s="79"/>
      <c r="C8" s="80"/>
      <c r="D8" s="80"/>
      <c r="E8" s="80"/>
      <c r="F8" s="80"/>
      <c r="G8" s="80"/>
      <c r="H8" s="80"/>
      <c r="I8" s="80"/>
      <c r="J8" s="80"/>
      <c r="K8" s="80"/>
      <c r="L8" s="80"/>
      <c r="M8" s="80"/>
      <c r="N8" s="80"/>
      <c r="O8" s="80"/>
      <c r="P8" s="81"/>
    </row>
    <row r="9" spans="1:16" ht="15" x14ac:dyDescent="0.2">
      <c r="A9" s="78">
        <v>8</v>
      </c>
      <c r="B9" s="79"/>
      <c r="C9" s="80"/>
      <c r="D9" s="80"/>
      <c r="E9" s="80"/>
      <c r="F9" s="80"/>
      <c r="G9" s="80"/>
      <c r="H9" s="80"/>
      <c r="I9" s="80"/>
      <c r="J9" s="80"/>
      <c r="K9" s="80"/>
      <c r="L9" s="80"/>
      <c r="M9" s="80"/>
      <c r="N9" s="80"/>
      <c r="O9" s="80"/>
      <c r="P9" s="81"/>
    </row>
    <row r="10" spans="1:16" ht="15" x14ac:dyDescent="0.2">
      <c r="A10" s="78">
        <v>9</v>
      </c>
      <c r="B10" s="79"/>
      <c r="C10" s="80"/>
      <c r="D10" s="80"/>
      <c r="E10" s="80"/>
      <c r="F10" s="80"/>
      <c r="G10" s="80"/>
      <c r="H10" s="80"/>
      <c r="I10" s="80"/>
      <c r="J10" s="80"/>
      <c r="K10" s="80"/>
      <c r="L10" s="80"/>
      <c r="M10" s="80"/>
      <c r="N10" s="80"/>
      <c r="O10" s="80"/>
      <c r="P10" s="81"/>
    </row>
    <row r="11" spans="1:16" ht="15" x14ac:dyDescent="0.2">
      <c r="A11" s="78">
        <v>10</v>
      </c>
      <c r="B11" s="79"/>
      <c r="C11" s="80"/>
      <c r="D11" s="80"/>
      <c r="E11" s="80"/>
      <c r="F11" s="80"/>
      <c r="G11" s="80"/>
      <c r="H11" s="80"/>
      <c r="I11" s="80"/>
      <c r="J11" s="80"/>
      <c r="K11" s="80"/>
      <c r="L11" s="80"/>
      <c r="M11" s="80"/>
      <c r="N11" s="80"/>
      <c r="O11" s="80"/>
      <c r="P11" s="81"/>
    </row>
    <row r="12" spans="1:16" ht="15" x14ac:dyDescent="0.2">
      <c r="A12" s="78">
        <v>11</v>
      </c>
      <c r="B12" s="79"/>
      <c r="C12" s="80"/>
      <c r="D12" s="80"/>
      <c r="E12" s="80"/>
      <c r="F12" s="80"/>
      <c r="G12" s="80"/>
      <c r="H12" s="80"/>
      <c r="I12" s="80"/>
      <c r="J12" s="80"/>
      <c r="K12" s="80"/>
      <c r="L12" s="80"/>
      <c r="M12" s="80"/>
      <c r="N12" s="80"/>
      <c r="O12" s="80"/>
      <c r="P12" s="81"/>
    </row>
    <row r="13" spans="1:16" ht="15" x14ac:dyDescent="0.2">
      <c r="A13" s="78">
        <v>12</v>
      </c>
      <c r="B13" s="79"/>
      <c r="C13" s="80"/>
      <c r="D13" s="80"/>
      <c r="E13" s="80"/>
      <c r="F13" s="80"/>
      <c r="G13" s="80"/>
      <c r="H13" s="80"/>
      <c r="I13" s="80"/>
      <c r="J13" s="80"/>
      <c r="K13" s="80"/>
      <c r="L13" s="80"/>
      <c r="M13" s="80"/>
      <c r="N13" s="80"/>
      <c r="O13" s="80"/>
      <c r="P13" s="81"/>
    </row>
    <row r="14" spans="1:16" ht="15" x14ac:dyDescent="0.2">
      <c r="A14" s="78">
        <v>13</v>
      </c>
      <c r="B14" s="79"/>
      <c r="C14" s="80"/>
      <c r="D14" s="80"/>
      <c r="E14" s="80"/>
      <c r="F14" s="80"/>
      <c r="G14" s="80"/>
      <c r="H14" s="80"/>
      <c r="I14" s="80"/>
      <c r="J14" s="80"/>
      <c r="K14" s="80"/>
      <c r="L14" s="80"/>
      <c r="M14" s="80"/>
      <c r="N14" s="80"/>
      <c r="O14" s="80"/>
      <c r="P14" s="81"/>
    </row>
    <row r="15" spans="1:16" ht="15" x14ac:dyDescent="0.2">
      <c r="A15" s="78">
        <v>14</v>
      </c>
      <c r="B15" s="79"/>
      <c r="C15" s="80"/>
      <c r="D15" s="80"/>
      <c r="E15" s="80"/>
      <c r="F15" s="80"/>
      <c r="G15" s="80"/>
      <c r="H15" s="80"/>
      <c r="I15" s="80"/>
      <c r="J15" s="80"/>
      <c r="K15" s="80"/>
      <c r="L15" s="80"/>
      <c r="M15" s="80"/>
      <c r="N15" s="80"/>
      <c r="O15" s="80"/>
      <c r="P15" s="81"/>
    </row>
    <row r="16" spans="1:16" ht="15" x14ac:dyDescent="0.2">
      <c r="A16" s="78">
        <v>15</v>
      </c>
      <c r="B16" s="79"/>
      <c r="C16" s="80"/>
      <c r="D16" s="80"/>
      <c r="E16" s="80"/>
      <c r="F16" s="80"/>
      <c r="G16" s="80"/>
      <c r="H16" s="80"/>
      <c r="I16" s="80"/>
      <c r="J16" s="80"/>
      <c r="K16" s="80"/>
      <c r="L16" s="80"/>
      <c r="M16" s="80"/>
      <c r="N16" s="80"/>
      <c r="O16" s="80"/>
      <c r="P16" s="81"/>
    </row>
    <row r="17" spans="1:16" ht="15" x14ac:dyDescent="0.2">
      <c r="A17" s="78">
        <v>16</v>
      </c>
      <c r="B17" s="79"/>
      <c r="C17" s="80"/>
      <c r="D17" s="80"/>
      <c r="E17" s="80"/>
      <c r="F17" s="80"/>
      <c r="G17" s="80"/>
      <c r="H17" s="80"/>
      <c r="I17" s="80"/>
      <c r="J17" s="80"/>
      <c r="K17" s="80"/>
      <c r="L17" s="80"/>
      <c r="M17" s="80"/>
      <c r="N17" s="80"/>
      <c r="O17" s="80"/>
      <c r="P17" s="81"/>
    </row>
    <row r="18" spans="1:16" ht="15.75" thickBot="1" x14ac:dyDescent="0.25">
      <c r="A18" s="82">
        <v>17</v>
      </c>
      <c r="B18" s="83"/>
      <c r="C18" s="84"/>
      <c r="D18" s="84"/>
      <c r="E18" s="84"/>
      <c r="F18" s="84"/>
      <c r="G18" s="84"/>
      <c r="H18" s="84"/>
      <c r="I18" s="84"/>
      <c r="J18" s="84"/>
      <c r="K18" s="84"/>
      <c r="L18" s="84"/>
      <c r="M18" s="84"/>
      <c r="N18" s="84"/>
      <c r="O18" s="84"/>
      <c r="P18" s="85"/>
    </row>
    <row r="19" spans="1:16" ht="10.9" customHeight="1" thickBot="1" x14ac:dyDescent="0.25">
      <c r="A19" s="86"/>
      <c r="B19" s="86"/>
      <c r="C19" s="86"/>
      <c r="D19" s="86"/>
      <c r="E19" s="86"/>
      <c r="F19" s="86"/>
      <c r="G19" s="86"/>
      <c r="H19" s="86"/>
      <c r="I19" s="86"/>
      <c r="J19" s="86"/>
      <c r="K19" s="86"/>
      <c r="L19" s="86"/>
      <c r="M19" s="86"/>
      <c r="N19" s="86"/>
      <c r="O19" s="86"/>
      <c r="P19" s="86"/>
    </row>
    <row r="20" spans="1:16" ht="11.45" customHeight="1" x14ac:dyDescent="0.2">
      <c r="A20" s="203" t="s">
        <v>400</v>
      </c>
      <c r="B20" s="204"/>
      <c r="C20" s="204"/>
      <c r="D20" s="204"/>
      <c r="E20" s="204"/>
      <c r="F20" s="204"/>
      <c r="G20" s="204"/>
      <c r="H20" s="204"/>
      <c r="I20" s="205"/>
      <c r="J20" s="86"/>
      <c r="K20" s="86"/>
      <c r="L20" s="86"/>
      <c r="M20" s="86"/>
      <c r="N20" s="86"/>
      <c r="O20" s="86"/>
      <c r="P20" s="86"/>
    </row>
    <row r="21" spans="1:16" x14ac:dyDescent="0.2">
      <c r="A21" s="66" t="s">
        <v>401</v>
      </c>
      <c r="B21" s="206" t="s">
        <v>402</v>
      </c>
      <c r="C21" s="206"/>
      <c r="D21" s="206"/>
      <c r="E21" s="206"/>
      <c r="F21" s="206"/>
      <c r="G21" s="206"/>
      <c r="H21" s="206"/>
      <c r="I21" s="207"/>
      <c r="J21" s="86"/>
      <c r="K21" s="86"/>
      <c r="L21" s="86"/>
      <c r="M21" s="86"/>
      <c r="N21" s="86"/>
      <c r="O21" s="86"/>
      <c r="P21" s="86"/>
    </row>
    <row r="22" spans="1:16" x14ac:dyDescent="0.2">
      <c r="A22" s="66" t="s">
        <v>403</v>
      </c>
      <c r="B22" s="206" t="s">
        <v>404</v>
      </c>
      <c r="C22" s="206"/>
      <c r="D22" s="206"/>
      <c r="E22" s="206"/>
      <c r="F22" s="206"/>
      <c r="G22" s="206"/>
      <c r="H22" s="206"/>
      <c r="I22" s="207"/>
      <c r="J22" s="86"/>
      <c r="K22" s="86"/>
      <c r="L22" s="86"/>
      <c r="M22" s="86"/>
      <c r="N22" s="86"/>
      <c r="O22" s="86"/>
      <c r="P22" s="86"/>
    </row>
    <row r="23" spans="1:16" ht="15" thickBot="1" x14ac:dyDescent="0.25">
      <c r="A23" s="67" t="s">
        <v>405</v>
      </c>
      <c r="B23" s="208" t="s">
        <v>406</v>
      </c>
      <c r="C23" s="208"/>
      <c r="D23" s="208"/>
      <c r="E23" s="208"/>
      <c r="F23" s="208"/>
      <c r="G23" s="208"/>
      <c r="H23" s="208"/>
      <c r="I23" s="209"/>
      <c r="J23" s="86"/>
      <c r="K23" s="86"/>
      <c r="L23" s="86"/>
      <c r="M23" s="86"/>
      <c r="N23" s="86"/>
      <c r="O23" s="86"/>
      <c r="P23" s="86"/>
    </row>
    <row r="24" spans="1:16" ht="9" customHeight="1" x14ac:dyDescent="0.2">
      <c r="A24" s="87"/>
      <c r="B24" s="88"/>
      <c r="C24" s="88"/>
      <c r="D24" s="88"/>
      <c r="E24" s="88"/>
      <c r="F24" s="88"/>
      <c r="G24" s="88"/>
      <c r="H24" s="88"/>
      <c r="I24" s="88"/>
      <c r="J24" s="86"/>
      <c r="K24" s="86"/>
      <c r="L24" s="86"/>
      <c r="M24" s="86"/>
      <c r="N24" s="86"/>
      <c r="O24" s="86"/>
      <c r="P24" s="86"/>
    </row>
    <row r="25" spans="1:16" ht="14.45" customHeight="1" x14ac:dyDescent="0.2">
      <c r="A25" s="210"/>
      <c r="B25" s="210"/>
      <c r="C25" s="210"/>
      <c r="D25" s="210"/>
      <c r="E25" s="210"/>
      <c r="F25" s="210"/>
      <c r="G25" s="210"/>
      <c r="H25" s="210"/>
      <c r="I25" s="210"/>
      <c r="J25" s="210"/>
      <c r="K25" s="210"/>
      <c r="L25" s="210"/>
      <c r="M25" s="210"/>
      <c r="N25" s="210"/>
      <c r="O25" s="210"/>
      <c r="P25" s="210"/>
    </row>
    <row r="26" spans="1:16" ht="14.45" customHeight="1" x14ac:dyDescent="0.2">
      <c r="A26" s="210"/>
      <c r="B26" s="210"/>
      <c r="C26" s="210"/>
      <c r="D26" s="210"/>
      <c r="E26" s="210"/>
      <c r="F26" s="210"/>
      <c r="G26" s="210"/>
      <c r="H26" s="210"/>
      <c r="I26" s="210"/>
      <c r="J26" s="210"/>
      <c r="K26" s="210"/>
      <c r="L26" s="210"/>
      <c r="M26" s="210"/>
      <c r="N26" s="210"/>
      <c r="O26" s="210"/>
      <c r="P26" s="210"/>
    </row>
  </sheetData>
  <mergeCells count="6">
    <mergeCell ref="A26:P26"/>
    <mergeCell ref="A20:I20"/>
    <mergeCell ref="B21:I21"/>
    <mergeCell ref="B22:I22"/>
    <mergeCell ref="B23:I23"/>
    <mergeCell ref="A25:P25"/>
  </mergeCells>
  <printOptions horizontalCentered="1"/>
  <pageMargins left="0.23622047244094491" right="0.23622047244094491" top="1.2598425196850394" bottom="0.74803149606299213" header="0.31496062992125984" footer="0.31496062992125984"/>
  <pageSetup fitToHeight="0" orientation="landscape" r:id="rId1"/>
  <headerFooter>
    <oddHeader>&amp;L&amp;G&amp;C&amp;"Arial,Normal"&amp;10
PROCESO 
PROTECCIÓN
REGISTRO INTERVENCIÓN DE APOYO RAJ SRPA&amp;R&amp;"Arial,Normal"&amp;10F10.A6.G19.P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7" t="s">
        <v>32</v>
      </c>
      <c r="B1" s="7" t="s">
        <v>45</v>
      </c>
      <c r="C1" s="7" t="s">
        <v>47</v>
      </c>
      <c r="D1" s="19" t="s">
        <v>53</v>
      </c>
      <c r="E1" s="19" t="s">
        <v>45</v>
      </c>
    </row>
    <row r="2" spans="1:5" x14ac:dyDescent="0.25">
      <c r="A2" s="6" t="s">
        <v>33</v>
      </c>
      <c r="B2" s="6" t="s">
        <v>29</v>
      </c>
      <c r="C2" s="20" t="s">
        <v>31</v>
      </c>
      <c r="D2" s="5" t="s">
        <v>51</v>
      </c>
      <c r="E2" s="5" t="s">
        <v>56</v>
      </c>
    </row>
    <row r="3" spans="1:5" x14ac:dyDescent="0.25">
      <c r="A3" s="6" t="s">
        <v>34</v>
      </c>
      <c r="B3" s="6" t="s">
        <v>30</v>
      </c>
      <c r="D3" s="5" t="s">
        <v>52</v>
      </c>
      <c r="E3" s="5" t="s">
        <v>57</v>
      </c>
    </row>
    <row r="4" spans="1:5" x14ac:dyDescent="0.25">
      <c r="A4" s="6" t="s">
        <v>35</v>
      </c>
      <c r="B4" s="24" t="s">
        <v>58</v>
      </c>
      <c r="D4" s="23" t="s">
        <v>48</v>
      </c>
    </row>
    <row r="5" spans="1:5" x14ac:dyDescent="0.25">
      <c r="A5" s="6"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2019-04-09T13:33:35Z</cp:lastPrinted>
  <dcterms:created xsi:type="dcterms:W3CDTF">2019-01-30T14:18:32Z</dcterms:created>
  <dcterms:modified xsi:type="dcterms:W3CDTF">2019-04-09T13:33:40Z</dcterms:modified>
</cp:coreProperties>
</file>