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1"/>
  </bookViews>
  <sheets>
    <sheet name="Requerimientos" sheetId="1" r:id="rId1"/>
    <sheet name="Instrucciones para diligenciar" sheetId="2" r:id="rId2"/>
    <sheet name="Listas" sheetId="6" state="hidden" r:id="rId3"/>
  </sheets>
  <externalReferences>
    <externalReference r:id="rId4"/>
  </externalReferences>
  <definedNames>
    <definedName name="Amazonas">#REF!</definedName>
    <definedName name="Antioquia">#REF!</definedName>
    <definedName name="Arauca">#REF!</definedName>
    <definedName name="_xlnm.Print_Area" localSheetId="1">'Instrucciones para diligenciar'!$A$1:$O$43</definedName>
    <definedName name="_xlnm.Print_Area" localSheetId="0">Requerimientos!$A$1:$AG$134</definedName>
    <definedName name="Atlántico">#REF!</definedName>
    <definedName name="Bienestarina">Listas!$F$54:$F$82</definedName>
    <definedName name="Bogotá">#REF!</definedName>
    <definedName name="Bolívar">#REF!</definedName>
    <definedName name="Boyacá">#REF!</definedName>
    <definedName name="Caldas">#REF!</definedName>
    <definedName name="Caquetá">#REF!</definedName>
    <definedName name="Casanare">#REF!</definedName>
    <definedName name="Cauca">#REF!</definedName>
    <definedName name="Centro_de_Emergencia_RDComponente_Técnico">Listas!#REF!</definedName>
    <definedName name="Cesar">#REF!</definedName>
    <definedName name="Chocó">#REF!</definedName>
    <definedName name="Componente_Administrativo">Listas!$F$215:$F$270</definedName>
    <definedName name="Componente_Financiero">Listas!$F$38:$F$53</definedName>
    <definedName name="Componente_Legal">Listas!$F$33:$F$37</definedName>
    <definedName name="Componente_Técnico">Listas!$F$111:$F$214</definedName>
    <definedName name="Córdoba">#REF!</definedName>
    <definedName name="Cundinamarca">#REF!</definedName>
    <definedName name="Dotación_adquirida_o_recibida_por_el_contratista">Listas!$F$18:$F$32</definedName>
    <definedName name="Eje_Ambiental">Listas!$F$89:$F$96</definedName>
    <definedName name="Eje_de_Calidad">Listas!$F$97:$F$102</definedName>
    <definedName name="Eje_de_Seguridad_y_Salud_en_el_Trabajo">Listas!$F$103:$F$110</definedName>
    <definedName name="Eje_Seguridad_de_la_Información">Listas!$F$83:$F$88</definedName>
    <definedName name="Generales">Listas!$F$2:$F$17</definedName>
    <definedName name="Guainía">#REF!</definedName>
    <definedName name="Guaviare">#REF!</definedName>
    <definedName name="Huila">#REF!</definedName>
    <definedName name="La_Guajira">#REF!</definedName>
    <definedName name="Magdalena">#REF!</definedName>
    <definedName name="Meta">#REF!</definedName>
    <definedName name="MOD">#REF!</definedName>
    <definedName name="Nariño">#REF!</definedName>
    <definedName name="Norte_de_Santander">#REF!</definedName>
    <definedName name="POB">#REF!</definedName>
    <definedName name="Putumayo">#REF!</definedName>
    <definedName name="Quindío">#REF!</definedName>
    <definedName name="Risaralda">#REF!</definedName>
    <definedName name="San_Andrés">#REF!</definedName>
    <definedName name="Santander">#REF!</definedName>
    <definedName name="Sucre">#REF!</definedName>
    <definedName name="Tolima">#REF!</definedName>
    <definedName name="Valle">#REF!</definedName>
    <definedName name="Vaupés">#REF!</definedName>
    <definedName name="Vichada">#REF!</definedName>
  </definedNames>
  <calcPr calcId="152511"/>
</workbook>
</file>

<file path=xl/calcChain.xml><?xml version="1.0" encoding="utf-8"?>
<calcChain xmlns="http://schemas.openxmlformats.org/spreadsheetml/2006/main">
  <c r="X400" i="1" l="1"/>
  <c r="W400" i="1"/>
  <c r="V400" i="1"/>
  <c r="U400" i="1"/>
  <c r="T400" i="1"/>
  <c r="S400" i="1"/>
  <c r="R400" i="1"/>
  <c r="Q400" i="1"/>
  <c r="P400" i="1"/>
  <c r="O400" i="1"/>
  <c r="N400" i="1"/>
  <c r="M400" i="1"/>
  <c r="L400" i="1"/>
  <c r="K400" i="1"/>
  <c r="J400" i="1"/>
  <c r="I400" i="1"/>
  <c r="H400" i="1"/>
  <c r="G400" i="1"/>
  <c r="F400" i="1"/>
  <c r="E400" i="1"/>
  <c r="X399" i="1"/>
  <c r="W399" i="1"/>
  <c r="V399" i="1"/>
  <c r="U399" i="1"/>
  <c r="T399" i="1"/>
  <c r="S399" i="1"/>
  <c r="R399" i="1"/>
  <c r="Q399" i="1"/>
  <c r="P399" i="1"/>
  <c r="O399" i="1"/>
  <c r="N399" i="1"/>
  <c r="M399" i="1"/>
  <c r="L399" i="1"/>
  <c r="K399" i="1"/>
  <c r="J399" i="1"/>
  <c r="I399" i="1"/>
  <c r="H399" i="1"/>
  <c r="G399" i="1"/>
  <c r="F399" i="1"/>
  <c r="E399" i="1"/>
  <c r="D399" i="1" s="1"/>
  <c r="X398" i="1"/>
  <c r="W398" i="1"/>
  <c r="V398" i="1"/>
  <c r="U398" i="1"/>
  <c r="T398" i="1"/>
  <c r="S398" i="1"/>
  <c r="R398" i="1"/>
  <c r="Q398" i="1"/>
  <c r="P398" i="1"/>
  <c r="O398" i="1"/>
  <c r="N398" i="1"/>
  <c r="M398" i="1"/>
  <c r="L398" i="1"/>
  <c r="K398" i="1"/>
  <c r="J398" i="1"/>
  <c r="I398" i="1"/>
  <c r="H398" i="1"/>
  <c r="G398" i="1"/>
  <c r="F398" i="1"/>
  <c r="E398" i="1"/>
  <c r="D398" i="1" s="1"/>
  <c r="X397" i="1"/>
  <c r="W397" i="1"/>
  <c r="V397" i="1"/>
  <c r="U397" i="1"/>
  <c r="T397" i="1"/>
  <c r="S397" i="1"/>
  <c r="R397" i="1"/>
  <c r="Q397" i="1"/>
  <c r="P397" i="1"/>
  <c r="O397" i="1"/>
  <c r="N397" i="1"/>
  <c r="M397" i="1"/>
  <c r="L397" i="1"/>
  <c r="K397" i="1"/>
  <c r="J397" i="1"/>
  <c r="I397" i="1"/>
  <c r="H397" i="1"/>
  <c r="G397" i="1"/>
  <c r="F397" i="1"/>
  <c r="E397" i="1"/>
  <c r="D397" i="1" s="1"/>
  <c r="X396" i="1"/>
  <c r="W396" i="1"/>
  <c r="V396" i="1"/>
  <c r="U396" i="1"/>
  <c r="T396" i="1"/>
  <c r="S396" i="1"/>
  <c r="R396" i="1"/>
  <c r="Q396" i="1"/>
  <c r="P396" i="1"/>
  <c r="O396" i="1"/>
  <c r="N396" i="1"/>
  <c r="M396" i="1"/>
  <c r="L396" i="1"/>
  <c r="K396" i="1"/>
  <c r="J396" i="1"/>
  <c r="I396" i="1"/>
  <c r="H396" i="1"/>
  <c r="G396" i="1"/>
  <c r="F396" i="1"/>
  <c r="E396" i="1"/>
  <c r="D396" i="1" s="1"/>
  <c r="X395" i="1"/>
  <c r="W395" i="1"/>
  <c r="V395" i="1"/>
  <c r="U395" i="1"/>
  <c r="T395" i="1"/>
  <c r="S395" i="1"/>
  <c r="R395" i="1"/>
  <c r="Q395" i="1"/>
  <c r="P395" i="1"/>
  <c r="O395" i="1"/>
  <c r="N395" i="1"/>
  <c r="M395" i="1"/>
  <c r="L395" i="1"/>
  <c r="K395" i="1"/>
  <c r="J395" i="1"/>
  <c r="I395" i="1"/>
  <c r="H395" i="1"/>
  <c r="G395" i="1"/>
  <c r="F395" i="1"/>
  <c r="E395" i="1"/>
  <c r="D395" i="1" s="1"/>
  <c r="X394" i="1"/>
  <c r="W394" i="1"/>
  <c r="V394" i="1"/>
  <c r="U394" i="1"/>
  <c r="T394" i="1"/>
  <c r="S394" i="1"/>
  <c r="R394" i="1"/>
  <c r="Q394" i="1"/>
  <c r="P394" i="1"/>
  <c r="O394" i="1"/>
  <c r="N394" i="1"/>
  <c r="M394" i="1"/>
  <c r="L394" i="1"/>
  <c r="K394" i="1"/>
  <c r="J394" i="1"/>
  <c r="I394" i="1"/>
  <c r="H394" i="1"/>
  <c r="G394" i="1"/>
  <c r="F394" i="1"/>
  <c r="E394" i="1"/>
  <c r="D394" i="1" s="1"/>
  <c r="X393" i="1"/>
  <c r="W393" i="1"/>
  <c r="V393" i="1"/>
  <c r="U393" i="1"/>
  <c r="T393" i="1"/>
  <c r="S393" i="1"/>
  <c r="R393" i="1"/>
  <c r="Q393" i="1"/>
  <c r="P393" i="1"/>
  <c r="O393" i="1"/>
  <c r="N393" i="1"/>
  <c r="M393" i="1"/>
  <c r="L393" i="1"/>
  <c r="K393" i="1"/>
  <c r="J393" i="1"/>
  <c r="I393" i="1"/>
  <c r="H393" i="1"/>
  <c r="G393" i="1"/>
  <c r="F393" i="1"/>
  <c r="E393" i="1"/>
  <c r="B393" i="1" s="1"/>
  <c r="X392" i="1"/>
  <c r="W392" i="1"/>
  <c r="V392" i="1"/>
  <c r="U392" i="1"/>
  <c r="T392" i="1"/>
  <c r="S392" i="1"/>
  <c r="R392" i="1"/>
  <c r="Q392" i="1"/>
  <c r="P392" i="1"/>
  <c r="O392" i="1"/>
  <c r="N392" i="1"/>
  <c r="M392" i="1"/>
  <c r="L392" i="1"/>
  <c r="K392" i="1"/>
  <c r="J392" i="1"/>
  <c r="I392" i="1"/>
  <c r="H392" i="1"/>
  <c r="G392" i="1"/>
  <c r="F392" i="1"/>
  <c r="E392" i="1"/>
  <c r="B392" i="1" s="1"/>
  <c r="X391" i="1"/>
  <c r="W391" i="1"/>
  <c r="V391" i="1"/>
  <c r="U391" i="1"/>
  <c r="T391" i="1"/>
  <c r="S391" i="1"/>
  <c r="R391" i="1"/>
  <c r="Q391" i="1"/>
  <c r="P391" i="1"/>
  <c r="O391" i="1"/>
  <c r="N391" i="1"/>
  <c r="M391" i="1"/>
  <c r="L391" i="1"/>
  <c r="K391" i="1"/>
  <c r="J391" i="1"/>
  <c r="I391" i="1"/>
  <c r="H391" i="1"/>
  <c r="G391" i="1"/>
  <c r="F391" i="1"/>
  <c r="E391" i="1"/>
  <c r="D391" i="1" s="1"/>
  <c r="X390" i="1"/>
  <c r="W390" i="1"/>
  <c r="V390" i="1"/>
  <c r="U390" i="1"/>
  <c r="T390" i="1"/>
  <c r="S390" i="1"/>
  <c r="R390" i="1"/>
  <c r="Q390" i="1"/>
  <c r="P390" i="1"/>
  <c r="O390" i="1"/>
  <c r="N390" i="1"/>
  <c r="M390" i="1"/>
  <c r="L390" i="1"/>
  <c r="K390" i="1"/>
  <c r="J390" i="1"/>
  <c r="I390" i="1"/>
  <c r="H390" i="1"/>
  <c r="G390" i="1"/>
  <c r="F390" i="1"/>
  <c r="E390" i="1"/>
  <c r="D390" i="1" s="1"/>
  <c r="X389" i="1"/>
  <c r="W389" i="1"/>
  <c r="V389" i="1"/>
  <c r="U389" i="1"/>
  <c r="T389" i="1"/>
  <c r="S389" i="1"/>
  <c r="R389" i="1"/>
  <c r="Q389" i="1"/>
  <c r="P389" i="1"/>
  <c r="O389" i="1"/>
  <c r="N389" i="1"/>
  <c r="M389" i="1"/>
  <c r="L389" i="1"/>
  <c r="K389" i="1"/>
  <c r="J389" i="1"/>
  <c r="I389" i="1"/>
  <c r="H389" i="1"/>
  <c r="G389" i="1"/>
  <c r="F389" i="1"/>
  <c r="E389" i="1"/>
  <c r="D389" i="1" s="1"/>
  <c r="X388" i="1"/>
  <c r="W388" i="1"/>
  <c r="V388" i="1"/>
  <c r="U388" i="1"/>
  <c r="T388" i="1"/>
  <c r="S388" i="1"/>
  <c r="R388" i="1"/>
  <c r="Q388" i="1"/>
  <c r="P388" i="1"/>
  <c r="O388" i="1"/>
  <c r="N388" i="1"/>
  <c r="M388" i="1"/>
  <c r="L388" i="1"/>
  <c r="K388" i="1"/>
  <c r="J388" i="1"/>
  <c r="I388" i="1"/>
  <c r="H388" i="1"/>
  <c r="G388" i="1"/>
  <c r="F388" i="1"/>
  <c r="E388" i="1"/>
  <c r="D388" i="1" s="1"/>
  <c r="X387" i="1"/>
  <c r="W387" i="1"/>
  <c r="V387" i="1"/>
  <c r="U387" i="1"/>
  <c r="T387" i="1"/>
  <c r="S387" i="1"/>
  <c r="R387" i="1"/>
  <c r="Q387" i="1"/>
  <c r="P387" i="1"/>
  <c r="O387" i="1"/>
  <c r="N387" i="1"/>
  <c r="M387" i="1"/>
  <c r="L387" i="1"/>
  <c r="K387" i="1"/>
  <c r="J387" i="1"/>
  <c r="I387" i="1"/>
  <c r="H387" i="1"/>
  <c r="G387" i="1"/>
  <c r="F387" i="1"/>
  <c r="E387" i="1"/>
  <c r="D387" i="1" s="1"/>
  <c r="X386" i="1"/>
  <c r="W386" i="1"/>
  <c r="V386" i="1"/>
  <c r="U386" i="1"/>
  <c r="T386" i="1"/>
  <c r="S386" i="1"/>
  <c r="R386" i="1"/>
  <c r="Q386" i="1"/>
  <c r="P386" i="1"/>
  <c r="O386" i="1"/>
  <c r="N386" i="1"/>
  <c r="M386" i="1"/>
  <c r="L386" i="1"/>
  <c r="K386" i="1"/>
  <c r="J386" i="1"/>
  <c r="I386" i="1"/>
  <c r="H386" i="1"/>
  <c r="G386" i="1"/>
  <c r="F386" i="1"/>
  <c r="E386" i="1"/>
  <c r="D386" i="1" s="1"/>
  <c r="X385" i="1"/>
  <c r="W385" i="1"/>
  <c r="V385" i="1"/>
  <c r="U385" i="1"/>
  <c r="T385" i="1"/>
  <c r="S385" i="1"/>
  <c r="R385" i="1"/>
  <c r="Q385" i="1"/>
  <c r="P385" i="1"/>
  <c r="O385" i="1"/>
  <c r="N385" i="1"/>
  <c r="M385" i="1"/>
  <c r="L385" i="1"/>
  <c r="K385" i="1"/>
  <c r="J385" i="1"/>
  <c r="I385" i="1"/>
  <c r="H385" i="1"/>
  <c r="G385" i="1"/>
  <c r="F385" i="1"/>
  <c r="E385" i="1"/>
  <c r="B385" i="1" s="1"/>
  <c r="X384" i="1"/>
  <c r="W384" i="1"/>
  <c r="V384" i="1"/>
  <c r="U384" i="1"/>
  <c r="T384" i="1"/>
  <c r="S384" i="1"/>
  <c r="R384" i="1"/>
  <c r="Q384" i="1"/>
  <c r="P384" i="1"/>
  <c r="O384" i="1"/>
  <c r="N384" i="1"/>
  <c r="M384" i="1"/>
  <c r="L384" i="1"/>
  <c r="K384" i="1"/>
  <c r="J384" i="1"/>
  <c r="I384" i="1"/>
  <c r="H384" i="1"/>
  <c r="G384" i="1"/>
  <c r="F384" i="1"/>
  <c r="E384" i="1"/>
  <c r="B384" i="1" s="1"/>
  <c r="X383" i="1"/>
  <c r="W383" i="1"/>
  <c r="V383" i="1"/>
  <c r="U383" i="1"/>
  <c r="T383" i="1"/>
  <c r="S383" i="1"/>
  <c r="R383" i="1"/>
  <c r="Q383" i="1"/>
  <c r="P383" i="1"/>
  <c r="O383" i="1"/>
  <c r="N383" i="1"/>
  <c r="M383" i="1"/>
  <c r="L383" i="1"/>
  <c r="K383" i="1"/>
  <c r="J383" i="1"/>
  <c r="I383" i="1"/>
  <c r="H383" i="1"/>
  <c r="G383" i="1"/>
  <c r="F383" i="1"/>
  <c r="E383" i="1"/>
  <c r="D383" i="1" s="1"/>
  <c r="X382" i="1"/>
  <c r="W382" i="1"/>
  <c r="V382" i="1"/>
  <c r="U382" i="1"/>
  <c r="T382" i="1"/>
  <c r="S382" i="1"/>
  <c r="R382" i="1"/>
  <c r="Q382" i="1"/>
  <c r="P382" i="1"/>
  <c r="O382" i="1"/>
  <c r="N382" i="1"/>
  <c r="M382" i="1"/>
  <c r="L382" i="1"/>
  <c r="K382" i="1"/>
  <c r="J382" i="1"/>
  <c r="I382" i="1"/>
  <c r="H382" i="1"/>
  <c r="G382" i="1"/>
  <c r="F382" i="1"/>
  <c r="E382" i="1"/>
  <c r="D382" i="1" s="1"/>
  <c r="X381" i="1"/>
  <c r="W381" i="1"/>
  <c r="V381" i="1"/>
  <c r="U381" i="1"/>
  <c r="T381" i="1"/>
  <c r="S381" i="1"/>
  <c r="R381" i="1"/>
  <c r="Q381" i="1"/>
  <c r="P381" i="1"/>
  <c r="O381" i="1"/>
  <c r="N381" i="1"/>
  <c r="M381" i="1"/>
  <c r="L381" i="1"/>
  <c r="K381" i="1"/>
  <c r="J381" i="1"/>
  <c r="I381" i="1"/>
  <c r="H381" i="1"/>
  <c r="G381" i="1"/>
  <c r="F381" i="1"/>
  <c r="E381" i="1"/>
  <c r="D381" i="1" s="1"/>
  <c r="X380" i="1"/>
  <c r="W380" i="1"/>
  <c r="V380" i="1"/>
  <c r="U380" i="1"/>
  <c r="T380" i="1"/>
  <c r="S380" i="1"/>
  <c r="R380" i="1"/>
  <c r="Q380" i="1"/>
  <c r="P380" i="1"/>
  <c r="O380" i="1"/>
  <c r="N380" i="1"/>
  <c r="M380" i="1"/>
  <c r="L380" i="1"/>
  <c r="K380" i="1"/>
  <c r="J380" i="1"/>
  <c r="I380" i="1"/>
  <c r="H380" i="1"/>
  <c r="G380" i="1"/>
  <c r="F380" i="1"/>
  <c r="E380" i="1"/>
  <c r="D380" i="1" s="1"/>
  <c r="X379" i="1"/>
  <c r="W379" i="1"/>
  <c r="V379" i="1"/>
  <c r="U379" i="1"/>
  <c r="T379" i="1"/>
  <c r="S379" i="1"/>
  <c r="R379" i="1"/>
  <c r="Q379" i="1"/>
  <c r="P379" i="1"/>
  <c r="O379" i="1"/>
  <c r="N379" i="1"/>
  <c r="M379" i="1"/>
  <c r="L379" i="1"/>
  <c r="K379" i="1"/>
  <c r="J379" i="1"/>
  <c r="I379" i="1"/>
  <c r="H379" i="1"/>
  <c r="G379" i="1"/>
  <c r="F379" i="1"/>
  <c r="E379" i="1"/>
  <c r="D379" i="1" s="1"/>
  <c r="X378" i="1"/>
  <c r="W378" i="1"/>
  <c r="V378" i="1"/>
  <c r="U378" i="1"/>
  <c r="T378" i="1"/>
  <c r="S378" i="1"/>
  <c r="R378" i="1"/>
  <c r="Q378" i="1"/>
  <c r="P378" i="1"/>
  <c r="O378" i="1"/>
  <c r="N378" i="1"/>
  <c r="M378" i="1"/>
  <c r="L378" i="1"/>
  <c r="K378" i="1"/>
  <c r="J378" i="1"/>
  <c r="I378" i="1"/>
  <c r="H378" i="1"/>
  <c r="G378" i="1"/>
  <c r="F378" i="1"/>
  <c r="E378" i="1"/>
  <c r="D378" i="1" s="1"/>
  <c r="X377" i="1"/>
  <c r="W377" i="1"/>
  <c r="V377" i="1"/>
  <c r="U377" i="1"/>
  <c r="T377" i="1"/>
  <c r="S377" i="1"/>
  <c r="R377" i="1"/>
  <c r="Q377" i="1"/>
  <c r="P377" i="1"/>
  <c r="O377" i="1"/>
  <c r="N377" i="1"/>
  <c r="M377" i="1"/>
  <c r="L377" i="1"/>
  <c r="K377" i="1"/>
  <c r="J377" i="1"/>
  <c r="I377" i="1"/>
  <c r="H377" i="1"/>
  <c r="G377" i="1"/>
  <c r="F377" i="1"/>
  <c r="E377" i="1"/>
  <c r="B377" i="1" s="1"/>
  <c r="X376" i="1"/>
  <c r="W376" i="1"/>
  <c r="V376" i="1"/>
  <c r="U376" i="1"/>
  <c r="T376" i="1"/>
  <c r="S376" i="1"/>
  <c r="R376" i="1"/>
  <c r="Q376" i="1"/>
  <c r="P376" i="1"/>
  <c r="O376" i="1"/>
  <c r="N376" i="1"/>
  <c r="M376" i="1"/>
  <c r="L376" i="1"/>
  <c r="K376" i="1"/>
  <c r="J376" i="1"/>
  <c r="I376" i="1"/>
  <c r="H376" i="1"/>
  <c r="G376" i="1"/>
  <c r="F376" i="1"/>
  <c r="E376" i="1"/>
  <c r="B376" i="1" s="1"/>
  <c r="X375" i="1"/>
  <c r="W375" i="1"/>
  <c r="V375" i="1"/>
  <c r="U375" i="1"/>
  <c r="T375" i="1"/>
  <c r="S375" i="1"/>
  <c r="R375" i="1"/>
  <c r="Q375" i="1"/>
  <c r="P375" i="1"/>
  <c r="O375" i="1"/>
  <c r="N375" i="1"/>
  <c r="M375" i="1"/>
  <c r="L375" i="1"/>
  <c r="K375" i="1"/>
  <c r="J375" i="1"/>
  <c r="I375" i="1"/>
  <c r="H375" i="1"/>
  <c r="G375" i="1"/>
  <c r="F375" i="1"/>
  <c r="E375" i="1"/>
  <c r="D375" i="1" s="1"/>
  <c r="X374" i="1"/>
  <c r="W374" i="1"/>
  <c r="V374" i="1"/>
  <c r="U374" i="1"/>
  <c r="T374" i="1"/>
  <c r="S374" i="1"/>
  <c r="R374" i="1"/>
  <c r="Q374" i="1"/>
  <c r="P374" i="1"/>
  <c r="O374" i="1"/>
  <c r="N374" i="1"/>
  <c r="M374" i="1"/>
  <c r="L374" i="1"/>
  <c r="K374" i="1"/>
  <c r="J374" i="1"/>
  <c r="I374" i="1"/>
  <c r="H374" i="1"/>
  <c r="G374" i="1"/>
  <c r="F374" i="1"/>
  <c r="E374" i="1"/>
  <c r="D374" i="1" s="1"/>
  <c r="X373" i="1"/>
  <c r="W373" i="1"/>
  <c r="V373" i="1"/>
  <c r="U373" i="1"/>
  <c r="T373" i="1"/>
  <c r="S373" i="1"/>
  <c r="R373" i="1"/>
  <c r="Q373" i="1"/>
  <c r="P373" i="1"/>
  <c r="O373" i="1"/>
  <c r="N373" i="1"/>
  <c r="M373" i="1"/>
  <c r="L373" i="1"/>
  <c r="K373" i="1"/>
  <c r="J373" i="1"/>
  <c r="I373" i="1"/>
  <c r="H373" i="1"/>
  <c r="G373" i="1"/>
  <c r="F373" i="1"/>
  <c r="E373" i="1"/>
  <c r="D373" i="1" s="1"/>
  <c r="X372" i="1"/>
  <c r="W372" i="1"/>
  <c r="V372" i="1"/>
  <c r="U372" i="1"/>
  <c r="T372" i="1"/>
  <c r="S372" i="1"/>
  <c r="R372" i="1"/>
  <c r="Q372" i="1"/>
  <c r="P372" i="1"/>
  <c r="O372" i="1"/>
  <c r="N372" i="1"/>
  <c r="M372" i="1"/>
  <c r="L372" i="1"/>
  <c r="K372" i="1"/>
  <c r="J372" i="1"/>
  <c r="I372" i="1"/>
  <c r="H372" i="1"/>
  <c r="G372" i="1"/>
  <c r="F372" i="1"/>
  <c r="E372" i="1"/>
  <c r="D372" i="1" s="1"/>
  <c r="X371" i="1"/>
  <c r="W371" i="1"/>
  <c r="V371" i="1"/>
  <c r="U371" i="1"/>
  <c r="T371" i="1"/>
  <c r="S371" i="1"/>
  <c r="R371" i="1"/>
  <c r="Q371" i="1"/>
  <c r="P371" i="1"/>
  <c r="O371" i="1"/>
  <c r="N371" i="1"/>
  <c r="M371" i="1"/>
  <c r="L371" i="1"/>
  <c r="K371" i="1"/>
  <c r="J371" i="1"/>
  <c r="I371" i="1"/>
  <c r="H371" i="1"/>
  <c r="G371" i="1"/>
  <c r="F371" i="1"/>
  <c r="E371" i="1"/>
  <c r="D371" i="1" s="1"/>
  <c r="X370" i="1"/>
  <c r="W370" i="1"/>
  <c r="V370" i="1"/>
  <c r="U370" i="1"/>
  <c r="T370" i="1"/>
  <c r="S370" i="1"/>
  <c r="R370" i="1"/>
  <c r="Q370" i="1"/>
  <c r="P370" i="1"/>
  <c r="O370" i="1"/>
  <c r="N370" i="1"/>
  <c r="M370" i="1"/>
  <c r="L370" i="1"/>
  <c r="K370" i="1"/>
  <c r="J370" i="1"/>
  <c r="I370" i="1"/>
  <c r="H370" i="1"/>
  <c r="G370" i="1"/>
  <c r="F370" i="1"/>
  <c r="E370" i="1"/>
  <c r="D370" i="1" s="1"/>
  <c r="X369" i="1"/>
  <c r="W369" i="1"/>
  <c r="V369" i="1"/>
  <c r="U369" i="1"/>
  <c r="T369" i="1"/>
  <c r="S369" i="1"/>
  <c r="R369" i="1"/>
  <c r="Q369" i="1"/>
  <c r="P369" i="1"/>
  <c r="O369" i="1"/>
  <c r="N369" i="1"/>
  <c r="M369" i="1"/>
  <c r="L369" i="1"/>
  <c r="K369" i="1"/>
  <c r="J369" i="1"/>
  <c r="I369" i="1"/>
  <c r="H369" i="1"/>
  <c r="G369" i="1"/>
  <c r="F369" i="1"/>
  <c r="E369" i="1"/>
  <c r="B369" i="1" s="1"/>
  <c r="X368" i="1"/>
  <c r="W368" i="1"/>
  <c r="V368" i="1"/>
  <c r="U368" i="1"/>
  <c r="T368" i="1"/>
  <c r="S368" i="1"/>
  <c r="R368" i="1"/>
  <c r="Q368" i="1"/>
  <c r="P368" i="1"/>
  <c r="O368" i="1"/>
  <c r="N368" i="1"/>
  <c r="M368" i="1"/>
  <c r="L368" i="1"/>
  <c r="K368" i="1"/>
  <c r="J368" i="1"/>
  <c r="I368" i="1"/>
  <c r="H368" i="1"/>
  <c r="G368" i="1"/>
  <c r="F368" i="1"/>
  <c r="E368" i="1"/>
  <c r="B368" i="1" s="1"/>
  <c r="X367" i="1"/>
  <c r="W367" i="1"/>
  <c r="V367" i="1"/>
  <c r="U367" i="1"/>
  <c r="T367" i="1"/>
  <c r="S367" i="1"/>
  <c r="R367" i="1"/>
  <c r="Q367" i="1"/>
  <c r="P367" i="1"/>
  <c r="O367" i="1"/>
  <c r="N367" i="1"/>
  <c r="M367" i="1"/>
  <c r="L367" i="1"/>
  <c r="K367" i="1"/>
  <c r="J367" i="1"/>
  <c r="I367" i="1"/>
  <c r="H367" i="1"/>
  <c r="G367" i="1"/>
  <c r="F367" i="1"/>
  <c r="E367" i="1"/>
  <c r="D367" i="1" s="1"/>
  <c r="X366" i="1"/>
  <c r="W366" i="1"/>
  <c r="V366" i="1"/>
  <c r="U366" i="1"/>
  <c r="T366" i="1"/>
  <c r="S366" i="1"/>
  <c r="R366" i="1"/>
  <c r="Q366" i="1"/>
  <c r="P366" i="1"/>
  <c r="O366" i="1"/>
  <c r="N366" i="1"/>
  <c r="M366" i="1"/>
  <c r="L366" i="1"/>
  <c r="K366" i="1"/>
  <c r="J366" i="1"/>
  <c r="I366" i="1"/>
  <c r="H366" i="1"/>
  <c r="G366" i="1"/>
  <c r="F366" i="1"/>
  <c r="E366" i="1"/>
  <c r="D366" i="1" s="1"/>
  <c r="X365" i="1"/>
  <c r="W365" i="1"/>
  <c r="V365" i="1"/>
  <c r="U365" i="1"/>
  <c r="T365" i="1"/>
  <c r="S365" i="1"/>
  <c r="R365" i="1"/>
  <c r="Q365" i="1"/>
  <c r="P365" i="1"/>
  <c r="O365" i="1"/>
  <c r="N365" i="1"/>
  <c r="M365" i="1"/>
  <c r="L365" i="1"/>
  <c r="K365" i="1"/>
  <c r="J365" i="1"/>
  <c r="I365" i="1"/>
  <c r="H365" i="1"/>
  <c r="G365" i="1"/>
  <c r="F365" i="1"/>
  <c r="E365" i="1"/>
  <c r="D365" i="1" s="1"/>
  <c r="X364" i="1"/>
  <c r="W364" i="1"/>
  <c r="V364" i="1"/>
  <c r="U364" i="1"/>
  <c r="T364" i="1"/>
  <c r="S364" i="1"/>
  <c r="R364" i="1"/>
  <c r="Q364" i="1"/>
  <c r="P364" i="1"/>
  <c r="O364" i="1"/>
  <c r="N364" i="1"/>
  <c r="M364" i="1"/>
  <c r="L364" i="1"/>
  <c r="K364" i="1"/>
  <c r="J364" i="1"/>
  <c r="I364" i="1"/>
  <c r="H364" i="1"/>
  <c r="G364" i="1"/>
  <c r="F364" i="1"/>
  <c r="E364" i="1"/>
  <c r="D364" i="1" s="1"/>
  <c r="X363" i="1"/>
  <c r="W363" i="1"/>
  <c r="V363" i="1"/>
  <c r="U363" i="1"/>
  <c r="T363" i="1"/>
  <c r="S363" i="1"/>
  <c r="R363" i="1"/>
  <c r="Q363" i="1"/>
  <c r="P363" i="1"/>
  <c r="O363" i="1"/>
  <c r="N363" i="1"/>
  <c r="M363" i="1"/>
  <c r="L363" i="1"/>
  <c r="K363" i="1"/>
  <c r="J363" i="1"/>
  <c r="I363" i="1"/>
  <c r="H363" i="1"/>
  <c r="G363" i="1"/>
  <c r="F363" i="1"/>
  <c r="E363" i="1"/>
  <c r="D363" i="1" s="1"/>
  <c r="X362" i="1"/>
  <c r="W362" i="1"/>
  <c r="V362" i="1"/>
  <c r="U362" i="1"/>
  <c r="T362" i="1"/>
  <c r="S362" i="1"/>
  <c r="R362" i="1"/>
  <c r="Q362" i="1"/>
  <c r="P362" i="1"/>
  <c r="O362" i="1"/>
  <c r="N362" i="1"/>
  <c r="M362" i="1"/>
  <c r="L362" i="1"/>
  <c r="K362" i="1"/>
  <c r="J362" i="1"/>
  <c r="I362" i="1"/>
  <c r="H362" i="1"/>
  <c r="G362" i="1"/>
  <c r="F362" i="1"/>
  <c r="E362" i="1"/>
  <c r="D362" i="1" s="1"/>
  <c r="X361" i="1"/>
  <c r="W361" i="1"/>
  <c r="V361" i="1"/>
  <c r="U361" i="1"/>
  <c r="T361" i="1"/>
  <c r="S361" i="1"/>
  <c r="R361" i="1"/>
  <c r="Q361" i="1"/>
  <c r="P361" i="1"/>
  <c r="O361" i="1"/>
  <c r="N361" i="1"/>
  <c r="M361" i="1"/>
  <c r="L361" i="1"/>
  <c r="K361" i="1"/>
  <c r="J361" i="1"/>
  <c r="I361" i="1"/>
  <c r="H361" i="1"/>
  <c r="G361" i="1"/>
  <c r="F361" i="1"/>
  <c r="E361" i="1"/>
  <c r="B361" i="1" s="1"/>
  <c r="X360" i="1"/>
  <c r="W360" i="1"/>
  <c r="V360" i="1"/>
  <c r="U360" i="1"/>
  <c r="T360" i="1"/>
  <c r="S360" i="1"/>
  <c r="R360" i="1"/>
  <c r="Q360" i="1"/>
  <c r="P360" i="1"/>
  <c r="O360" i="1"/>
  <c r="N360" i="1"/>
  <c r="M360" i="1"/>
  <c r="L360" i="1"/>
  <c r="K360" i="1"/>
  <c r="J360" i="1"/>
  <c r="I360" i="1"/>
  <c r="H360" i="1"/>
  <c r="G360" i="1"/>
  <c r="F360" i="1"/>
  <c r="E360" i="1"/>
  <c r="B360" i="1" s="1"/>
  <c r="X359" i="1"/>
  <c r="W359" i="1"/>
  <c r="V359" i="1"/>
  <c r="U359" i="1"/>
  <c r="T359" i="1"/>
  <c r="S359" i="1"/>
  <c r="R359" i="1"/>
  <c r="Q359" i="1"/>
  <c r="P359" i="1"/>
  <c r="O359" i="1"/>
  <c r="N359" i="1"/>
  <c r="M359" i="1"/>
  <c r="L359" i="1"/>
  <c r="K359" i="1"/>
  <c r="J359" i="1"/>
  <c r="I359" i="1"/>
  <c r="H359" i="1"/>
  <c r="G359" i="1"/>
  <c r="F359" i="1"/>
  <c r="E359" i="1"/>
  <c r="D359" i="1" s="1"/>
  <c r="X358" i="1"/>
  <c r="W358" i="1"/>
  <c r="V358" i="1"/>
  <c r="U358" i="1"/>
  <c r="T358" i="1"/>
  <c r="S358" i="1"/>
  <c r="R358" i="1"/>
  <c r="Q358" i="1"/>
  <c r="P358" i="1"/>
  <c r="O358" i="1"/>
  <c r="N358" i="1"/>
  <c r="M358" i="1"/>
  <c r="L358" i="1"/>
  <c r="K358" i="1"/>
  <c r="J358" i="1"/>
  <c r="I358" i="1"/>
  <c r="H358" i="1"/>
  <c r="G358" i="1"/>
  <c r="F358" i="1"/>
  <c r="E358" i="1"/>
  <c r="D358" i="1" s="1"/>
  <c r="X357" i="1"/>
  <c r="W357" i="1"/>
  <c r="V357" i="1"/>
  <c r="U357" i="1"/>
  <c r="T357" i="1"/>
  <c r="S357" i="1"/>
  <c r="R357" i="1"/>
  <c r="Q357" i="1"/>
  <c r="P357" i="1"/>
  <c r="O357" i="1"/>
  <c r="N357" i="1"/>
  <c r="M357" i="1"/>
  <c r="L357" i="1"/>
  <c r="K357" i="1"/>
  <c r="J357" i="1"/>
  <c r="I357" i="1"/>
  <c r="H357" i="1"/>
  <c r="G357" i="1"/>
  <c r="F357" i="1"/>
  <c r="E357" i="1"/>
  <c r="D357" i="1" s="1"/>
  <c r="X356" i="1"/>
  <c r="W356" i="1"/>
  <c r="V356" i="1"/>
  <c r="U356" i="1"/>
  <c r="T356" i="1"/>
  <c r="S356" i="1"/>
  <c r="R356" i="1"/>
  <c r="Q356" i="1"/>
  <c r="P356" i="1"/>
  <c r="O356" i="1"/>
  <c r="N356" i="1"/>
  <c r="M356" i="1"/>
  <c r="L356" i="1"/>
  <c r="K356" i="1"/>
  <c r="J356" i="1"/>
  <c r="I356" i="1"/>
  <c r="H356" i="1"/>
  <c r="G356" i="1"/>
  <c r="F356" i="1"/>
  <c r="E356" i="1"/>
  <c r="D356" i="1" s="1"/>
  <c r="X355" i="1"/>
  <c r="W355" i="1"/>
  <c r="V355" i="1"/>
  <c r="U355" i="1"/>
  <c r="T355" i="1"/>
  <c r="S355" i="1"/>
  <c r="R355" i="1"/>
  <c r="Q355" i="1"/>
  <c r="P355" i="1"/>
  <c r="O355" i="1"/>
  <c r="N355" i="1"/>
  <c r="M355" i="1"/>
  <c r="L355" i="1"/>
  <c r="K355" i="1"/>
  <c r="J355" i="1"/>
  <c r="I355" i="1"/>
  <c r="H355" i="1"/>
  <c r="G355" i="1"/>
  <c r="F355" i="1"/>
  <c r="E355" i="1"/>
  <c r="D355" i="1" s="1"/>
  <c r="X354" i="1"/>
  <c r="W354" i="1"/>
  <c r="V354" i="1"/>
  <c r="U354" i="1"/>
  <c r="T354" i="1"/>
  <c r="S354" i="1"/>
  <c r="R354" i="1"/>
  <c r="Q354" i="1"/>
  <c r="P354" i="1"/>
  <c r="O354" i="1"/>
  <c r="N354" i="1"/>
  <c r="M354" i="1"/>
  <c r="L354" i="1"/>
  <c r="K354" i="1"/>
  <c r="J354" i="1"/>
  <c r="I354" i="1"/>
  <c r="H354" i="1"/>
  <c r="G354" i="1"/>
  <c r="F354" i="1"/>
  <c r="E354" i="1"/>
  <c r="D354" i="1" s="1"/>
  <c r="X353" i="1"/>
  <c r="W353" i="1"/>
  <c r="V353" i="1"/>
  <c r="U353" i="1"/>
  <c r="T353" i="1"/>
  <c r="S353" i="1"/>
  <c r="R353" i="1"/>
  <c r="Q353" i="1"/>
  <c r="P353" i="1"/>
  <c r="O353" i="1"/>
  <c r="N353" i="1"/>
  <c r="M353" i="1"/>
  <c r="L353" i="1"/>
  <c r="K353" i="1"/>
  <c r="J353" i="1"/>
  <c r="I353" i="1"/>
  <c r="H353" i="1"/>
  <c r="G353" i="1"/>
  <c r="F353" i="1"/>
  <c r="E353" i="1"/>
  <c r="B353" i="1" s="1"/>
  <c r="X352" i="1"/>
  <c r="W352" i="1"/>
  <c r="V352" i="1"/>
  <c r="U352" i="1"/>
  <c r="T352" i="1"/>
  <c r="S352" i="1"/>
  <c r="R352" i="1"/>
  <c r="Q352" i="1"/>
  <c r="P352" i="1"/>
  <c r="O352" i="1"/>
  <c r="N352" i="1"/>
  <c r="M352" i="1"/>
  <c r="L352" i="1"/>
  <c r="K352" i="1"/>
  <c r="J352" i="1"/>
  <c r="I352" i="1"/>
  <c r="H352" i="1"/>
  <c r="G352" i="1"/>
  <c r="F352" i="1"/>
  <c r="E352" i="1"/>
  <c r="B352" i="1" s="1"/>
  <c r="X351" i="1"/>
  <c r="W351" i="1"/>
  <c r="V351" i="1"/>
  <c r="U351" i="1"/>
  <c r="T351" i="1"/>
  <c r="S351" i="1"/>
  <c r="R351" i="1"/>
  <c r="Q351" i="1"/>
  <c r="P351" i="1"/>
  <c r="O351" i="1"/>
  <c r="N351" i="1"/>
  <c r="M351" i="1"/>
  <c r="L351" i="1"/>
  <c r="K351" i="1"/>
  <c r="J351" i="1"/>
  <c r="I351" i="1"/>
  <c r="H351" i="1"/>
  <c r="G351" i="1"/>
  <c r="F351" i="1"/>
  <c r="E351" i="1"/>
  <c r="D351" i="1" s="1"/>
  <c r="X350" i="1"/>
  <c r="W350" i="1"/>
  <c r="V350" i="1"/>
  <c r="U350" i="1"/>
  <c r="T350" i="1"/>
  <c r="S350" i="1"/>
  <c r="R350" i="1"/>
  <c r="Q350" i="1"/>
  <c r="P350" i="1"/>
  <c r="O350" i="1"/>
  <c r="N350" i="1"/>
  <c r="M350" i="1"/>
  <c r="L350" i="1"/>
  <c r="K350" i="1"/>
  <c r="J350" i="1"/>
  <c r="I350" i="1"/>
  <c r="H350" i="1"/>
  <c r="G350" i="1"/>
  <c r="F350" i="1"/>
  <c r="E350" i="1"/>
  <c r="D350" i="1" s="1"/>
  <c r="X349" i="1"/>
  <c r="W349" i="1"/>
  <c r="V349" i="1"/>
  <c r="U349" i="1"/>
  <c r="T349" i="1"/>
  <c r="S349" i="1"/>
  <c r="R349" i="1"/>
  <c r="Q349" i="1"/>
  <c r="P349" i="1"/>
  <c r="O349" i="1"/>
  <c r="N349" i="1"/>
  <c r="M349" i="1"/>
  <c r="L349" i="1"/>
  <c r="K349" i="1"/>
  <c r="J349" i="1"/>
  <c r="I349" i="1"/>
  <c r="H349" i="1"/>
  <c r="G349" i="1"/>
  <c r="F349" i="1"/>
  <c r="E349" i="1"/>
  <c r="D349" i="1" s="1"/>
  <c r="X348" i="1"/>
  <c r="W348" i="1"/>
  <c r="V348" i="1"/>
  <c r="U348" i="1"/>
  <c r="T348" i="1"/>
  <c r="S348" i="1"/>
  <c r="R348" i="1"/>
  <c r="Q348" i="1"/>
  <c r="P348" i="1"/>
  <c r="O348" i="1"/>
  <c r="N348" i="1"/>
  <c r="M348" i="1"/>
  <c r="L348" i="1"/>
  <c r="K348" i="1"/>
  <c r="J348" i="1"/>
  <c r="I348" i="1"/>
  <c r="H348" i="1"/>
  <c r="G348" i="1"/>
  <c r="F348" i="1"/>
  <c r="E348" i="1"/>
  <c r="D348" i="1" s="1"/>
  <c r="X347" i="1"/>
  <c r="W347" i="1"/>
  <c r="V347" i="1"/>
  <c r="U347" i="1"/>
  <c r="T347" i="1"/>
  <c r="S347" i="1"/>
  <c r="R347" i="1"/>
  <c r="Q347" i="1"/>
  <c r="P347" i="1"/>
  <c r="O347" i="1"/>
  <c r="N347" i="1"/>
  <c r="M347" i="1"/>
  <c r="L347" i="1"/>
  <c r="K347" i="1"/>
  <c r="J347" i="1"/>
  <c r="I347" i="1"/>
  <c r="H347" i="1"/>
  <c r="G347" i="1"/>
  <c r="F347" i="1"/>
  <c r="E347" i="1"/>
  <c r="D347" i="1" s="1"/>
  <c r="X346" i="1"/>
  <c r="W346" i="1"/>
  <c r="V346" i="1"/>
  <c r="U346" i="1"/>
  <c r="T346" i="1"/>
  <c r="S346" i="1"/>
  <c r="R346" i="1"/>
  <c r="Q346" i="1"/>
  <c r="P346" i="1"/>
  <c r="O346" i="1"/>
  <c r="N346" i="1"/>
  <c r="M346" i="1"/>
  <c r="L346" i="1"/>
  <c r="K346" i="1"/>
  <c r="J346" i="1"/>
  <c r="I346" i="1"/>
  <c r="H346" i="1"/>
  <c r="G346" i="1"/>
  <c r="F346" i="1"/>
  <c r="E346" i="1"/>
  <c r="D346" i="1" s="1"/>
  <c r="X345" i="1"/>
  <c r="W345" i="1"/>
  <c r="V345" i="1"/>
  <c r="U345" i="1"/>
  <c r="T345" i="1"/>
  <c r="S345" i="1"/>
  <c r="R345" i="1"/>
  <c r="Q345" i="1"/>
  <c r="P345" i="1"/>
  <c r="O345" i="1"/>
  <c r="N345" i="1"/>
  <c r="M345" i="1"/>
  <c r="L345" i="1"/>
  <c r="K345" i="1"/>
  <c r="J345" i="1"/>
  <c r="I345" i="1"/>
  <c r="H345" i="1"/>
  <c r="G345" i="1"/>
  <c r="F345" i="1"/>
  <c r="E345" i="1"/>
  <c r="D345" i="1" s="1"/>
  <c r="X344" i="1"/>
  <c r="W344" i="1"/>
  <c r="V344" i="1"/>
  <c r="U344" i="1"/>
  <c r="T344" i="1"/>
  <c r="S344" i="1"/>
  <c r="R344" i="1"/>
  <c r="Q344" i="1"/>
  <c r="P344" i="1"/>
  <c r="O344" i="1"/>
  <c r="N344" i="1"/>
  <c r="M344" i="1"/>
  <c r="L344" i="1"/>
  <c r="K344" i="1"/>
  <c r="J344" i="1"/>
  <c r="I344" i="1"/>
  <c r="H344" i="1"/>
  <c r="G344" i="1"/>
  <c r="F344" i="1"/>
  <c r="E344" i="1"/>
  <c r="B344" i="1" s="1"/>
  <c r="X343" i="1"/>
  <c r="W343" i="1"/>
  <c r="V343" i="1"/>
  <c r="U343" i="1"/>
  <c r="T343" i="1"/>
  <c r="S343" i="1"/>
  <c r="R343" i="1"/>
  <c r="Q343" i="1"/>
  <c r="P343" i="1"/>
  <c r="O343" i="1"/>
  <c r="N343" i="1"/>
  <c r="M343" i="1"/>
  <c r="L343" i="1"/>
  <c r="K343" i="1"/>
  <c r="J343" i="1"/>
  <c r="I343" i="1"/>
  <c r="H343" i="1"/>
  <c r="G343" i="1"/>
  <c r="F343" i="1"/>
  <c r="E343" i="1"/>
  <c r="D343" i="1" s="1"/>
  <c r="X342" i="1"/>
  <c r="W342" i="1"/>
  <c r="V342" i="1"/>
  <c r="U342" i="1"/>
  <c r="T342" i="1"/>
  <c r="S342" i="1"/>
  <c r="R342" i="1"/>
  <c r="Q342" i="1"/>
  <c r="P342" i="1"/>
  <c r="O342" i="1"/>
  <c r="N342" i="1"/>
  <c r="M342" i="1"/>
  <c r="L342" i="1"/>
  <c r="K342" i="1"/>
  <c r="J342" i="1"/>
  <c r="I342" i="1"/>
  <c r="H342" i="1"/>
  <c r="G342" i="1"/>
  <c r="F342" i="1"/>
  <c r="E342" i="1"/>
  <c r="D342" i="1" s="1"/>
  <c r="X341" i="1"/>
  <c r="W341" i="1"/>
  <c r="V341" i="1"/>
  <c r="U341" i="1"/>
  <c r="T341" i="1"/>
  <c r="S341" i="1"/>
  <c r="R341" i="1"/>
  <c r="Q341" i="1"/>
  <c r="P341" i="1"/>
  <c r="O341" i="1"/>
  <c r="N341" i="1"/>
  <c r="M341" i="1"/>
  <c r="L341" i="1"/>
  <c r="K341" i="1"/>
  <c r="J341" i="1"/>
  <c r="I341" i="1"/>
  <c r="H341" i="1"/>
  <c r="G341" i="1"/>
  <c r="F341" i="1"/>
  <c r="E341" i="1"/>
  <c r="D341" i="1" s="1"/>
  <c r="X340" i="1"/>
  <c r="W340" i="1"/>
  <c r="V340" i="1"/>
  <c r="U340" i="1"/>
  <c r="T340" i="1"/>
  <c r="S340" i="1"/>
  <c r="R340" i="1"/>
  <c r="Q340" i="1"/>
  <c r="P340" i="1"/>
  <c r="O340" i="1"/>
  <c r="N340" i="1"/>
  <c r="M340" i="1"/>
  <c r="L340" i="1"/>
  <c r="K340" i="1"/>
  <c r="J340" i="1"/>
  <c r="I340" i="1"/>
  <c r="H340" i="1"/>
  <c r="G340" i="1"/>
  <c r="F340" i="1"/>
  <c r="E340" i="1"/>
  <c r="D340" i="1" s="1"/>
  <c r="X339" i="1"/>
  <c r="W339" i="1"/>
  <c r="V339" i="1"/>
  <c r="U339" i="1"/>
  <c r="T339" i="1"/>
  <c r="S339" i="1"/>
  <c r="R339" i="1"/>
  <c r="Q339" i="1"/>
  <c r="P339" i="1"/>
  <c r="O339" i="1"/>
  <c r="N339" i="1"/>
  <c r="M339" i="1"/>
  <c r="L339" i="1"/>
  <c r="K339" i="1"/>
  <c r="J339" i="1"/>
  <c r="I339" i="1"/>
  <c r="H339" i="1"/>
  <c r="G339" i="1"/>
  <c r="F339" i="1"/>
  <c r="E339" i="1"/>
  <c r="D339" i="1" s="1"/>
  <c r="X338" i="1"/>
  <c r="W338" i="1"/>
  <c r="V338" i="1"/>
  <c r="U338" i="1"/>
  <c r="T338" i="1"/>
  <c r="S338" i="1"/>
  <c r="R338" i="1"/>
  <c r="Q338" i="1"/>
  <c r="P338" i="1"/>
  <c r="O338" i="1"/>
  <c r="N338" i="1"/>
  <c r="M338" i="1"/>
  <c r="L338" i="1"/>
  <c r="K338" i="1"/>
  <c r="J338" i="1"/>
  <c r="I338" i="1"/>
  <c r="H338" i="1"/>
  <c r="G338" i="1"/>
  <c r="F338" i="1"/>
  <c r="E338" i="1"/>
  <c r="D338" i="1" s="1"/>
  <c r="X337" i="1"/>
  <c r="W337" i="1"/>
  <c r="V337" i="1"/>
  <c r="U337" i="1"/>
  <c r="T337" i="1"/>
  <c r="S337" i="1"/>
  <c r="R337" i="1"/>
  <c r="Q337" i="1"/>
  <c r="P337" i="1"/>
  <c r="O337" i="1"/>
  <c r="N337" i="1"/>
  <c r="M337" i="1"/>
  <c r="L337" i="1"/>
  <c r="K337" i="1"/>
  <c r="J337" i="1"/>
  <c r="I337" i="1"/>
  <c r="H337" i="1"/>
  <c r="G337" i="1"/>
  <c r="F337" i="1"/>
  <c r="E337" i="1"/>
  <c r="D337" i="1" s="1"/>
  <c r="X336" i="1"/>
  <c r="W336" i="1"/>
  <c r="V336" i="1"/>
  <c r="U336" i="1"/>
  <c r="T336" i="1"/>
  <c r="S336" i="1"/>
  <c r="R336" i="1"/>
  <c r="Q336" i="1"/>
  <c r="P336" i="1"/>
  <c r="O336" i="1"/>
  <c r="N336" i="1"/>
  <c r="M336" i="1"/>
  <c r="L336" i="1"/>
  <c r="K336" i="1"/>
  <c r="J336" i="1"/>
  <c r="I336" i="1"/>
  <c r="H336" i="1"/>
  <c r="G336" i="1"/>
  <c r="F336" i="1"/>
  <c r="E336" i="1"/>
  <c r="D336" i="1" s="1"/>
  <c r="X335" i="1"/>
  <c r="W335" i="1"/>
  <c r="V335" i="1"/>
  <c r="U335" i="1"/>
  <c r="T335" i="1"/>
  <c r="S335" i="1"/>
  <c r="R335" i="1"/>
  <c r="Q335" i="1"/>
  <c r="P335" i="1"/>
  <c r="O335" i="1"/>
  <c r="N335" i="1"/>
  <c r="M335" i="1"/>
  <c r="L335" i="1"/>
  <c r="K335" i="1"/>
  <c r="J335" i="1"/>
  <c r="I335" i="1"/>
  <c r="H335" i="1"/>
  <c r="G335" i="1"/>
  <c r="F335" i="1"/>
  <c r="E335" i="1"/>
  <c r="D335" i="1" s="1"/>
  <c r="X334" i="1"/>
  <c r="W334" i="1"/>
  <c r="V334" i="1"/>
  <c r="U334" i="1"/>
  <c r="T334" i="1"/>
  <c r="S334" i="1"/>
  <c r="R334" i="1"/>
  <c r="Q334" i="1"/>
  <c r="P334" i="1"/>
  <c r="O334" i="1"/>
  <c r="N334" i="1"/>
  <c r="M334" i="1"/>
  <c r="L334" i="1"/>
  <c r="K334" i="1"/>
  <c r="J334" i="1"/>
  <c r="I334" i="1"/>
  <c r="H334" i="1"/>
  <c r="G334" i="1"/>
  <c r="F334" i="1"/>
  <c r="E334" i="1"/>
  <c r="B334" i="1" s="1"/>
  <c r="X333" i="1"/>
  <c r="W333" i="1"/>
  <c r="V333" i="1"/>
  <c r="U333" i="1"/>
  <c r="T333" i="1"/>
  <c r="S333" i="1"/>
  <c r="R333" i="1"/>
  <c r="Q333" i="1"/>
  <c r="P333" i="1"/>
  <c r="O333" i="1"/>
  <c r="N333" i="1"/>
  <c r="M333" i="1"/>
  <c r="L333" i="1"/>
  <c r="K333" i="1"/>
  <c r="J333" i="1"/>
  <c r="I333" i="1"/>
  <c r="H333" i="1"/>
  <c r="G333" i="1"/>
  <c r="F333" i="1"/>
  <c r="E333" i="1"/>
  <c r="D333" i="1" s="1"/>
  <c r="X332" i="1"/>
  <c r="W332" i="1"/>
  <c r="V332" i="1"/>
  <c r="U332" i="1"/>
  <c r="T332" i="1"/>
  <c r="S332" i="1"/>
  <c r="R332" i="1"/>
  <c r="Q332" i="1"/>
  <c r="P332" i="1"/>
  <c r="O332" i="1"/>
  <c r="N332" i="1"/>
  <c r="M332" i="1"/>
  <c r="L332" i="1"/>
  <c r="K332" i="1"/>
  <c r="J332" i="1"/>
  <c r="I332" i="1"/>
  <c r="H332" i="1"/>
  <c r="G332" i="1"/>
  <c r="F332" i="1"/>
  <c r="E332" i="1"/>
  <c r="B332" i="1" s="1"/>
  <c r="X331" i="1"/>
  <c r="W331" i="1"/>
  <c r="V331" i="1"/>
  <c r="U331" i="1"/>
  <c r="T331" i="1"/>
  <c r="S331" i="1"/>
  <c r="R331" i="1"/>
  <c r="Q331" i="1"/>
  <c r="P331" i="1"/>
  <c r="O331" i="1"/>
  <c r="N331" i="1"/>
  <c r="M331" i="1"/>
  <c r="L331" i="1"/>
  <c r="K331" i="1"/>
  <c r="J331" i="1"/>
  <c r="I331" i="1"/>
  <c r="H331" i="1"/>
  <c r="G331" i="1"/>
  <c r="F331" i="1"/>
  <c r="E331" i="1"/>
  <c r="D331" i="1" s="1"/>
  <c r="X330" i="1"/>
  <c r="W330" i="1"/>
  <c r="V330" i="1"/>
  <c r="U330" i="1"/>
  <c r="T330" i="1"/>
  <c r="S330" i="1"/>
  <c r="R330" i="1"/>
  <c r="Q330" i="1"/>
  <c r="P330" i="1"/>
  <c r="O330" i="1"/>
  <c r="N330" i="1"/>
  <c r="M330" i="1"/>
  <c r="L330" i="1"/>
  <c r="K330" i="1"/>
  <c r="J330" i="1"/>
  <c r="I330" i="1"/>
  <c r="H330" i="1"/>
  <c r="G330" i="1"/>
  <c r="F330" i="1"/>
  <c r="E330" i="1"/>
  <c r="D330" i="1" s="1"/>
  <c r="X329" i="1"/>
  <c r="W329" i="1"/>
  <c r="V329" i="1"/>
  <c r="U329" i="1"/>
  <c r="T329" i="1"/>
  <c r="S329" i="1"/>
  <c r="R329" i="1"/>
  <c r="Q329" i="1"/>
  <c r="P329" i="1"/>
  <c r="O329" i="1"/>
  <c r="N329" i="1"/>
  <c r="M329" i="1"/>
  <c r="L329" i="1"/>
  <c r="K329" i="1"/>
  <c r="J329" i="1"/>
  <c r="I329" i="1"/>
  <c r="H329" i="1"/>
  <c r="G329" i="1"/>
  <c r="F329" i="1"/>
  <c r="E329" i="1"/>
  <c r="D329" i="1" s="1"/>
  <c r="X328" i="1"/>
  <c r="W328" i="1"/>
  <c r="V328" i="1"/>
  <c r="U328" i="1"/>
  <c r="T328" i="1"/>
  <c r="S328" i="1"/>
  <c r="R328" i="1"/>
  <c r="Q328" i="1"/>
  <c r="P328" i="1"/>
  <c r="O328" i="1"/>
  <c r="N328" i="1"/>
  <c r="M328" i="1"/>
  <c r="L328" i="1"/>
  <c r="K328" i="1"/>
  <c r="J328" i="1"/>
  <c r="I328" i="1"/>
  <c r="H328" i="1"/>
  <c r="G328" i="1"/>
  <c r="F328" i="1"/>
  <c r="E328" i="1"/>
  <c r="B328" i="1" s="1"/>
  <c r="X327" i="1"/>
  <c r="W327" i="1"/>
  <c r="V327" i="1"/>
  <c r="U327" i="1"/>
  <c r="T327" i="1"/>
  <c r="S327" i="1"/>
  <c r="R327" i="1"/>
  <c r="Q327" i="1"/>
  <c r="P327" i="1"/>
  <c r="O327" i="1"/>
  <c r="N327" i="1"/>
  <c r="M327" i="1"/>
  <c r="L327" i="1"/>
  <c r="K327" i="1"/>
  <c r="J327" i="1"/>
  <c r="I327" i="1"/>
  <c r="H327" i="1"/>
  <c r="G327" i="1"/>
  <c r="F327" i="1"/>
  <c r="E327" i="1"/>
  <c r="D327" i="1" s="1"/>
  <c r="X326" i="1"/>
  <c r="W326" i="1"/>
  <c r="V326" i="1"/>
  <c r="U326" i="1"/>
  <c r="T326" i="1"/>
  <c r="S326" i="1"/>
  <c r="R326" i="1"/>
  <c r="Q326" i="1"/>
  <c r="P326" i="1"/>
  <c r="O326" i="1"/>
  <c r="N326" i="1"/>
  <c r="M326" i="1"/>
  <c r="L326" i="1"/>
  <c r="K326" i="1"/>
  <c r="J326" i="1"/>
  <c r="I326" i="1"/>
  <c r="H326" i="1"/>
  <c r="G326" i="1"/>
  <c r="F326" i="1"/>
  <c r="E326" i="1"/>
  <c r="D326" i="1" s="1"/>
  <c r="X325" i="1"/>
  <c r="W325" i="1"/>
  <c r="V325" i="1"/>
  <c r="U325" i="1"/>
  <c r="T325" i="1"/>
  <c r="S325" i="1"/>
  <c r="R325" i="1"/>
  <c r="Q325" i="1"/>
  <c r="P325" i="1"/>
  <c r="O325" i="1"/>
  <c r="N325" i="1"/>
  <c r="M325" i="1"/>
  <c r="L325" i="1"/>
  <c r="K325" i="1"/>
  <c r="J325" i="1"/>
  <c r="I325" i="1"/>
  <c r="H325" i="1"/>
  <c r="G325" i="1"/>
  <c r="F325" i="1"/>
  <c r="E325" i="1"/>
  <c r="D325" i="1" s="1"/>
  <c r="X324" i="1"/>
  <c r="W324" i="1"/>
  <c r="V324" i="1"/>
  <c r="U324" i="1"/>
  <c r="T324" i="1"/>
  <c r="S324" i="1"/>
  <c r="R324" i="1"/>
  <c r="Q324" i="1"/>
  <c r="P324" i="1"/>
  <c r="O324" i="1"/>
  <c r="N324" i="1"/>
  <c r="M324" i="1"/>
  <c r="L324" i="1"/>
  <c r="K324" i="1"/>
  <c r="J324" i="1"/>
  <c r="I324" i="1"/>
  <c r="H324" i="1"/>
  <c r="G324" i="1"/>
  <c r="F324" i="1"/>
  <c r="E324" i="1"/>
  <c r="D324" i="1" s="1"/>
  <c r="X323" i="1"/>
  <c r="W323" i="1"/>
  <c r="V323" i="1"/>
  <c r="U323" i="1"/>
  <c r="T323" i="1"/>
  <c r="S323" i="1"/>
  <c r="R323" i="1"/>
  <c r="Q323" i="1"/>
  <c r="P323" i="1"/>
  <c r="O323" i="1"/>
  <c r="N323" i="1"/>
  <c r="M323" i="1"/>
  <c r="L323" i="1"/>
  <c r="K323" i="1"/>
  <c r="J323" i="1"/>
  <c r="I323" i="1"/>
  <c r="H323" i="1"/>
  <c r="G323" i="1"/>
  <c r="F323" i="1"/>
  <c r="E323" i="1"/>
  <c r="D323" i="1" s="1"/>
  <c r="X322" i="1"/>
  <c r="W322" i="1"/>
  <c r="V322" i="1"/>
  <c r="U322" i="1"/>
  <c r="T322" i="1"/>
  <c r="S322" i="1"/>
  <c r="R322" i="1"/>
  <c r="Q322" i="1"/>
  <c r="P322" i="1"/>
  <c r="O322" i="1"/>
  <c r="N322" i="1"/>
  <c r="M322" i="1"/>
  <c r="L322" i="1"/>
  <c r="K322" i="1"/>
  <c r="J322" i="1"/>
  <c r="I322" i="1"/>
  <c r="H322" i="1"/>
  <c r="G322" i="1"/>
  <c r="F322" i="1"/>
  <c r="E322" i="1"/>
  <c r="D322" i="1" s="1"/>
  <c r="X321" i="1"/>
  <c r="W321" i="1"/>
  <c r="V321" i="1"/>
  <c r="U321" i="1"/>
  <c r="T321" i="1"/>
  <c r="S321" i="1"/>
  <c r="R321" i="1"/>
  <c r="Q321" i="1"/>
  <c r="P321" i="1"/>
  <c r="O321" i="1"/>
  <c r="N321" i="1"/>
  <c r="M321" i="1"/>
  <c r="L321" i="1"/>
  <c r="K321" i="1"/>
  <c r="J321" i="1"/>
  <c r="I321" i="1"/>
  <c r="H321" i="1"/>
  <c r="G321" i="1"/>
  <c r="F321" i="1"/>
  <c r="E321" i="1"/>
  <c r="D321" i="1" s="1"/>
  <c r="X320" i="1"/>
  <c r="W320" i="1"/>
  <c r="V320" i="1"/>
  <c r="U320" i="1"/>
  <c r="T320" i="1"/>
  <c r="S320" i="1"/>
  <c r="R320" i="1"/>
  <c r="Q320" i="1"/>
  <c r="P320" i="1"/>
  <c r="O320" i="1"/>
  <c r="N320" i="1"/>
  <c r="M320" i="1"/>
  <c r="L320" i="1"/>
  <c r="K320" i="1"/>
  <c r="J320" i="1"/>
  <c r="I320" i="1"/>
  <c r="H320" i="1"/>
  <c r="G320" i="1"/>
  <c r="F320" i="1"/>
  <c r="E320" i="1"/>
  <c r="D320" i="1" s="1"/>
  <c r="X319" i="1"/>
  <c r="W319" i="1"/>
  <c r="V319" i="1"/>
  <c r="U319" i="1"/>
  <c r="T319" i="1"/>
  <c r="S319" i="1"/>
  <c r="R319" i="1"/>
  <c r="Q319" i="1"/>
  <c r="P319" i="1"/>
  <c r="O319" i="1"/>
  <c r="N319" i="1"/>
  <c r="M319" i="1"/>
  <c r="L319" i="1"/>
  <c r="K319" i="1"/>
  <c r="J319" i="1"/>
  <c r="I319" i="1"/>
  <c r="H319" i="1"/>
  <c r="G319" i="1"/>
  <c r="F319" i="1"/>
  <c r="E319" i="1"/>
  <c r="D319" i="1" s="1"/>
  <c r="X318" i="1"/>
  <c r="W318" i="1"/>
  <c r="V318" i="1"/>
  <c r="U318" i="1"/>
  <c r="T318" i="1"/>
  <c r="S318" i="1"/>
  <c r="R318" i="1"/>
  <c r="Q318" i="1"/>
  <c r="P318" i="1"/>
  <c r="O318" i="1"/>
  <c r="N318" i="1"/>
  <c r="M318" i="1"/>
  <c r="L318" i="1"/>
  <c r="K318" i="1"/>
  <c r="J318" i="1"/>
  <c r="I318" i="1"/>
  <c r="H318" i="1"/>
  <c r="G318" i="1"/>
  <c r="F318" i="1"/>
  <c r="E318" i="1"/>
  <c r="D318" i="1" s="1"/>
  <c r="X317" i="1"/>
  <c r="W317" i="1"/>
  <c r="V317" i="1"/>
  <c r="U317" i="1"/>
  <c r="T317" i="1"/>
  <c r="S317" i="1"/>
  <c r="R317" i="1"/>
  <c r="Q317" i="1"/>
  <c r="P317" i="1"/>
  <c r="O317" i="1"/>
  <c r="N317" i="1"/>
  <c r="M317" i="1"/>
  <c r="L317" i="1"/>
  <c r="K317" i="1"/>
  <c r="J317" i="1"/>
  <c r="I317" i="1"/>
  <c r="H317" i="1"/>
  <c r="G317" i="1"/>
  <c r="F317" i="1"/>
  <c r="E317" i="1"/>
  <c r="D317" i="1" s="1"/>
  <c r="X316" i="1"/>
  <c r="W316" i="1"/>
  <c r="V316" i="1"/>
  <c r="U316" i="1"/>
  <c r="T316" i="1"/>
  <c r="S316" i="1"/>
  <c r="R316" i="1"/>
  <c r="Q316" i="1"/>
  <c r="P316" i="1"/>
  <c r="O316" i="1"/>
  <c r="N316" i="1"/>
  <c r="M316" i="1"/>
  <c r="L316" i="1"/>
  <c r="K316" i="1"/>
  <c r="J316" i="1"/>
  <c r="I316" i="1"/>
  <c r="H316" i="1"/>
  <c r="G316" i="1"/>
  <c r="F316" i="1"/>
  <c r="E316" i="1"/>
  <c r="D316" i="1" s="1"/>
  <c r="X315" i="1"/>
  <c r="W315" i="1"/>
  <c r="V315" i="1"/>
  <c r="U315" i="1"/>
  <c r="T315" i="1"/>
  <c r="S315" i="1"/>
  <c r="R315" i="1"/>
  <c r="Q315" i="1"/>
  <c r="P315" i="1"/>
  <c r="O315" i="1"/>
  <c r="N315" i="1"/>
  <c r="M315" i="1"/>
  <c r="L315" i="1"/>
  <c r="K315" i="1"/>
  <c r="J315" i="1"/>
  <c r="I315" i="1"/>
  <c r="H315" i="1"/>
  <c r="G315" i="1"/>
  <c r="F315" i="1"/>
  <c r="E315" i="1"/>
  <c r="D315" i="1" s="1"/>
  <c r="X314" i="1"/>
  <c r="W314" i="1"/>
  <c r="V314" i="1"/>
  <c r="U314" i="1"/>
  <c r="T314" i="1"/>
  <c r="S314" i="1"/>
  <c r="R314" i="1"/>
  <c r="Q314" i="1"/>
  <c r="P314" i="1"/>
  <c r="O314" i="1"/>
  <c r="N314" i="1"/>
  <c r="M314" i="1"/>
  <c r="L314" i="1"/>
  <c r="K314" i="1"/>
  <c r="J314" i="1"/>
  <c r="I314" i="1"/>
  <c r="H314" i="1"/>
  <c r="G314" i="1"/>
  <c r="F314" i="1"/>
  <c r="E314" i="1"/>
  <c r="D314" i="1" s="1"/>
  <c r="X313" i="1"/>
  <c r="W313" i="1"/>
  <c r="V313" i="1"/>
  <c r="U313" i="1"/>
  <c r="T313" i="1"/>
  <c r="S313" i="1"/>
  <c r="R313" i="1"/>
  <c r="Q313" i="1"/>
  <c r="P313" i="1"/>
  <c r="O313" i="1"/>
  <c r="N313" i="1"/>
  <c r="M313" i="1"/>
  <c r="L313" i="1"/>
  <c r="K313" i="1"/>
  <c r="J313" i="1"/>
  <c r="I313" i="1"/>
  <c r="H313" i="1"/>
  <c r="G313" i="1"/>
  <c r="F313" i="1"/>
  <c r="E313" i="1"/>
  <c r="D313" i="1" s="1"/>
  <c r="X312" i="1"/>
  <c r="W312" i="1"/>
  <c r="V312" i="1"/>
  <c r="U312" i="1"/>
  <c r="T312" i="1"/>
  <c r="S312" i="1"/>
  <c r="R312" i="1"/>
  <c r="Q312" i="1"/>
  <c r="P312" i="1"/>
  <c r="O312" i="1"/>
  <c r="N312" i="1"/>
  <c r="M312" i="1"/>
  <c r="L312" i="1"/>
  <c r="K312" i="1"/>
  <c r="J312" i="1"/>
  <c r="I312" i="1"/>
  <c r="H312" i="1"/>
  <c r="G312" i="1"/>
  <c r="F312" i="1"/>
  <c r="E312" i="1"/>
  <c r="B312" i="1" s="1"/>
  <c r="X311" i="1"/>
  <c r="W311" i="1"/>
  <c r="V311" i="1"/>
  <c r="U311" i="1"/>
  <c r="T311" i="1"/>
  <c r="S311" i="1"/>
  <c r="R311" i="1"/>
  <c r="Q311" i="1"/>
  <c r="P311" i="1"/>
  <c r="O311" i="1"/>
  <c r="N311" i="1"/>
  <c r="M311" i="1"/>
  <c r="L311" i="1"/>
  <c r="K311" i="1"/>
  <c r="J311" i="1"/>
  <c r="I311" i="1"/>
  <c r="H311" i="1"/>
  <c r="G311" i="1"/>
  <c r="F311" i="1"/>
  <c r="E311" i="1"/>
  <c r="D311" i="1" s="1"/>
  <c r="X310" i="1"/>
  <c r="W310" i="1"/>
  <c r="V310" i="1"/>
  <c r="U310" i="1"/>
  <c r="T310" i="1"/>
  <c r="S310" i="1"/>
  <c r="R310" i="1"/>
  <c r="Q310" i="1"/>
  <c r="P310" i="1"/>
  <c r="O310" i="1"/>
  <c r="N310" i="1"/>
  <c r="M310" i="1"/>
  <c r="L310" i="1"/>
  <c r="K310" i="1"/>
  <c r="J310" i="1"/>
  <c r="I310" i="1"/>
  <c r="H310" i="1"/>
  <c r="G310" i="1"/>
  <c r="F310" i="1"/>
  <c r="E310" i="1"/>
  <c r="D310" i="1" s="1"/>
  <c r="X309" i="1"/>
  <c r="W309" i="1"/>
  <c r="V309" i="1"/>
  <c r="U309" i="1"/>
  <c r="T309" i="1"/>
  <c r="S309" i="1"/>
  <c r="R309" i="1"/>
  <c r="Q309" i="1"/>
  <c r="P309" i="1"/>
  <c r="O309" i="1"/>
  <c r="N309" i="1"/>
  <c r="M309" i="1"/>
  <c r="L309" i="1"/>
  <c r="K309" i="1"/>
  <c r="J309" i="1"/>
  <c r="I309" i="1"/>
  <c r="H309" i="1"/>
  <c r="G309" i="1"/>
  <c r="F309" i="1"/>
  <c r="E309" i="1"/>
  <c r="D309" i="1" s="1"/>
  <c r="X308" i="1"/>
  <c r="W308" i="1"/>
  <c r="V308" i="1"/>
  <c r="U308" i="1"/>
  <c r="T308" i="1"/>
  <c r="S308" i="1"/>
  <c r="R308" i="1"/>
  <c r="Q308" i="1"/>
  <c r="P308" i="1"/>
  <c r="O308" i="1"/>
  <c r="N308" i="1"/>
  <c r="M308" i="1"/>
  <c r="L308" i="1"/>
  <c r="K308" i="1"/>
  <c r="J308" i="1"/>
  <c r="I308" i="1"/>
  <c r="H308" i="1"/>
  <c r="G308" i="1"/>
  <c r="F308" i="1"/>
  <c r="E308" i="1"/>
  <c r="D308" i="1" s="1"/>
  <c r="X307" i="1"/>
  <c r="W307" i="1"/>
  <c r="V307" i="1"/>
  <c r="U307" i="1"/>
  <c r="T307" i="1"/>
  <c r="S307" i="1"/>
  <c r="R307" i="1"/>
  <c r="Q307" i="1"/>
  <c r="P307" i="1"/>
  <c r="O307" i="1"/>
  <c r="N307" i="1"/>
  <c r="M307" i="1"/>
  <c r="L307" i="1"/>
  <c r="K307" i="1"/>
  <c r="J307" i="1"/>
  <c r="I307" i="1"/>
  <c r="H307" i="1"/>
  <c r="G307" i="1"/>
  <c r="F307" i="1"/>
  <c r="E307" i="1"/>
  <c r="D307" i="1" s="1"/>
  <c r="X306" i="1"/>
  <c r="W306" i="1"/>
  <c r="V306" i="1"/>
  <c r="U306" i="1"/>
  <c r="T306" i="1"/>
  <c r="S306" i="1"/>
  <c r="R306" i="1"/>
  <c r="Q306" i="1"/>
  <c r="P306" i="1"/>
  <c r="O306" i="1"/>
  <c r="N306" i="1"/>
  <c r="M306" i="1"/>
  <c r="L306" i="1"/>
  <c r="K306" i="1"/>
  <c r="J306" i="1"/>
  <c r="I306" i="1"/>
  <c r="H306" i="1"/>
  <c r="G306" i="1"/>
  <c r="F306" i="1"/>
  <c r="E306" i="1"/>
  <c r="B306" i="1" s="1"/>
  <c r="X305" i="1"/>
  <c r="W305" i="1"/>
  <c r="V305" i="1"/>
  <c r="U305" i="1"/>
  <c r="T305" i="1"/>
  <c r="S305" i="1"/>
  <c r="R305" i="1"/>
  <c r="Q305" i="1"/>
  <c r="P305" i="1"/>
  <c r="O305" i="1"/>
  <c r="N305" i="1"/>
  <c r="M305" i="1"/>
  <c r="L305" i="1"/>
  <c r="K305" i="1"/>
  <c r="J305" i="1"/>
  <c r="I305" i="1"/>
  <c r="H305" i="1"/>
  <c r="G305" i="1"/>
  <c r="F305" i="1"/>
  <c r="E305" i="1"/>
  <c r="D305" i="1" s="1"/>
  <c r="X304" i="1"/>
  <c r="W304" i="1"/>
  <c r="V304" i="1"/>
  <c r="U304" i="1"/>
  <c r="T304" i="1"/>
  <c r="S304" i="1"/>
  <c r="R304" i="1"/>
  <c r="Q304" i="1"/>
  <c r="P304" i="1"/>
  <c r="O304" i="1"/>
  <c r="N304" i="1"/>
  <c r="M304" i="1"/>
  <c r="L304" i="1"/>
  <c r="K304" i="1"/>
  <c r="J304" i="1"/>
  <c r="I304" i="1"/>
  <c r="H304" i="1"/>
  <c r="G304" i="1"/>
  <c r="F304" i="1"/>
  <c r="E304" i="1"/>
  <c r="D304" i="1" s="1"/>
  <c r="X303" i="1"/>
  <c r="W303" i="1"/>
  <c r="V303" i="1"/>
  <c r="U303" i="1"/>
  <c r="T303" i="1"/>
  <c r="S303" i="1"/>
  <c r="R303" i="1"/>
  <c r="Q303" i="1"/>
  <c r="P303" i="1"/>
  <c r="O303" i="1"/>
  <c r="N303" i="1"/>
  <c r="M303" i="1"/>
  <c r="L303" i="1"/>
  <c r="K303" i="1"/>
  <c r="J303" i="1"/>
  <c r="I303" i="1"/>
  <c r="H303" i="1"/>
  <c r="G303" i="1"/>
  <c r="F303" i="1"/>
  <c r="E303" i="1"/>
  <c r="D303" i="1" s="1"/>
  <c r="X302" i="1"/>
  <c r="W302" i="1"/>
  <c r="V302" i="1"/>
  <c r="U302" i="1"/>
  <c r="T302" i="1"/>
  <c r="S302" i="1"/>
  <c r="R302" i="1"/>
  <c r="Q302" i="1"/>
  <c r="P302" i="1"/>
  <c r="O302" i="1"/>
  <c r="N302" i="1"/>
  <c r="M302" i="1"/>
  <c r="L302" i="1"/>
  <c r="K302" i="1"/>
  <c r="J302" i="1"/>
  <c r="I302" i="1"/>
  <c r="H302" i="1"/>
  <c r="G302" i="1"/>
  <c r="F302" i="1"/>
  <c r="E302" i="1"/>
  <c r="B302" i="1" s="1"/>
  <c r="X301" i="1"/>
  <c r="W301" i="1"/>
  <c r="V301" i="1"/>
  <c r="U301" i="1"/>
  <c r="T301" i="1"/>
  <c r="S301" i="1"/>
  <c r="R301" i="1"/>
  <c r="Q301" i="1"/>
  <c r="P301" i="1"/>
  <c r="O301" i="1"/>
  <c r="N301" i="1"/>
  <c r="M301" i="1"/>
  <c r="L301" i="1"/>
  <c r="K301" i="1"/>
  <c r="J301" i="1"/>
  <c r="I301" i="1"/>
  <c r="H301" i="1"/>
  <c r="G301" i="1"/>
  <c r="F301" i="1"/>
  <c r="E301" i="1"/>
  <c r="D301" i="1" s="1"/>
  <c r="X300" i="1"/>
  <c r="W300" i="1"/>
  <c r="V300" i="1"/>
  <c r="U300" i="1"/>
  <c r="T300" i="1"/>
  <c r="S300" i="1"/>
  <c r="R300" i="1"/>
  <c r="Q300" i="1"/>
  <c r="P300" i="1"/>
  <c r="O300" i="1"/>
  <c r="N300" i="1"/>
  <c r="M300" i="1"/>
  <c r="L300" i="1"/>
  <c r="K300" i="1"/>
  <c r="J300" i="1"/>
  <c r="I300" i="1"/>
  <c r="H300" i="1"/>
  <c r="G300" i="1"/>
  <c r="F300" i="1"/>
  <c r="E300" i="1"/>
  <c r="D300" i="1" s="1"/>
  <c r="X299" i="1"/>
  <c r="W299" i="1"/>
  <c r="V299" i="1"/>
  <c r="U299" i="1"/>
  <c r="T299" i="1"/>
  <c r="S299" i="1"/>
  <c r="R299" i="1"/>
  <c r="Q299" i="1"/>
  <c r="P299" i="1"/>
  <c r="O299" i="1"/>
  <c r="N299" i="1"/>
  <c r="M299" i="1"/>
  <c r="L299" i="1"/>
  <c r="K299" i="1"/>
  <c r="J299" i="1"/>
  <c r="I299" i="1"/>
  <c r="H299" i="1"/>
  <c r="G299" i="1"/>
  <c r="F299" i="1"/>
  <c r="E299" i="1"/>
  <c r="D299" i="1" s="1"/>
  <c r="X298" i="1"/>
  <c r="W298" i="1"/>
  <c r="V298" i="1"/>
  <c r="U298" i="1"/>
  <c r="T298" i="1"/>
  <c r="S298" i="1"/>
  <c r="R298" i="1"/>
  <c r="Q298" i="1"/>
  <c r="P298" i="1"/>
  <c r="O298" i="1"/>
  <c r="N298" i="1"/>
  <c r="M298" i="1"/>
  <c r="L298" i="1"/>
  <c r="K298" i="1"/>
  <c r="J298" i="1"/>
  <c r="I298" i="1"/>
  <c r="H298" i="1"/>
  <c r="G298" i="1"/>
  <c r="F298" i="1"/>
  <c r="E298" i="1"/>
  <c r="X297" i="1"/>
  <c r="W297" i="1"/>
  <c r="V297" i="1"/>
  <c r="U297" i="1"/>
  <c r="T297" i="1"/>
  <c r="S297" i="1"/>
  <c r="R297" i="1"/>
  <c r="Q297" i="1"/>
  <c r="P297" i="1"/>
  <c r="O297" i="1"/>
  <c r="N297" i="1"/>
  <c r="M297" i="1"/>
  <c r="L297" i="1"/>
  <c r="K297" i="1"/>
  <c r="J297" i="1"/>
  <c r="I297" i="1"/>
  <c r="H297" i="1"/>
  <c r="G297" i="1"/>
  <c r="F297" i="1"/>
  <c r="E297" i="1"/>
  <c r="D297" i="1" s="1"/>
  <c r="X296" i="1"/>
  <c r="W296" i="1"/>
  <c r="V296" i="1"/>
  <c r="U296" i="1"/>
  <c r="T296" i="1"/>
  <c r="S296" i="1"/>
  <c r="R296" i="1"/>
  <c r="Q296" i="1"/>
  <c r="P296" i="1"/>
  <c r="O296" i="1"/>
  <c r="N296" i="1"/>
  <c r="M296" i="1"/>
  <c r="L296" i="1"/>
  <c r="K296" i="1"/>
  <c r="J296" i="1"/>
  <c r="I296" i="1"/>
  <c r="H296" i="1"/>
  <c r="G296" i="1"/>
  <c r="F296" i="1"/>
  <c r="E296" i="1"/>
  <c r="D296" i="1" s="1"/>
  <c r="X295" i="1"/>
  <c r="W295" i="1"/>
  <c r="V295" i="1"/>
  <c r="U295" i="1"/>
  <c r="T295" i="1"/>
  <c r="S295" i="1"/>
  <c r="R295" i="1"/>
  <c r="Q295" i="1"/>
  <c r="P295" i="1"/>
  <c r="O295" i="1"/>
  <c r="N295" i="1"/>
  <c r="M295" i="1"/>
  <c r="L295" i="1"/>
  <c r="K295" i="1"/>
  <c r="J295" i="1"/>
  <c r="I295" i="1"/>
  <c r="H295" i="1"/>
  <c r="G295" i="1"/>
  <c r="F295" i="1"/>
  <c r="E295" i="1"/>
  <c r="D295" i="1" s="1"/>
  <c r="X294" i="1"/>
  <c r="W294" i="1"/>
  <c r="V294" i="1"/>
  <c r="U294" i="1"/>
  <c r="T294" i="1"/>
  <c r="S294" i="1"/>
  <c r="R294" i="1"/>
  <c r="Q294" i="1"/>
  <c r="P294" i="1"/>
  <c r="O294" i="1"/>
  <c r="N294" i="1"/>
  <c r="M294" i="1"/>
  <c r="L294" i="1"/>
  <c r="K294" i="1"/>
  <c r="J294" i="1"/>
  <c r="I294" i="1"/>
  <c r="H294" i="1"/>
  <c r="G294" i="1"/>
  <c r="F294" i="1"/>
  <c r="E294" i="1"/>
  <c r="X293" i="1"/>
  <c r="W293" i="1"/>
  <c r="V293" i="1"/>
  <c r="U293" i="1"/>
  <c r="T293" i="1"/>
  <c r="S293" i="1"/>
  <c r="R293" i="1"/>
  <c r="Q293" i="1"/>
  <c r="P293" i="1"/>
  <c r="O293" i="1"/>
  <c r="N293" i="1"/>
  <c r="M293" i="1"/>
  <c r="L293" i="1"/>
  <c r="K293" i="1"/>
  <c r="J293" i="1"/>
  <c r="I293" i="1"/>
  <c r="H293" i="1"/>
  <c r="G293" i="1"/>
  <c r="F293" i="1"/>
  <c r="E293" i="1"/>
  <c r="D293" i="1" s="1"/>
  <c r="X292" i="1"/>
  <c r="W292" i="1"/>
  <c r="V292" i="1"/>
  <c r="U292" i="1"/>
  <c r="T292" i="1"/>
  <c r="S292" i="1"/>
  <c r="R292" i="1"/>
  <c r="Q292" i="1"/>
  <c r="P292" i="1"/>
  <c r="O292" i="1"/>
  <c r="N292" i="1"/>
  <c r="M292" i="1"/>
  <c r="L292" i="1"/>
  <c r="K292" i="1"/>
  <c r="J292" i="1"/>
  <c r="I292" i="1"/>
  <c r="H292" i="1"/>
  <c r="G292" i="1"/>
  <c r="F292" i="1"/>
  <c r="E292" i="1"/>
  <c r="D292" i="1" s="1"/>
  <c r="X291" i="1"/>
  <c r="W291" i="1"/>
  <c r="V291" i="1"/>
  <c r="U291" i="1"/>
  <c r="T291" i="1"/>
  <c r="S291" i="1"/>
  <c r="R291" i="1"/>
  <c r="Q291" i="1"/>
  <c r="P291" i="1"/>
  <c r="O291" i="1"/>
  <c r="N291" i="1"/>
  <c r="M291" i="1"/>
  <c r="L291" i="1"/>
  <c r="K291" i="1"/>
  <c r="J291" i="1"/>
  <c r="I291" i="1"/>
  <c r="H291" i="1"/>
  <c r="G291" i="1"/>
  <c r="F291" i="1"/>
  <c r="E291" i="1"/>
  <c r="D291" i="1" s="1"/>
  <c r="X290" i="1"/>
  <c r="W290" i="1"/>
  <c r="V290" i="1"/>
  <c r="U290" i="1"/>
  <c r="T290" i="1"/>
  <c r="S290" i="1"/>
  <c r="R290" i="1"/>
  <c r="Q290" i="1"/>
  <c r="P290" i="1"/>
  <c r="O290" i="1"/>
  <c r="N290" i="1"/>
  <c r="M290" i="1"/>
  <c r="L290" i="1"/>
  <c r="K290" i="1"/>
  <c r="J290" i="1"/>
  <c r="I290" i="1"/>
  <c r="H290" i="1"/>
  <c r="G290" i="1"/>
  <c r="F290" i="1"/>
  <c r="E290" i="1"/>
  <c r="B290" i="1" s="1"/>
  <c r="X289" i="1"/>
  <c r="W289" i="1"/>
  <c r="V289" i="1"/>
  <c r="U289" i="1"/>
  <c r="T289" i="1"/>
  <c r="S289" i="1"/>
  <c r="R289" i="1"/>
  <c r="Q289" i="1"/>
  <c r="P289" i="1"/>
  <c r="O289" i="1"/>
  <c r="N289" i="1"/>
  <c r="M289" i="1"/>
  <c r="L289" i="1"/>
  <c r="K289" i="1"/>
  <c r="J289" i="1"/>
  <c r="I289" i="1"/>
  <c r="H289" i="1"/>
  <c r="G289" i="1"/>
  <c r="F289" i="1"/>
  <c r="E289" i="1"/>
  <c r="D289" i="1" s="1"/>
  <c r="X288" i="1"/>
  <c r="W288" i="1"/>
  <c r="V288" i="1"/>
  <c r="U288" i="1"/>
  <c r="T288" i="1"/>
  <c r="S288" i="1"/>
  <c r="R288" i="1"/>
  <c r="Q288" i="1"/>
  <c r="P288" i="1"/>
  <c r="O288" i="1"/>
  <c r="N288" i="1"/>
  <c r="M288" i="1"/>
  <c r="L288" i="1"/>
  <c r="K288" i="1"/>
  <c r="J288" i="1"/>
  <c r="I288" i="1"/>
  <c r="H288" i="1"/>
  <c r="G288" i="1"/>
  <c r="F288" i="1"/>
  <c r="E288" i="1"/>
  <c r="D288" i="1" s="1"/>
  <c r="X287" i="1"/>
  <c r="W287" i="1"/>
  <c r="V287" i="1"/>
  <c r="U287" i="1"/>
  <c r="T287" i="1"/>
  <c r="S287" i="1"/>
  <c r="R287" i="1"/>
  <c r="Q287" i="1"/>
  <c r="P287" i="1"/>
  <c r="O287" i="1"/>
  <c r="N287" i="1"/>
  <c r="M287" i="1"/>
  <c r="L287" i="1"/>
  <c r="K287" i="1"/>
  <c r="J287" i="1"/>
  <c r="I287" i="1"/>
  <c r="H287" i="1"/>
  <c r="G287" i="1"/>
  <c r="F287" i="1"/>
  <c r="E287" i="1"/>
  <c r="D287" i="1" s="1"/>
  <c r="X286" i="1"/>
  <c r="W286" i="1"/>
  <c r="V286" i="1"/>
  <c r="U286" i="1"/>
  <c r="T286" i="1"/>
  <c r="S286" i="1"/>
  <c r="R286" i="1"/>
  <c r="Q286" i="1"/>
  <c r="P286" i="1"/>
  <c r="O286" i="1"/>
  <c r="N286" i="1"/>
  <c r="M286" i="1"/>
  <c r="L286" i="1"/>
  <c r="K286" i="1"/>
  <c r="J286" i="1"/>
  <c r="I286" i="1"/>
  <c r="H286" i="1"/>
  <c r="G286" i="1"/>
  <c r="F286" i="1"/>
  <c r="E286" i="1"/>
  <c r="X285" i="1"/>
  <c r="W285" i="1"/>
  <c r="V285" i="1"/>
  <c r="U285" i="1"/>
  <c r="T285" i="1"/>
  <c r="S285" i="1"/>
  <c r="R285" i="1"/>
  <c r="Q285" i="1"/>
  <c r="P285" i="1"/>
  <c r="O285" i="1"/>
  <c r="N285" i="1"/>
  <c r="M285" i="1"/>
  <c r="L285" i="1"/>
  <c r="K285" i="1"/>
  <c r="J285" i="1"/>
  <c r="I285" i="1"/>
  <c r="H285" i="1"/>
  <c r="G285" i="1"/>
  <c r="F285" i="1"/>
  <c r="E285" i="1"/>
  <c r="D285" i="1" s="1"/>
  <c r="X284" i="1"/>
  <c r="W284" i="1"/>
  <c r="V284" i="1"/>
  <c r="U284" i="1"/>
  <c r="T284" i="1"/>
  <c r="S284" i="1"/>
  <c r="R284" i="1"/>
  <c r="Q284" i="1"/>
  <c r="P284" i="1"/>
  <c r="O284" i="1"/>
  <c r="N284" i="1"/>
  <c r="M284" i="1"/>
  <c r="L284" i="1"/>
  <c r="K284" i="1"/>
  <c r="J284" i="1"/>
  <c r="I284" i="1"/>
  <c r="H284" i="1"/>
  <c r="G284" i="1"/>
  <c r="F284" i="1"/>
  <c r="E284" i="1"/>
  <c r="D284" i="1" s="1"/>
  <c r="X283" i="1"/>
  <c r="W283" i="1"/>
  <c r="V283" i="1"/>
  <c r="U283" i="1"/>
  <c r="T283" i="1"/>
  <c r="S283" i="1"/>
  <c r="R283" i="1"/>
  <c r="Q283" i="1"/>
  <c r="P283" i="1"/>
  <c r="O283" i="1"/>
  <c r="N283" i="1"/>
  <c r="M283" i="1"/>
  <c r="L283" i="1"/>
  <c r="K283" i="1"/>
  <c r="J283" i="1"/>
  <c r="I283" i="1"/>
  <c r="H283" i="1"/>
  <c r="G283" i="1"/>
  <c r="F283" i="1"/>
  <c r="E283" i="1"/>
  <c r="D283" i="1" s="1"/>
  <c r="X282" i="1"/>
  <c r="W282" i="1"/>
  <c r="V282" i="1"/>
  <c r="U282" i="1"/>
  <c r="T282" i="1"/>
  <c r="S282" i="1"/>
  <c r="R282" i="1"/>
  <c r="Q282" i="1"/>
  <c r="P282" i="1"/>
  <c r="O282" i="1"/>
  <c r="N282" i="1"/>
  <c r="M282" i="1"/>
  <c r="L282" i="1"/>
  <c r="K282" i="1"/>
  <c r="J282" i="1"/>
  <c r="I282" i="1"/>
  <c r="H282" i="1"/>
  <c r="G282" i="1"/>
  <c r="F282" i="1"/>
  <c r="E282" i="1"/>
  <c r="X281" i="1"/>
  <c r="W281" i="1"/>
  <c r="V281" i="1"/>
  <c r="U281" i="1"/>
  <c r="T281" i="1"/>
  <c r="S281" i="1"/>
  <c r="R281" i="1"/>
  <c r="Q281" i="1"/>
  <c r="P281" i="1"/>
  <c r="O281" i="1"/>
  <c r="N281" i="1"/>
  <c r="M281" i="1"/>
  <c r="L281" i="1"/>
  <c r="K281" i="1"/>
  <c r="J281" i="1"/>
  <c r="I281" i="1"/>
  <c r="H281" i="1"/>
  <c r="G281" i="1"/>
  <c r="F281" i="1"/>
  <c r="E281" i="1"/>
  <c r="D281" i="1" s="1"/>
  <c r="X280" i="1"/>
  <c r="W280" i="1"/>
  <c r="V280" i="1"/>
  <c r="U280" i="1"/>
  <c r="T280" i="1"/>
  <c r="S280" i="1"/>
  <c r="R280" i="1"/>
  <c r="Q280" i="1"/>
  <c r="P280" i="1"/>
  <c r="O280" i="1"/>
  <c r="N280" i="1"/>
  <c r="M280" i="1"/>
  <c r="L280" i="1"/>
  <c r="K280" i="1"/>
  <c r="J280" i="1"/>
  <c r="I280" i="1"/>
  <c r="H280" i="1"/>
  <c r="G280" i="1"/>
  <c r="F280" i="1"/>
  <c r="E280" i="1"/>
  <c r="D280" i="1" s="1"/>
  <c r="X279" i="1"/>
  <c r="W279" i="1"/>
  <c r="V279" i="1"/>
  <c r="U279" i="1"/>
  <c r="T279" i="1"/>
  <c r="S279" i="1"/>
  <c r="R279" i="1"/>
  <c r="Q279" i="1"/>
  <c r="P279" i="1"/>
  <c r="O279" i="1"/>
  <c r="N279" i="1"/>
  <c r="M279" i="1"/>
  <c r="L279" i="1"/>
  <c r="K279" i="1"/>
  <c r="J279" i="1"/>
  <c r="I279" i="1"/>
  <c r="H279" i="1"/>
  <c r="G279" i="1"/>
  <c r="F279" i="1"/>
  <c r="E279" i="1"/>
  <c r="D279" i="1" s="1"/>
  <c r="X278" i="1"/>
  <c r="W278" i="1"/>
  <c r="V278" i="1"/>
  <c r="U278" i="1"/>
  <c r="T278" i="1"/>
  <c r="S278" i="1"/>
  <c r="R278" i="1"/>
  <c r="Q278" i="1"/>
  <c r="P278" i="1"/>
  <c r="O278" i="1"/>
  <c r="N278" i="1"/>
  <c r="M278" i="1"/>
  <c r="L278" i="1"/>
  <c r="K278" i="1"/>
  <c r="J278" i="1"/>
  <c r="I278" i="1"/>
  <c r="H278" i="1"/>
  <c r="G278" i="1"/>
  <c r="F278" i="1"/>
  <c r="E278" i="1"/>
  <c r="B278" i="1" s="1"/>
  <c r="X277" i="1"/>
  <c r="W277" i="1"/>
  <c r="V277" i="1"/>
  <c r="U277" i="1"/>
  <c r="T277" i="1"/>
  <c r="S277" i="1"/>
  <c r="R277" i="1"/>
  <c r="Q277" i="1"/>
  <c r="P277" i="1"/>
  <c r="O277" i="1"/>
  <c r="N277" i="1"/>
  <c r="M277" i="1"/>
  <c r="L277" i="1"/>
  <c r="K277" i="1"/>
  <c r="J277" i="1"/>
  <c r="I277" i="1"/>
  <c r="H277" i="1"/>
  <c r="G277" i="1"/>
  <c r="F277" i="1"/>
  <c r="E277" i="1"/>
  <c r="D277" i="1" s="1"/>
  <c r="X276" i="1"/>
  <c r="W276" i="1"/>
  <c r="V276" i="1"/>
  <c r="U276" i="1"/>
  <c r="T276" i="1"/>
  <c r="S276" i="1"/>
  <c r="R276" i="1"/>
  <c r="Q276" i="1"/>
  <c r="P276" i="1"/>
  <c r="O276" i="1"/>
  <c r="N276" i="1"/>
  <c r="M276" i="1"/>
  <c r="L276" i="1"/>
  <c r="K276" i="1"/>
  <c r="J276" i="1"/>
  <c r="I276" i="1"/>
  <c r="H276" i="1"/>
  <c r="G276" i="1"/>
  <c r="F276" i="1"/>
  <c r="E276" i="1"/>
  <c r="D276" i="1" s="1"/>
  <c r="X275" i="1"/>
  <c r="W275" i="1"/>
  <c r="V275" i="1"/>
  <c r="U275" i="1"/>
  <c r="T275" i="1"/>
  <c r="S275" i="1"/>
  <c r="R275" i="1"/>
  <c r="Q275" i="1"/>
  <c r="P275" i="1"/>
  <c r="O275" i="1"/>
  <c r="N275" i="1"/>
  <c r="M275" i="1"/>
  <c r="L275" i="1"/>
  <c r="K275" i="1"/>
  <c r="J275" i="1"/>
  <c r="I275" i="1"/>
  <c r="H275" i="1"/>
  <c r="G275" i="1"/>
  <c r="F275" i="1"/>
  <c r="E275" i="1"/>
  <c r="D275" i="1" s="1"/>
  <c r="X274" i="1"/>
  <c r="W274" i="1"/>
  <c r="V274" i="1"/>
  <c r="U274" i="1"/>
  <c r="T274" i="1"/>
  <c r="S274" i="1"/>
  <c r="R274" i="1"/>
  <c r="Q274" i="1"/>
  <c r="P274" i="1"/>
  <c r="O274" i="1"/>
  <c r="N274" i="1"/>
  <c r="M274" i="1"/>
  <c r="L274" i="1"/>
  <c r="K274" i="1"/>
  <c r="J274" i="1"/>
  <c r="I274" i="1"/>
  <c r="H274" i="1"/>
  <c r="G274" i="1"/>
  <c r="F274" i="1"/>
  <c r="E274" i="1"/>
  <c r="B274" i="1" s="1"/>
  <c r="X273" i="1"/>
  <c r="W273" i="1"/>
  <c r="V273" i="1"/>
  <c r="U273" i="1"/>
  <c r="T273" i="1"/>
  <c r="S273" i="1"/>
  <c r="R273" i="1"/>
  <c r="Q273" i="1"/>
  <c r="P273" i="1"/>
  <c r="O273" i="1"/>
  <c r="N273" i="1"/>
  <c r="M273" i="1"/>
  <c r="L273" i="1"/>
  <c r="K273" i="1"/>
  <c r="J273" i="1"/>
  <c r="I273" i="1"/>
  <c r="H273" i="1"/>
  <c r="G273" i="1"/>
  <c r="F273" i="1"/>
  <c r="E273" i="1"/>
  <c r="D273" i="1" s="1"/>
  <c r="X272" i="1"/>
  <c r="W272" i="1"/>
  <c r="V272" i="1"/>
  <c r="U272" i="1"/>
  <c r="T272" i="1"/>
  <c r="S272" i="1"/>
  <c r="R272" i="1"/>
  <c r="Q272" i="1"/>
  <c r="P272" i="1"/>
  <c r="O272" i="1"/>
  <c r="N272" i="1"/>
  <c r="M272" i="1"/>
  <c r="L272" i="1"/>
  <c r="K272" i="1"/>
  <c r="J272" i="1"/>
  <c r="I272" i="1"/>
  <c r="H272" i="1"/>
  <c r="G272" i="1"/>
  <c r="F272" i="1"/>
  <c r="E272" i="1"/>
  <c r="D272" i="1" s="1"/>
  <c r="X271" i="1"/>
  <c r="W271" i="1"/>
  <c r="V271" i="1"/>
  <c r="U271" i="1"/>
  <c r="T271" i="1"/>
  <c r="S271" i="1"/>
  <c r="R271" i="1"/>
  <c r="Q271" i="1"/>
  <c r="P271" i="1"/>
  <c r="O271" i="1"/>
  <c r="N271" i="1"/>
  <c r="M271" i="1"/>
  <c r="L271" i="1"/>
  <c r="K271" i="1"/>
  <c r="J271" i="1"/>
  <c r="I271" i="1"/>
  <c r="H271" i="1"/>
  <c r="G271" i="1"/>
  <c r="F271" i="1"/>
  <c r="E271" i="1"/>
  <c r="D271" i="1" s="1"/>
  <c r="X270" i="1"/>
  <c r="W270" i="1"/>
  <c r="V270" i="1"/>
  <c r="U270" i="1"/>
  <c r="T270" i="1"/>
  <c r="S270" i="1"/>
  <c r="R270" i="1"/>
  <c r="Q270" i="1"/>
  <c r="P270" i="1"/>
  <c r="O270" i="1"/>
  <c r="N270" i="1"/>
  <c r="M270" i="1"/>
  <c r="L270" i="1"/>
  <c r="K270" i="1"/>
  <c r="J270" i="1"/>
  <c r="I270" i="1"/>
  <c r="H270" i="1"/>
  <c r="G270" i="1"/>
  <c r="F270" i="1"/>
  <c r="E270" i="1"/>
  <c r="X269" i="1"/>
  <c r="W269" i="1"/>
  <c r="V269" i="1"/>
  <c r="U269" i="1"/>
  <c r="T269" i="1"/>
  <c r="S269" i="1"/>
  <c r="R269" i="1"/>
  <c r="Q269" i="1"/>
  <c r="P269" i="1"/>
  <c r="O269" i="1"/>
  <c r="N269" i="1"/>
  <c r="M269" i="1"/>
  <c r="L269" i="1"/>
  <c r="K269" i="1"/>
  <c r="J269" i="1"/>
  <c r="I269" i="1"/>
  <c r="H269" i="1"/>
  <c r="G269" i="1"/>
  <c r="F269" i="1"/>
  <c r="E269" i="1"/>
  <c r="D269" i="1" s="1"/>
  <c r="X268" i="1"/>
  <c r="W268" i="1"/>
  <c r="V268" i="1"/>
  <c r="U268" i="1"/>
  <c r="T268" i="1"/>
  <c r="S268" i="1"/>
  <c r="R268" i="1"/>
  <c r="Q268" i="1"/>
  <c r="P268" i="1"/>
  <c r="O268" i="1"/>
  <c r="N268" i="1"/>
  <c r="M268" i="1"/>
  <c r="L268" i="1"/>
  <c r="K268" i="1"/>
  <c r="J268" i="1"/>
  <c r="I268" i="1"/>
  <c r="H268" i="1"/>
  <c r="G268" i="1"/>
  <c r="F268" i="1"/>
  <c r="E268" i="1"/>
  <c r="D268" i="1" s="1"/>
  <c r="X267" i="1"/>
  <c r="W267" i="1"/>
  <c r="V267" i="1"/>
  <c r="U267" i="1"/>
  <c r="T267" i="1"/>
  <c r="S267" i="1"/>
  <c r="R267" i="1"/>
  <c r="Q267" i="1"/>
  <c r="P267" i="1"/>
  <c r="O267" i="1"/>
  <c r="N267" i="1"/>
  <c r="M267" i="1"/>
  <c r="L267" i="1"/>
  <c r="K267" i="1"/>
  <c r="J267" i="1"/>
  <c r="I267" i="1"/>
  <c r="H267" i="1"/>
  <c r="G267" i="1"/>
  <c r="F267" i="1"/>
  <c r="E267" i="1"/>
  <c r="D267" i="1" s="1"/>
  <c r="X266" i="1"/>
  <c r="W266" i="1"/>
  <c r="V266" i="1"/>
  <c r="U266" i="1"/>
  <c r="T266" i="1"/>
  <c r="S266" i="1"/>
  <c r="R266" i="1"/>
  <c r="Q266" i="1"/>
  <c r="P266" i="1"/>
  <c r="O266" i="1"/>
  <c r="N266" i="1"/>
  <c r="M266" i="1"/>
  <c r="L266" i="1"/>
  <c r="K266" i="1"/>
  <c r="J266" i="1"/>
  <c r="I266" i="1"/>
  <c r="H266" i="1"/>
  <c r="G266" i="1"/>
  <c r="F266" i="1"/>
  <c r="E266" i="1"/>
  <c r="X265" i="1"/>
  <c r="W265" i="1"/>
  <c r="V265" i="1"/>
  <c r="U265" i="1"/>
  <c r="T265" i="1"/>
  <c r="S265" i="1"/>
  <c r="R265" i="1"/>
  <c r="Q265" i="1"/>
  <c r="P265" i="1"/>
  <c r="O265" i="1"/>
  <c r="N265" i="1"/>
  <c r="M265" i="1"/>
  <c r="L265" i="1"/>
  <c r="K265" i="1"/>
  <c r="J265" i="1"/>
  <c r="I265" i="1"/>
  <c r="H265" i="1"/>
  <c r="G265" i="1"/>
  <c r="F265" i="1"/>
  <c r="E265" i="1"/>
  <c r="D265" i="1" s="1"/>
  <c r="X264" i="1"/>
  <c r="W264" i="1"/>
  <c r="V264" i="1"/>
  <c r="U264" i="1"/>
  <c r="T264" i="1"/>
  <c r="S264" i="1"/>
  <c r="R264" i="1"/>
  <c r="Q264" i="1"/>
  <c r="P264" i="1"/>
  <c r="O264" i="1"/>
  <c r="N264" i="1"/>
  <c r="M264" i="1"/>
  <c r="L264" i="1"/>
  <c r="K264" i="1"/>
  <c r="J264" i="1"/>
  <c r="I264" i="1"/>
  <c r="H264" i="1"/>
  <c r="G264" i="1"/>
  <c r="F264" i="1"/>
  <c r="E264" i="1"/>
  <c r="D264" i="1" s="1"/>
  <c r="X263" i="1"/>
  <c r="W263" i="1"/>
  <c r="V263" i="1"/>
  <c r="U263" i="1"/>
  <c r="T263" i="1"/>
  <c r="S263" i="1"/>
  <c r="R263" i="1"/>
  <c r="Q263" i="1"/>
  <c r="P263" i="1"/>
  <c r="O263" i="1"/>
  <c r="N263" i="1"/>
  <c r="M263" i="1"/>
  <c r="L263" i="1"/>
  <c r="K263" i="1"/>
  <c r="J263" i="1"/>
  <c r="I263" i="1"/>
  <c r="H263" i="1"/>
  <c r="G263" i="1"/>
  <c r="F263" i="1"/>
  <c r="E263" i="1"/>
  <c r="D263" i="1" s="1"/>
  <c r="X262" i="1"/>
  <c r="W262" i="1"/>
  <c r="V262" i="1"/>
  <c r="U262" i="1"/>
  <c r="T262" i="1"/>
  <c r="S262" i="1"/>
  <c r="R262" i="1"/>
  <c r="Q262" i="1"/>
  <c r="P262" i="1"/>
  <c r="O262" i="1"/>
  <c r="N262" i="1"/>
  <c r="M262" i="1"/>
  <c r="L262" i="1"/>
  <c r="K262" i="1"/>
  <c r="J262" i="1"/>
  <c r="I262" i="1"/>
  <c r="H262" i="1"/>
  <c r="G262" i="1"/>
  <c r="F262" i="1"/>
  <c r="E262" i="1"/>
  <c r="B262" i="1" s="1"/>
  <c r="X261" i="1"/>
  <c r="W261" i="1"/>
  <c r="V261" i="1"/>
  <c r="U261" i="1"/>
  <c r="T261" i="1"/>
  <c r="S261" i="1"/>
  <c r="R261" i="1"/>
  <c r="Q261" i="1"/>
  <c r="P261" i="1"/>
  <c r="O261" i="1"/>
  <c r="N261" i="1"/>
  <c r="M261" i="1"/>
  <c r="L261" i="1"/>
  <c r="K261" i="1"/>
  <c r="J261" i="1"/>
  <c r="I261" i="1"/>
  <c r="H261" i="1"/>
  <c r="G261" i="1"/>
  <c r="F261" i="1"/>
  <c r="E261" i="1"/>
  <c r="D261" i="1" s="1"/>
  <c r="X260" i="1"/>
  <c r="W260" i="1"/>
  <c r="V260" i="1"/>
  <c r="U260" i="1"/>
  <c r="T260" i="1"/>
  <c r="S260" i="1"/>
  <c r="R260" i="1"/>
  <c r="Q260" i="1"/>
  <c r="P260" i="1"/>
  <c r="O260" i="1"/>
  <c r="N260" i="1"/>
  <c r="M260" i="1"/>
  <c r="L260" i="1"/>
  <c r="K260" i="1"/>
  <c r="J260" i="1"/>
  <c r="I260" i="1"/>
  <c r="H260" i="1"/>
  <c r="G260" i="1"/>
  <c r="F260" i="1"/>
  <c r="E260" i="1"/>
  <c r="D260" i="1" s="1"/>
  <c r="X259" i="1"/>
  <c r="W259" i="1"/>
  <c r="V259" i="1"/>
  <c r="U259" i="1"/>
  <c r="T259" i="1"/>
  <c r="S259" i="1"/>
  <c r="R259" i="1"/>
  <c r="Q259" i="1"/>
  <c r="P259" i="1"/>
  <c r="O259" i="1"/>
  <c r="N259" i="1"/>
  <c r="M259" i="1"/>
  <c r="L259" i="1"/>
  <c r="K259" i="1"/>
  <c r="J259" i="1"/>
  <c r="I259" i="1"/>
  <c r="H259" i="1"/>
  <c r="G259" i="1"/>
  <c r="F259" i="1"/>
  <c r="E259" i="1"/>
  <c r="D259" i="1" s="1"/>
  <c r="X258" i="1"/>
  <c r="W258" i="1"/>
  <c r="V258" i="1"/>
  <c r="U258" i="1"/>
  <c r="T258" i="1"/>
  <c r="S258" i="1"/>
  <c r="R258" i="1"/>
  <c r="Q258" i="1"/>
  <c r="P258" i="1"/>
  <c r="O258" i="1"/>
  <c r="N258" i="1"/>
  <c r="M258" i="1"/>
  <c r="L258" i="1"/>
  <c r="K258" i="1"/>
  <c r="J258" i="1"/>
  <c r="I258" i="1"/>
  <c r="H258" i="1"/>
  <c r="G258" i="1"/>
  <c r="F258" i="1"/>
  <c r="E258" i="1"/>
  <c r="B258" i="1" s="1"/>
  <c r="X257" i="1"/>
  <c r="W257" i="1"/>
  <c r="V257" i="1"/>
  <c r="U257" i="1"/>
  <c r="T257" i="1"/>
  <c r="S257" i="1"/>
  <c r="R257" i="1"/>
  <c r="Q257" i="1"/>
  <c r="P257" i="1"/>
  <c r="O257" i="1"/>
  <c r="N257" i="1"/>
  <c r="M257" i="1"/>
  <c r="L257" i="1"/>
  <c r="K257" i="1"/>
  <c r="J257" i="1"/>
  <c r="I257" i="1"/>
  <c r="H257" i="1"/>
  <c r="G257" i="1"/>
  <c r="F257" i="1"/>
  <c r="E257" i="1"/>
  <c r="D257" i="1" s="1"/>
  <c r="X256" i="1"/>
  <c r="W256" i="1"/>
  <c r="V256" i="1"/>
  <c r="U256" i="1"/>
  <c r="T256" i="1"/>
  <c r="S256" i="1"/>
  <c r="R256" i="1"/>
  <c r="Q256" i="1"/>
  <c r="P256" i="1"/>
  <c r="O256" i="1"/>
  <c r="N256" i="1"/>
  <c r="M256" i="1"/>
  <c r="L256" i="1"/>
  <c r="K256" i="1"/>
  <c r="J256" i="1"/>
  <c r="I256" i="1"/>
  <c r="H256" i="1"/>
  <c r="G256" i="1"/>
  <c r="F256" i="1"/>
  <c r="E256" i="1"/>
  <c r="D256" i="1" s="1"/>
  <c r="X255" i="1"/>
  <c r="W255" i="1"/>
  <c r="V255" i="1"/>
  <c r="U255" i="1"/>
  <c r="T255" i="1"/>
  <c r="S255" i="1"/>
  <c r="R255" i="1"/>
  <c r="Q255" i="1"/>
  <c r="P255" i="1"/>
  <c r="O255" i="1"/>
  <c r="N255" i="1"/>
  <c r="M255" i="1"/>
  <c r="L255" i="1"/>
  <c r="K255" i="1"/>
  <c r="J255" i="1"/>
  <c r="I255" i="1"/>
  <c r="H255" i="1"/>
  <c r="G255" i="1"/>
  <c r="F255" i="1"/>
  <c r="E255" i="1"/>
  <c r="D255" i="1" s="1"/>
  <c r="X254" i="1"/>
  <c r="W254" i="1"/>
  <c r="V254" i="1"/>
  <c r="U254" i="1"/>
  <c r="T254" i="1"/>
  <c r="S254" i="1"/>
  <c r="R254" i="1"/>
  <c r="Q254" i="1"/>
  <c r="P254" i="1"/>
  <c r="O254" i="1"/>
  <c r="N254" i="1"/>
  <c r="M254" i="1"/>
  <c r="L254" i="1"/>
  <c r="K254" i="1"/>
  <c r="J254" i="1"/>
  <c r="I254" i="1"/>
  <c r="H254" i="1"/>
  <c r="G254" i="1"/>
  <c r="F254" i="1"/>
  <c r="E254" i="1"/>
  <c r="X253" i="1"/>
  <c r="W253" i="1"/>
  <c r="V253" i="1"/>
  <c r="U253" i="1"/>
  <c r="T253" i="1"/>
  <c r="S253" i="1"/>
  <c r="R253" i="1"/>
  <c r="Q253" i="1"/>
  <c r="P253" i="1"/>
  <c r="O253" i="1"/>
  <c r="N253" i="1"/>
  <c r="M253" i="1"/>
  <c r="L253" i="1"/>
  <c r="K253" i="1"/>
  <c r="J253" i="1"/>
  <c r="I253" i="1"/>
  <c r="H253" i="1"/>
  <c r="G253" i="1"/>
  <c r="F253" i="1"/>
  <c r="E253" i="1"/>
  <c r="D253" i="1" s="1"/>
  <c r="X252" i="1"/>
  <c r="W252" i="1"/>
  <c r="V252" i="1"/>
  <c r="U252" i="1"/>
  <c r="T252" i="1"/>
  <c r="S252" i="1"/>
  <c r="R252" i="1"/>
  <c r="Q252" i="1"/>
  <c r="P252" i="1"/>
  <c r="O252" i="1"/>
  <c r="N252" i="1"/>
  <c r="M252" i="1"/>
  <c r="L252" i="1"/>
  <c r="K252" i="1"/>
  <c r="J252" i="1"/>
  <c r="I252" i="1"/>
  <c r="H252" i="1"/>
  <c r="G252" i="1"/>
  <c r="F252" i="1"/>
  <c r="E252" i="1"/>
  <c r="D252" i="1" s="1"/>
  <c r="X251" i="1"/>
  <c r="W251" i="1"/>
  <c r="V251" i="1"/>
  <c r="U251" i="1"/>
  <c r="T251" i="1"/>
  <c r="S251" i="1"/>
  <c r="R251" i="1"/>
  <c r="Q251" i="1"/>
  <c r="P251" i="1"/>
  <c r="O251" i="1"/>
  <c r="N251" i="1"/>
  <c r="M251" i="1"/>
  <c r="L251" i="1"/>
  <c r="K251" i="1"/>
  <c r="J251" i="1"/>
  <c r="I251" i="1"/>
  <c r="H251" i="1"/>
  <c r="G251" i="1"/>
  <c r="F251" i="1"/>
  <c r="E251" i="1"/>
  <c r="D251" i="1" s="1"/>
  <c r="X250" i="1"/>
  <c r="W250" i="1"/>
  <c r="V250" i="1"/>
  <c r="U250" i="1"/>
  <c r="T250" i="1"/>
  <c r="S250" i="1"/>
  <c r="R250" i="1"/>
  <c r="Q250" i="1"/>
  <c r="P250" i="1"/>
  <c r="O250" i="1"/>
  <c r="N250" i="1"/>
  <c r="M250" i="1"/>
  <c r="L250" i="1"/>
  <c r="K250" i="1"/>
  <c r="J250" i="1"/>
  <c r="I250" i="1"/>
  <c r="H250" i="1"/>
  <c r="G250" i="1"/>
  <c r="F250" i="1"/>
  <c r="E250" i="1"/>
  <c r="X249" i="1"/>
  <c r="W249" i="1"/>
  <c r="V249" i="1"/>
  <c r="U249" i="1"/>
  <c r="T249" i="1"/>
  <c r="S249" i="1"/>
  <c r="R249" i="1"/>
  <c r="Q249" i="1"/>
  <c r="P249" i="1"/>
  <c r="O249" i="1"/>
  <c r="N249" i="1"/>
  <c r="M249" i="1"/>
  <c r="L249" i="1"/>
  <c r="K249" i="1"/>
  <c r="J249" i="1"/>
  <c r="I249" i="1"/>
  <c r="H249" i="1"/>
  <c r="G249" i="1"/>
  <c r="F249" i="1"/>
  <c r="E249" i="1"/>
  <c r="D249" i="1" s="1"/>
  <c r="X248" i="1"/>
  <c r="W248" i="1"/>
  <c r="V248" i="1"/>
  <c r="U248" i="1"/>
  <c r="T248" i="1"/>
  <c r="S248" i="1"/>
  <c r="R248" i="1"/>
  <c r="Q248" i="1"/>
  <c r="P248" i="1"/>
  <c r="O248" i="1"/>
  <c r="N248" i="1"/>
  <c r="M248" i="1"/>
  <c r="L248" i="1"/>
  <c r="K248" i="1"/>
  <c r="J248" i="1"/>
  <c r="I248" i="1"/>
  <c r="H248" i="1"/>
  <c r="G248" i="1"/>
  <c r="F248" i="1"/>
  <c r="E248" i="1"/>
  <c r="D248" i="1" s="1"/>
  <c r="X247" i="1"/>
  <c r="W247" i="1"/>
  <c r="V247" i="1"/>
  <c r="U247" i="1"/>
  <c r="T247" i="1"/>
  <c r="S247" i="1"/>
  <c r="R247" i="1"/>
  <c r="Q247" i="1"/>
  <c r="P247" i="1"/>
  <c r="O247" i="1"/>
  <c r="N247" i="1"/>
  <c r="M247" i="1"/>
  <c r="L247" i="1"/>
  <c r="K247" i="1"/>
  <c r="J247" i="1"/>
  <c r="I247" i="1"/>
  <c r="H247" i="1"/>
  <c r="G247" i="1"/>
  <c r="F247" i="1"/>
  <c r="E247" i="1"/>
  <c r="D247" i="1" s="1"/>
  <c r="X246" i="1"/>
  <c r="W246" i="1"/>
  <c r="V246" i="1"/>
  <c r="U246" i="1"/>
  <c r="T246" i="1"/>
  <c r="S246" i="1"/>
  <c r="R246" i="1"/>
  <c r="Q246" i="1"/>
  <c r="P246" i="1"/>
  <c r="O246" i="1"/>
  <c r="N246" i="1"/>
  <c r="M246" i="1"/>
  <c r="L246" i="1"/>
  <c r="K246" i="1"/>
  <c r="J246" i="1"/>
  <c r="I246" i="1"/>
  <c r="H246" i="1"/>
  <c r="G246" i="1"/>
  <c r="F246" i="1"/>
  <c r="E246" i="1"/>
  <c r="B246" i="1" s="1"/>
  <c r="X245" i="1"/>
  <c r="W245" i="1"/>
  <c r="V245" i="1"/>
  <c r="U245" i="1"/>
  <c r="T245" i="1"/>
  <c r="S245" i="1"/>
  <c r="R245" i="1"/>
  <c r="Q245" i="1"/>
  <c r="P245" i="1"/>
  <c r="O245" i="1"/>
  <c r="N245" i="1"/>
  <c r="M245" i="1"/>
  <c r="L245" i="1"/>
  <c r="K245" i="1"/>
  <c r="J245" i="1"/>
  <c r="I245" i="1"/>
  <c r="H245" i="1"/>
  <c r="G245" i="1"/>
  <c r="F245" i="1"/>
  <c r="E245" i="1"/>
  <c r="D245" i="1" s="1"/>
  <c r="X244" i="1"/>
  <c r="W244" i="1"/>
  <c r="V244" i="1"/>
  <c r="U244" i="1"/>
  <c r="T244" i="1"/>
  <c r="S244" i="1"/>
  <c r="R244" i="1"/>
  <c r="Q244" i="1"/>
  <c r="P244" i="1"/>
  <c r="O244" i="1"/>
  <c r="N244" i="1"/>
  <c r="M244" i="1"/>
  <c r="L244" i="1"/>
  <c r="K244" i="1"/>
  <c r="J244" i="1"/>
  <c r="I244" i="1"/>
  <c r="H244" i="1"/>
  <c r="G244" i="1"/>
  <c r="F244" i="1"/>
  <c r="E244" i="1"/>
  <c r="D244" i="1" s="1"/>
  <c r="X243" i="1"/>
  <c r="W243" i="1"/>
  <c r="V243" i="1"/>
  <c r="U243" i="1"/>
  <c r="T243" i="1"/>
  <c r="S243" i="1"/>
  <c r="R243" i="1"/>
  <c r="Q243" i="1"/>
  <c r="P243" i="1"/>
  <c r="O243" i="1"/>
  <c r="N243" i="1"/>
  <c r="M243" i="1"/>
  <c r="L243" i="1"/>
  <c r="K243" i="1"/>
  <c r="J243" i="1"/>
  <c r="I243" i="1"/>
  <c r="H243" i="1"/>
  <c r="G243" i="1"/>
  <c r="F243" i="1"/>
  <c r="E243" i="1"/>
  <c r="D243" i="1" s="1"/>
  <c r="X242" i="1"/>
  <c r="W242" i="1"/>
  <c r="V242" i="1"/>
  <c r="U242" i="1"/>
  <c r="T242" i="1"/>
  <c r="S242" i="1"/>
  <c r="R242" i="1"/>
  <c r="Q242" i="1"/>
  <c r="P242" i="1"/>
  <c r="O242" i="1"/>
  <c r="N242" i="1"/>
  <c r="M242" i="1"/>
  <c r="L242" i="1"/>
  <c r="K242" i="1"/>
  <c r="J242" i="1"/>
  <c r="I242" i="1"/>
  <c r="H242" i="1"/>
  <c r="G242" i="1"/>
  <c r="F242" i="1"/>
  <c r="E242" i="1"/>
  <c r="B242" i="1" s="1"/>
  <c r="X241" i="1"/>
  <c r="W241" i="1"/>
  <c r="V241" i="1"/>
  <c r="U241" i="1"/>
  <c r="T241" i="1"/>
  <c r="S241" i="1"/>
  <c r="R241" i="1"/>
  <c r="Q241" i="1"/>
  <c r="P241" i="1"/>
  <c r="O241" i="1"/>
  <c r="N241" i="1"/>
  <c r="M241" i="1"/>
  <c r="L241" i="1"/>
  <c r="K241" i="1"/>
  <c r="J241" i="1"/>
  <c r="I241" i="1"/>
  <c r="H241" i="1"/>
  <c r="G241" i="1"/>
  <c r="F241" i="1"/>
  <c r="E241" i="1"/>
  <c r="D241" i="1" s="1"/>
  <c r="X240" i="1"/>
  <c r="W240" i="1"/>
  <c r="V240" i="1"/>
  <c r="U240" i="1"/>
  <c r="T240" i="1"/>
  <c r="S240" i="1"/>
  <c r="R240" i="1"/>
  <c r="Q240" i="1"/>
  <c r="P240" i="1"/>
  <c r="O240" i="1"/>
  <c r="N240" i="1"/>
  <c r="M240" i="1"/>
  <c r="L240" i="1"/>
  <c r="K240" i="1"/>
  <c r="J240" i="1"/>
  <c r="I240" i="1"/>
  <c r="H240" i="1"/>
  <c r="G240" i="1"/>
  <c r="F240" i="1"/>
  <c r="E240" i="1"/>
  <c r="D240" i="1" s="1"/>
  <c r="X239" i="1"/>
  <c r="W239" i="1"/>
  <c r="V239" i="1"/>
  <c r="U239" i="1"/>
  <c r="T239" i="1"/>
  <c r="S239" i="1"/>
  <c r="R239" i="1"/>
  <c r="Q239" i="1"/>
  <c r="P239" i="1"/>
  <c r="O239" i="1"/>
  <c r="N239" i="1"/>
  <c r="M239" i="1"/>
  <c r="L239" i="1"/>
  <c r="K239" i="1"/>
  <c r="J239" i="1"/>
  <c r="I239" i="1"/>
  <c r="H239" i="1"/>
  <c r="G239" i="1"/>
  <c r="F239" i="1"/>
  <c r="E239" i="1"/>
  <c r="D239" i="1" s="1"/>
  <c r="X238" i="1"/>
  <c r="W238" i="1"/>
  <c r="V238" i="1"/>
  <c r="U238" i="1"/>
  <c r="T238" i="1"/>
  <c r="S238" i="1"/>
  <c r="R238" i="1"/>
  <c r="Q238" i="1"/>
  <c r="P238" i="1"/>
  <c r="O238" i="1"/>
  <c r="N238" i="1"/>
  <c r="M238" i="1"/>
  <c r="L238" i="1"/>
  <c r="K238" i="1"/>
  <c r="J238" i="1"/>
  <c r="I238" i="1"/>
  <c r="H238" i="1"/>
  <c r="G238" i="1"/>
  <c r="F238" i="1"/>
  <c r="E238" i="1"/>
  <c r="X237" i="1"/>
  <c r="W237" i="1"/>
  <c r="V237" i="1"/>
  <c r="U237" i="1"/>
  <c r="T237" i="1"/>
  <c r="S237" i="1"/>
  <c r="R237" i="1"/>
  <c r="Q237" i="1"/>
  <c r="P237" i="1"/>
  <c r="O237" i="1"/>
  <c r="N237" i="1"/>
  <c r="M237" i="1"/>
  <c r="L237" i="1"/>
  <c r="K237" i="1"/>
  <c r="J237" i="1"/>
  <c r="I237" i="1"/>
  <c r="H237" i="1"/>
  <c r="G237" i="1"/>
  <c r="F237" i="1"/>
  <c r="E237" i="1"/>
  <c r="D237" i="1" s="1"/>
  <c r="X236" i="1"/>
  <c r="W236" i="1"/>
  <c r="V236" i="1"/>
  <c r="U236" i="1"/>
  <c r="T236" i="1"/>
  <c r="S236" i="1"/>
  <c r="R236" i="1"/>
  <c r="Q236" i="1"/>
  <c r="P236" i="1"/>
  <c r="O236" i="1"/>
  <c r="N236" i="1"/>
  <c r="M236" i="1"/>
  <c r="L236" i="1"/>
  <c r="K236" i="1"/>
  <c r="J236" i="1"/>
  <c r="I236" i="1"/>
  <c r="H236" i="1"/>
  <c r="G236" i="1"/>
  <c r="F236" i="1"/>
  <c r="E236" i="1"/>
  <c r="D236" i="1" s="1"/>
  <c r="X235" i="1"/>
  <c r="W235" i="1"/>
  <c r="V235" i="1"/>
  <c r="U235" i="1"/>
  <c r="T235" i="1"/>
  <c r="S235" i="1"/>
  <c r="R235" i="1"/>
  <c r="Q235" i="1"/>
  <c r="P235" i="1"/>
  <c r="O235" i="1"/>
  <c r="N235" i="1"/>
  <c r="M235" i="1"/>
  <c r="L235" i="1"/>
  <c r="K235" i="1"/>
  <c r="J235" i="1"/>
  <c r="I235" i="1"/>
  <c r="H235" i="1"/>
  <c r="G235" i="1"/>
  <c r="F235" i="1"/>
  <c r="E235" i="1"/>
  <c r="D235" i="1" s="1"/>
  <c r="X234" i="1"/>
  <c r="W234" i="1"/>
  <c r="V234" i="1"/>
  <c r="U234" i="1"/>
  <c r="T234" i="1"/>
  <c r="S234" i="1"/>
  <c r="R234" i="1"/>
  <c r="Q234" i="1"/>
  <c r="P234" i="1"/>
  <c r="O234" i="1"/>
  <c r="N234" i="1"/>
  <c r="M234" i="1"/>
  <c r="L234" i="1"/>
  <c r="K234" i="1"/>
  <c r="J234" i="1"/>
  <c r="I234" i="1"/>
  <c r="H234" i="1"/>
  <c r="G234" i="1"/>
  <c r="F234" i="1"/>
  <c r="E234" i="1"/>
  <c r="X233" i="1"/>
  <c r="W233" i="1"/>
  <c r="V233" i="1"/>
  <c r="U233" i="1"/>
  <c r="T233" i="1"/>
  <c r="S233" i="1"/>
  <c r="R233" i="1"/>
  <c r="Q233" i="1"/>
  <c r="P233" i="1"/>
  <c r="O233" i="1"/>
  <c r="N233" i="1"/>
  <c r="M233" i="1"/>
  <c r="L233" i="1"/>
  <c r="K233" i="1"/>
  <c r="J233" i="1"/>
  <c r="I233" i="1"/>
  <c r="H233" i="1"/>
  <c r="G233" i="1"/>
  <c r="F233" i="1"/>
  <c r="E233" i="1"/>
  <c r="D233" i="1" s="1"/>
  <c r="X232" i="1"/>
  <c r="W232" i="1"/>
  <c r="V232" i="1"/>
  <c r="U232" i="1"/>
  <c r="T232" i="1"/>
  <c r="S232" i="1"/>
  <c r="R232" i="1"/>
  <c r="Q232" i="1"/>
  <c r="P232" i="1"/>
  <c r="O232" i="1"/>
  <c r="N232" i="1"/>
  <c r="M232" i="1"/>
  <c r="L232" i="1"/>
  <c r="K232" i="1"/>
  <c r="J232" i="1"/>
  <c r="I232" i="1"/>
  <c r="H232" i="1"/>
  <c r="G232" i="1"/>
  <c r="F232" i="1"/>
  <c r="E232" i="1"/>
  <c r="D232" i="1" s="1"/>
  <c r="X231" i="1"/>
  <c r="W231" i="1"/>
  <c r="V231" i="1"/>
  <c r="U231" i="1"/>
  <c r="T231" i="1"/>
  <c r="S231" i="1"/>
  <c r="R231" i="1"/>
  <c r="Q231" i="1"/>
  <c r="P231" i="1"/>
  <c r="O231" i="1"/>
  <c r="N231" i="1"/>
  <c r="M231" i="1"/>
  <c r="L231" i="1"/>
  <c r="K231" i="1"/>
  <c r="J231" i="1"/>
  <c r="I231" i="1"/>
  <c r="H231" i="1"/>
  <c r="G231" i="1"/>
  <c r="F231" i="1"/>
  <c r="E231" i="1"/>
  <c r="D231" i="1" s="1"/>
  <c r="X230" i="1"/>
  <c r="W230" i="1"/>
  <c r="V230" i="1"/>
  <c r="U230" i="1"/>
  <c r="T230" i="1"/>
  <c r="S230" i="1"/>
  <c r="R230" i="1"/>
  <c r="Q230" i="1"/>
  <c r="P230" i="1"/>
  <c r="O230" i="1"/>
  <c r="N230" i="1"/>
  <c r="M230" i="1"/>
  <c r="L230" i="1"/>
  <c r="K230" i="1"/>
  <c r="J230" i="1"/>
  <c r="I230" i="1"/>
  <c r="H230" i="1"/>
  <c r="G230" i="1"/>
  <c r="F230" i="1"/>
  <c r="E230" i="1"/>
  <c r="B230" i="1" s="1"/>
  <c r="X229" i="1"/>
  <c r="W229" i="1"/>
  <c r="V229" i="1"/>
  <c r="U229" i="1"/>
  <c r="T229" i="1"/>
  <c r="S229" i="1"/>
  <c r="R229" i="1"/>
  <c r="Q229" i="1"/>
  <c r="P229" i="1"/>
  <c r="O229" i="1"/>
  <c r="N229" i="1"/>
  <c r="M229" i="1"/>
  <c r="L229" i="1"/>
  <c r="K229" i="1"/>
  <c r="J229" i="1"/>
  <c r="I229" i="1"/>
  <c r="H229" i="1"/>
  <c r="G229" i="1"/>
  <c r="F229" i="1"/>
  <c r="E229" i="1"/>
  <c r="D229" i="1" s="1"/>
  <c r="X228" i="1"/>
  <c r="W228" i="1"/>
  <c r="V228" i="1"/>
  <c r="U228" i="1"/>
  <c r="T228" i="1"/>
  <c r="S228" i="1"/>
  <c r="R228" i="1"/>
  <c r="Q228" i="1"/>
  <c r="P228" i="1"/>
  <c r="O228" i="1"/>
  <c r="N228" i="1"/>
  <c r="M228" i="1"/>
  <c r="L228" i="1"/>
  <c r="K228" i="1"/>
  <c r="J228" i="1"/>
  <c r="I228" i="1"/>
  <c r="H228" i="1"/>
  <c r="G228" i="1"/>
  <c r="F228" i="1"/>
  <c r="E228" i="1"/>
  <c r="D228" i="1" s="1"/>
  <c r="X227" i="1"/>
  <c r="W227" i="1"/>
  <c r="V227" i="1"/>
  <c r="U227" i="1"/>
  <c r="T227" i="1"/>
  <c r="S227" i="1"/>
  <c r="R227" i="1"/>
  <c r="Q227" i="1"/>
  <c r="P227" i="1"/>
  <c r="O227" i="1"/>
  <c r="N227" i="1"/>
  <c r="M227" i="1"/>
  <c r="L227" i="1"/>
  <c r="K227" i="1"/>
  <c r="J227" i="1"/>
  <c r="I227" i="1"/>
  <c r="H227" i="1"/>
  <c r="G227" i="1"/>
  <c r="F227" i="1"/>
  <c r="E227" i="1"/>
  <c r="D227" i="1" s="1"/>
  <c r="X226" i="1"/>
  <c r="W226" i="1"/>
  <c r="V226" i="1"/>
  <c r="U226" i="1"/>
  <c r="T226" i="1"/>
  <c r="S226" i="1"/>
  <c r="R226" i="1"/>
  <c r="Q226" i="1"/>
  <c r="P226" i="1"/>
  <c r="O226" i="1"/>
  <c r="N226" i="1"/>
  <c r="M226" i="1"/>
  <c r="L226" i="1"/>
  <c r="K226" i="1"/>
  <c r="J226" i="1"/>
  <c r="I226" i="1"/>
  <c r="H226" i="1"/>
  <c r="G226" i="1"/>
  <c r="F226" i="1"/>
  <c r="E226" i="1"/>
  <c r="B226" i="1" s="1"/>
  <c r="X225" i="1"/>
  <c r="W225" i="1"/>
  <c r="V225" i="1"/>
  <c r="U225" i="1"/>
  <c r="T225" i="1"/>
  <c r="S225" i="1"/>
  <c r="R225" i="1"/>
  <c r="Q225" i="1"/>
  <c r="P225" i="1"/>
  <c r="O225" i="1"/>
  <c r="N225" i="1"/>
  <c r="M225" i="1"/>
  <c r="L225" i="1"/>
  <c r="K225" i="1"/>
  <c r="J225" i="1"/>
  <c r="I225" i="1"/>
  <c r="H225" i="1"/>
  <c r="G225" i="1"/>
  <c r="F225" i="1"/>
  <c r="E225" i="1"/>
  <c r="D225" i="1" s="1"/>
  <c r="X224" i="1"/>
  <c r="W224" i="1"/>
  <c r="V224" i="1"/>
  <c r="U224" i="1"/>
  <c r="T224" i="1"/>
  <c r="S224" i="1"/>
  <c r="R224" i="1"/>
  <c r="Q224" i="1"/>
  <c r="P224" i="1"/>
  <c r="O224" i="1"/>
  <c r="N224" i="1"/>
  <c r="M224" i="1"/>
  <c r="L224" i="1"/>
  <c r="K224" i="1"/>
  <c r="J224" i="1"/>
  <c r="I224" i="1"/>
  <c r="H224" i="1"/>
  <c r="G224" i="1"/>
  <c r="F224" i="1"/>
  <c r="E224" i="1"/>
  <c r="D224" i="1" s="1"/>
  <c r="X223" i="1"/>
  <c r="W223" i="1"/>
  <c r="V223" i="1"/>
  <c r="U223" i="1"/>
  <c r="T223" i="1"/>
  <c r="S223" i="1"/>
  <c r="R223" i="1"/>
  <c r="Q223" i="1"/>
  <c r="P223" i="1"/>
  <c r="O223" i="1"/>
  <c r="N223" i="1"/>
  <c r="M223" i="1"/>
  <c r="L223" i="1"/>
  <c r="K223" i="1"/>
  <c r="J223" i="1"/>
  <c r="I223" i="1"/>
  <c r="H223" i="1"/>
  <c r="G223" i="1"/>
  <c r="F223" i="1"/>
  <c r="E223" i="1"/>
  <c r="D223" i="1" s="1"/>
  <c r="X222" i="1"/>
  <c r="W222" i="1"/>
  <c r="V222" i="1"/>
  <c r="U222" i="1"/>
  <c r="T222" i="1"/>
  <c r="S222" i="1"/>
  <c r="R222" i="1"/>
  <c r="Q222" i="1"/>
  <c r="P222" i="1"/>
  <c r="O222" i="1"/>
  <c r="N222" i="1"/>
  <c r="M222" i="1"/>
  <c r="L222" i="1"/>
  <c r="K222" i="1"/>
  <c r="J222" i="1"/>
  <c r="I222" i="1"/>
  <c r="H222" i="1"/>
  <c r="G222" i="1"/>
  <c r="F222" i="1"/>
  <c r="E222" i="1"/>
  <c r="X221" i="1"/>
  <c r="W221" i="1"/>
  <c r="V221" i="1"/>
  <c r="U221" i="1"/>
  <c r="T221" i="1"/>
  <c r="S221" i="1"/>
  <c r="R221" i="1"/>
  <c r="Q221" i="1"/>
  <c r="P221" i="1"/>
  <c r="O221" i="1"/>
  <c r="N221" i="1"/>
  <c r="M221" i="1"/>
  <c r="L221" i="1"/>
  <c r="K221" i="1"/>
  <c r="J221" i="1"/>
  <c r="I221" i="1"/>
  <c r="H221" i="1"/>
  <c r="G221" i="1"/>
  <c r="F221" i="1"/>
  <c r="E221" i="1"/>
  <c r="D221" i="1" s="1"/>
  <c r="X220" i="1"/>
  <c r="W220" i="1"/>
  <c r="V220" i="1"/>
  <c r="U220" i="1"/>
  <c r="T220" i="1"/>
  <c r="S220" i="1"/>
  <c r="R220" i="1"/>
  <c r="Q220" i="1"/>
  <c r="P220" i="1"/>
  <c r="O220" i="1"/>
  <c r="N220" i="1"/>
  <c r="M220" i="1"/>
  <c r="L220" i="1"/>
  <c r="K220" i="1"/>
  <c r="J220" i="1"/>
  <c r="I220" i="1"/>
  <c r="H220" i="1"/>
  <c r="G220" i="1"/>
  <c r="F220" i="1"/>
  <c r="E220" i="1"/>
  <c r="D220" i="1" s="1"/>
  <c r="X219" i="1"/>
  <c r="W219" i="1"/>
  <c r="V219" i="1"/>
  <c r="U219" i="1"/>
  <c r="T219" i="1"/>
  <c r="S219" i="1"/>
  <c r="R219" i="1"/>
  <c r="Q219" i="1"/>
  <c r="P219" i="1"/>
  <c r="O219" i="1"/>
  <c r="N219" i="1"/>
  <c r="M219" i="1"/>
  <c r="L219" i="1"/>
  <c r="K219" i="1"/>
  <c r="J219" i="1"/>
  <c r="I219" i="1"/>
  <c r="H219" i="1"/>
  <c r="G219" i="1"/>
  <c r="F219" i="1"/>
  <c r="E219" i="1"/>
  <c r="D219" i="1" s="1"/>
  <c r="X218" i="1"/>
  <c r="W218" i="1"/>
  <c r="V218" i="1"/>
  <c r="U218" i="1"/>
  <c r="T218" i="1"/>
  <c r="S218" i="1"/>
  <c r="R218" i="1"/>
  <c r="Q218" i="1"/>
  <c r="P218" i="1"/>
  <c r="O218" i="1"/>
  <c r="N218" i="1"/>
  <c r="M218" i="1"/>
  <c r="L218" i="1"/>
  <c r="K218" i="1"/>
  <c r="J218" i="1"/>
  <c r="I218" i="1"/>
  <c r="H218" i="1"/>
  <c r="G218" i="1"/>
  <c r="F218" i="1"/>
  <c r="E218" i="1"/>
  <c r="X217" i="1"/>
  <c r="W217" i="1"/>
  <c r="V217" i="1"/>
  <c r="U217" i="1"/>
  <c r="T217" i="1"/>
  <c r="S217" i="1"/>
  <c r="R217" i="1"/>
  <c r="Q217" i="1"/>
  <c r="P217" i="1"/>
  <c r="O217" i="1"/>
  <c r="N217" i="1"/>
  <c r="M217" i="1"/>
  <c r="L217" i="1"/>
  <c r="K217" i="1"/>
  <c r="J217" i="1"/>
  <c r="I217" i="1"/>
  <c r="H217" i="1"/>
  <c r="G217" i="1"/>
  <c r="F217" i="1"/>
  <c r="E217" i="1"/>
  <c r="D217" i="1" s="1"/>
  <c r="X216" i="1"/>
  <c r="W216" i="1"/>
  <c r="V216" i="1"/>
  <c r="U216" i="1"/>
  <c r="T216" i="1"/>
  <c r="S216" i="1"/>
  <c r="R216" i="1"/>
  <c r="Q216" i="1"/>
  <c r="P216" i="1"/>
  <c r="O216" i="1"/>
  <c r="N216" i="1"/>
  <c r="M216" i="1"/>
  <c r="L216" i="1"/>
  <c r="K216" i="1"/>
  <c r="J216" i="1"/>
  <c r="I216" i="1"/>
  <c r="H216" i="1"/>
  <c r="G216" i="1"/>
  <c r="F216" i="1"/>
  <c r="E216" i="1"/>
  <c r="D216" i="1" s="1"/>
  <c r="X215" i="1"/>
  <c r="W215" i="1"/>
  <c r="V215" i="1"/>
  <c r="U215" i="1"/>
  <c r="T215" i="1"/>
  <c r="S215" i="1"/>
  <c r="R215" i="1"/>
  <c r="Q215" i="1"/>
  <c r="P215" i="1"/>
  <c r="O215" i="1"/>
  <c r="N215" i="1"/>
  <c r="M215" i="1"/>
  <c r="L215" i="1"/>
  <c r="K215" i="1"/>
  <c r="J215" i="1"/>
  <c r="I215" i="1"/>
  <c r="H215" i="1"/>
  <c r="G215" i="1"/>
  <c r="F215" i="1"/>
  <c r="E215" i="1"/>
  <c r="D215" i="1" s="1"/>
  <c r="X214" i="1"/>
  <c r="W214" i="1"/>
  <c r="V214" i="1"/>
  <c r="U214" i="1"/>
  <c r="T214" i="1"/>
  <c r="S214" i="1"/>
  <c r="R214" i="1"/>
  <c r="Q214" i="1"/>
  <c r="P214" i="1"/>
  <c r="O214" i="1"/>
  <c r="N214" i="1"/>
  <c r="M214" i="1"/>
  <c r="L214" i="1"/>
  <c r="K214" i="1"/>
  <c r="J214" i="1"/>
  <c r="I214" i="1"/>
  <c r="H214" i="1"/>
  <c r="G214" i="1"/>
  <c r="F214" i="1"/>
  <c r="E214" i="1"/>
  <c r="B214" i="1" s="1"/>
  <c r="X213" i="1"/>
  <c r="W213" i="1"/>
  <c r="V213" i="1"/>
  <c r="U213" i="1"/>
  <c r="T213" i="1"/>
  <c r="S213" i="1"/>
  <c r="R213" i="1"/>
  <c r="Q213" i="1"/>
  <c r="P213" i="1"/>
  <c r="O213" i="1"/>
  <c r="N213" i="1"/>
  <c r="M213" i="1"/>
  <c r="L213" i="1"/>
  <c r="K213" i="1"/>
  <c r="J213" i="1"/>
  <c r="I213" i="1"/>
  <c r="H213" i="1"/>
  <c r="G213" i="1"/>
  <c r="F213" i="1"/>
  <c r="E213" i="1"/>
  <c r="D213" i="1" s="1"/>
  <c r="X212" i="1"/>
  <c r="W212" i="1"/>
  <c r="V212" i="1"/>
  <c r="U212" i="1"/>
  <c r="T212" i="1"/>
  <c r="S212" i="1"/>
  <c r="R212" i="1"/>
  <c r="Q212" i="1"/>
  <c r="P212" i="1"/>
  <c r="O212" i="1"/>
  <c r="N212" i="1"/>
  <c r="M212" i="1"/>
  <c r="L212" i="1"/>
  <c r="K212" i="1"/>
  <c r="J212" i="1"/>
  <c r="I212" i="1"/>
  <c r="H212" i="1"/>
  <c r="G212" i="1"/>
  <c r="F212" i="1"/>
  <c r="E212" i="1"/>
  <c r="D212" i="1" s="1"/>
  <c r="X211" i="1"/>
  <c r="W211" i="1"/>
  <c r="V211" i="1"/>
  <c r="U211" i="1"/>
  <c r="T211" i="1"/>
  <c r="S211" i="1"/>
  <c r="R211" i="1"/>
  <c r="Q211" i="1"/>
  <c r="P211" i="1"/>
  <c r="O211" i="1"/>
  <c r="N211" i="1"/>
  <c r="M211" i="1"/>
  <c r="L211" i="1"/>
  <c r="K211" i="1"/>
  <c r="J211" i="1"/>
  <c r="I211" i="1"/>
  <c r="H211" i="1"/>
  <c r="G211" i="1"/>
  <c r="F211" i="1"/>
  <c r="E211" i="1"/>
  <c r="D211" i="1" s="1"/>
  <c r="X210" i="1"/>
  <c r="W210" i="1"/>
  <c r="V210" i="1"/>
  <c r="U210" i="1"/>
  <c r="T210" i="1"/>
  <c r="S210" i="1"/>
  <c r="R210" i="1"/>
  <c r="Q210" i="1"/>
  <c r="P210" i="1"/>
  <c r="O210" i="1"/>
  <c r="N210" i="1"/>
  <c r="M210" i="1"/>
  <c r="L210" i="1"/>
  <c r="K210" i="1"/>
  <c r="J210" i="1"/>
  <c r="I210" i="1"/>
  <c r="H210" i="1"/>
  <c r="G210" i="1"/>
  <c r="F210" i="1"/>
  <c r="E210" i="1"/>
  <c r="B210" i="1" s="1"/>
  <c r="X209" i="1"/>
  <c r="W209" i="1"/>
  <c r="V209" i="1"/>
  <c r="U209" i="1"/>
  <c r="T209" i="1"/>
  <c r="S209" i="1"/>
  <c r="R209" i="1"/>
  <c r="Q209" i="1"/>
  <c r="P209" i="1"/>
  <c r="O209" i="1"/>
  <c r="N209" i="1"/>
  <c r="M209" i="1"/>
  <c r="L209" i="1"/>
  <c r="K209" i="1"/>
  <c r="J209" i="1"/>
  <c r="I209" i="1"/>
  <c r="H209" i="1"/>
  <c r="G209" i="1"/>
  <c r="F209" i="1"/>
  <c r="E209" i="1"/>
  <c r="D209" i="1" s="1"/>
  <c r="X208" i="1"/>
  <c r="W208" i="1"/>
  <c r="V208" i="1"/>
  <c r="U208" i="1"/>
  <c r="T208" i="1"/>
  <c r="S208" i="1"/>
  <c r="R208" i="1"/>
  <c r="Q208" i="1"/>
  <c r="P208" i="1"/>
  <c r="O208" i="1"/>
  <c r="N208" i="1"/>
  <c r="M208" i="1"/>
  <c r="L208" i="1"/>
  <c r="K208" i="1"/>
  <c r="J208" i="1"/>
  <c r="I208" i="1"/>
  <c r="H208" i="1"/>
  <c r="G208" i="1"/>
  <c r="F208" i="1"/>
  <c r="E208" i="1"/>
  <c r="D208" i="1" s="1"/>
  <c r="X207" i="1"/>
  <c r="W207" i="1"/>
  <c r="V207" i="1"/>
  <c r="U207" i="1"/>
  <c r="T207" i="1"/>
  <c r="S207" i="1"/>
  <c r="R207" i="1"/>
  <c r="Q207" i="1"/>
  <c r="P207" i="1"/>
  <c r="O207" i="1"/>
  <c r="N207" i="1"/>
  <c r="M207" i="1"/>
  <c r="L207" i="1"/>
  <c r="K207" i="1"/>
  <c r="J207" i="1"/>
  <c r="I207" i="1"/>
  <c r="H207" i="1"/>
  <c r="G207" i="1"/>
  <c r="F207" i="1"/>
  <c r="E207" i="1"/>
  <c r="D207" i="1" s="1"/>
  <c r="X206" i="1"/>
  <c r="W206" i="1"/>
  <c r="V206" i="1"/>
  <c r="U206" i="1"/>
  <c r="T206" i="1"/>
  <c r="S206" i="1"/>
  <c r="R206" i="1"/>
  <c r="Q206" i="1"/>
  <c r="P206" i="1"/>
  <c r="O206" i="1"/>
  <c r="N206" i="1"/>
  <c r="M206" i="1"/>
  <c r="L206" i="1"/>
  <c r="K206" i="1"/>
  <c r="J206" i="1"/>
  <c r="I206" i="1"/>
  <c r="H206" i="1"/>
  <c r="G206" i="1"/>
  <c r="F206" i="1"/>
  <c r="E206" i="1"/>
  <c r="X205" i="1"/>
  <c r="W205" i="1"/>
  <c r="V205" i="1"/>
  <c r="U205" i="1"/>
  <c r="T205" i="1"/>
  <c r="S205" i="1"/>
  <c r="R205" i="1"/>
  <c r="Q205" i="1"/>
  <c r="P205" i="1"/>
  <c r="O205" i="1"/>
  <c r="N205" i="1"/>
  <c r="M205" i="1"/>
  <c r="L205" i="1"/>
  <c r="K205" i="1"/>
  <c r="J205" i="1"/>
  <c r="I205" i="1"/>
  <c r="H205" i="1"/>
  <c r="G205" i="1"/>
  <c r="F205" i="1"/>
  <c r="E205" i="1"/>
  <c r="D205" i="1" s="1"/>
  <c r="X204" i="1"/>
  <c r="W204" i="1"/>
  <c r="V204" i="1"/>
  <c r="U204" i="1"/>
  <c r="T204" i="1"/>
  <c r="S204" i="1"/>
  <c r="R204" i="1"/>
  <c r="Q204" i="1"/>
  <c r="P204" i="1"/>
  <c r="O204" i="1"/>
  <c r="N204" i="1"/>
  <c r="M204" i="1"/>
  <c r="L204" i="1"/>
  <c r="K204" i="1"/>
  <c r="J204" i="1"/>
  <c r="I204" i="1"/>
  <c r="H204" i="1"/>
  <c r="G204" i="1"/>
  <c r="F204" i="1"/>
  <c r="E204" i="1"/>
  <c r="D204" i="1" s="1"/>
  <c r="X203" i="1"/>
  <c r="W203" i="1"/>
  <c r="V203" i="1"/>
  <c r="U203" i="1"/>
  <c r="T203" i="1"/>
  <c r="S203" i="1"/>
  <c r="R203" i="1"/>
  <c r="Q203" i="1"/>
  <c r="P203" i="1"/>
  <c r="O203" i="1"/>
  <c r="N203" i="1"/>
  <c r="M203" i="1"/>
  <c r="L203" i="1"/>
  <c r="K203" i="1"/>
  <c r="J203" i="1"/>
  <c r="I203" i="1"/>
  <c r="H203" i="1"/>
  <c r="G203" i="1"/>
  <c r="F203" i="1"/>
  <c r="E203" i="1"/>
  <c r="D203" i="1" s="1"/>
  <c r="X202" i="1"/>
  <c r="W202" i="1"/>
  <c r="V202" i="1"/>
  <c r="U202" i="1"/>
  <c r="T202" i="1"/>
  <c r="S202" i="1"/>
  <c r="R202" i="1"/>
  <c r="Q202" i="1"/>
  <c r="P202" i="1"/>
  <c r="O202" i="1"/>
  <c r="N202" i="1"/>
  <c r="M202" i="1"/>
  <c r="L202" i="1"/>
  <c r="K202" i="1"/>
  <c r="J202" i="1"/>
  <c r="I202" i="1"/>
  <c r="H202" i="1"/>
  <c r="G202" i="1"/>
  <c r="F202" i="1"/>
  <c r="E202" i="1"/>
  <c r="X201" i="1"/>
  <c r="W201" i="1"/>
  <c r="V201" i="1"/>
  <c r="U201" i="1"/>
  <c r="T201" i="1"/>
  <c r="S201" i="1"/>
  <c r="R201" i="1"/>
  <c r="Q201" i="1"/>
  <c r="P201" i="1"/>
  <c r="O201" i="1"/>
  <c r="N201" i="1"/>
  <c r="M201" i="1"/>
  <c r="L201" i="1"/>
  <c r="K201" i="1"/>
  <c r="J201" i="1"/>
  <c r="I201" i="1"/>
  <c r="H201" i="1"/>
  <c r="G201" i="1"/>
  <c r="F201" i="1"/>
  <c r="E201" i="1"/>
  <c r="D201" i="1" s="1"/>
  <c r="X200" i="1"/>
  <c r="W200" i="1"/>
  <c r="V200" i="1"/>
  <c r="U200" i="1"/>
  <c r="T200" i="1"/>
  <c r="S200" i="1"/>
  <c r="R200" i="1"/>
  <c r="Q200" i="1"/>
  <c r="P200" i="1"/>
  <c r="O200" i="1"/>
  <c r="N200" i="1"/>
  <c r="M200" i="1"/>
  <c r="L200" i="1"/>
  <c r="K200" i="1"/>
  <c r="J200" i="1"/>
  <c r="I200" i="1"/>
  <c r="H200" i="1"/>
  <c r="G200" i="1"/>
  <c r="F200" i="1"/>
  <c r="E200" i="1"/>
  <c r="D200" i="1" s="1"/>
  <c r="X199" i="1"/>
  <c r="W199" i="1"/>
  <c r="V199" i="1"/>
  <c r="U199" i="1"/>
  <c r="T199" i="1"/>
  <c r="S199" i="1"/>
  <c r="R199" i="1"/>
  <c r="Q199" i="1"/>
  <c r="P199" i="1"/>
  <c r="O199" i="1"/>
  <c r="N199" i="1"/>
  <c r="M199" i="1"/>
  <c r="L199" i="1"/>
  <c r="K199" i="1"/>
  <c r="J199" i="1"/>
  <c r="I199" i="1"/>
  <c r="H199" i="1"/>
  <c r="G199" i="1"/>
  <c r="F199" i="1"/>
  <c r="E199" i="1"/>
  <c r="D199" i="1" s="1"/>
  <c r="X198" i="1"/>
  <c r="W198" i="1"/>
  <c r="V198" i="1"/>
  <c r="U198" i="1"/>
  <c r="T198" i="1"/>
  <c r="S198" i="1"/>
  <c r="R198" i="1"/>
  <c r="Q198" i="1"/>
  <c r="P198" i="1"/>
  <c r="O198" i="1"/>
  <c r="N198" i="1"/>
  <c r="M198" i="1"/>
  <c r="L198" i="1"/>
  <c r="K198" i="1"/>
  <c r="J198" i="1"/>
  <c r="I198" i="1"/>
  <c r="H198" i="1"/>
  <c r="G198" i="1"/>
  <c r="F198" i="1"/>
  <c r="E198" i="1"/>
  <c r="B198" i="1" s="1"/>
  <c r="X197" i="1"/>
  <c r="W197" i="1"/>
  <c r="V197" i="1"/>
  <c r="U197" i="1"/>
  <c r="T197" i="1"/>
  <c r="S197" i="1"/>
  <c r="R197" i="1"/>
  <c r="Q197" i="1"/>
  <c r="P197" i="1"/>
  <c r="O197" i="1"/>
  <c r="N197" i="1"/>
  <c r="M197" i="1"/>
  <c r="L197" i="1"/>
  <c r="K197" i="1"/>
  <c r="J197" i="1"/>
  <c r="I197" i="1"/>
  <c r="H197" i="1"/>
  <c r="G197" i="1"/>
  <c r="F197" i="1"/>
  <c r="E197" i="1"/>
  <c r="X196" i="1"/>
  <c r="W196" i="1"/>
  <c r="V196" i="1"/>
  <c r="U196" i="1"/>
  <c r="T196" i="1"/>
  <c r="S196" i="1"/>
  <c r="R196" i="1"/>
  <c r="Q196" i="1"/>
  <c r="P196" i="1"/>
  <c r="O196" i="1"/>
  <c r="N196" i="1"/>
  <c r="M196" i="1"/>
  <c r="L196" i="1"/>
  <c r="K196" i="1"/>
  <c r="J196" i="1"/>
  <c r="I196" i="1"/>
  <c r="H196" i="1"/>
  <c r="G196" i="1"/>
  <c r="F196" i="1"/>
  <c r="E196" i="1"/>
  <c r="D196" i="1" s="1"/>
  <c r="X195" i="1"/>
  <c r="W195" i="1"/>
  <c r="V195" i="1"/>
  <c r="U195" i="1"/>
  <c r="T195" i="1"/>
  <c r="S195" i="1"/>
  <c r="R195" i="1"/>
  <c r="Q195" i="1"/>
  <c r="P195" i="1"/>
  <c r="O195" i="1"/>
  <c r="N195" i="1"/>
  <c r="M195" i="1"/>
  <c r="L195" i="1"/>
  <c r="K195" i="1"/>
  <c r="J195" i="1"/>
  <c r="I195" i="1"/>
  <c r="H195" i="1"/>
  <c r="G195" i="1"/>
  <c r="F195" i="1"/>
  <c r="E195" i="1"/>
  <c r="D195" i="1" s="1"/>
  <c r="X194" i="1"/>
  <c r="W194" i="1"/>
  <c r="V194" i="1"/>
  <c r="U194" i="1"/>
  <c r="T194" i="1"/>
  <c r="S194" i="1"/>
  <c r="R194" i="1"/>
  <c r="Q194" i="1"/>
  <c r="P194" i="1"/>
  <c r="O194" i="1"/>
  <c r="N194" i="1"/>
  <c r="M194" i="1"/>
  <c r="L194" i="1"/>
  <c r="K194" i="1"/>
  <c r="J194" i="1"/>
  <c r="I194" i="1"/>
  <c r="H194" i="1"/>
  <c r="G194" i="1"/>
  <c r="F194" i="1"/>
  <c r="E194" i="1"/>
  <c r="B194" i="1" s="1"/>
  <c r="X193" i="1"/>
  <c r="W193" i="1"/>
  <c r="V193" i="1"/>
  <c r="U193" i="1"/>
  <c r="T193" i="1"/>
  <c r="S193" i="1"/>
  <c r="R193" i="1"/>
  <c r="Q193" i="1"/>
  <c r="P193" i="1"/>
  <c r="O193" i="1"/>
  <c r="N193" i="1"/>
  <c r="M193" i="1"/>
  <c r="L193" i="1"/>
  <c r="K193" i="1"/>
  <c r="J193" i="1"/>
  <c r="I193" i="1"/>
  <c r="H193" i="1"/>
  <c r="G193" i="1"/>
  <c r="F193" i="1"/>
  <c r="E193" i="1"/>
  <c r="X192" i="1"/>
  <c r="W192" i="1"/>
  <c r="V192" i="1"/>
  <c r="U192" i="1"/>
  <c r="T192" i="1"/>
  <c r="S192" i="1"/>
  <c r="R192" i="1"/>
  <c r="Q192" i="1"/>
  <c r="P192" i="1"/>
  <c r="O192" i="1"/>
  <c r="N192" i="1"/>
  <c r="M192" i="1"/>
  <c r="L192" i="1"/>
  <c r="K192" i="1"/>
  <c r="J192" i="1"/>
  <c r="I192" i="1"/>
  <c r="H192" i="1"/>
  <c r="G192" i="1"/>
  <c r="F192" i="1"/>
  <c r="E192" i="1"/>
  <c r="D192" i="1" s="1"/>
  <c r="X191" i="1"/>
  <c r="W191" i="1"/>
  <c r="V191" i="1"/>
  <c r="U191" i="1"/>
  <c r="T191" i="1"/>
  <c r="S191" i="1"/>
  <c r="R191" i="1"/>
  <c r="Q191" i="1"/>
  <c r="P191" i="1"/>
  <c r="O191" i="1"/>
  <c r="N191" i="1"/>
  <c r="M191" i="1"/>
  <c r="L191" i="1"/>
  <c r="K191" i="1"/>
  <c r="J191" i="1"/>
  <c r="I191" i="1"/>
  <c r="H191" i="1"/>
  <c r="G191" i="1"/>
  <c r="F191" i="1"/>
  <c r="E191" i="1"/>
  <c r="D191" i="1" s="1"/>
  <c r="X190" i="1"/>
  <c r="W190" i="1"/>
  <c r="V190" i="1"/>
  <c r="U190" i="1"/>
  <c r="T190" i="1"/>
  <c r="S190" i="1"/>
  <c r="R190" i="1"/>
  <c r="Q190" i="1"/>
  <c r="P190" i="1"/>
  <c r="O190" i="1"/>
  <c r="N190" i="1"/>
  <c r="M190" i="1"/>
  <c r="L190" i="1"/>
  <c r="K190" i="1"/>
  <c r="J190" i="1"/>
  <c r="I190" i="1"/>
  <c r="H190" i="1"/>
  <c r="G190" i="1"/>
  <c r="F190" i="1"/>
  <c r="E190" i="1"/>
  <c r="X189" i="1"/>
  <c r="W189" i="1"/>
  <c r="V189" i="1"/>
  <c r="U189" i="1"/>
  <c r="T189" i="1"/>
  <c r="S189" i="1"/>
  <c r="R189" i="1"/>
  <c r="Q189" i="1"/>
  <c r="P189" i="1"/>
  <c r="O189" i="1"/>
  <c r="N189" i="1"/>
  <c r="M189" i="1"/>
  <c r="L189" i="1"/>
  <c r="K189" i="1"/>
  <c r="J189" i="1"/>
  <c r="I189" i="1"/>
  <c r="H189" i="1"/>
  <c r="G189" i="1"/>
  <c r="F189" i="1"/>
  <c r="E189" i="1"/>
  <c r="X188" i="1"/>
  <c r="W188" i="1"/>
  <c r="V188" i="1"/>
  <c r="U188" i="1"/>
  <c r="T188" i="1"/>
  <c r="S188" i="1"/>
  <c r="R188" i="1"/>
  <c r="Q188" i="1"/>
  <c r="P188" i="1"/>
  <c r="O188" i="1"/>
  <c r="N188" i="1"/>
  <c r="M188" i="1"/>
  <c r="L188" i="1"/>
  <c r="K188" i="1"/>
  <c r="J188" i="1"/>
  <c r="I188" i="1"/>
  <c r="H188" i="1"/>
  <c r="G188" i="1"/>
  <c r="F188" i="1"/>
  <c r="E188" i="1"/>
  <c r="D188" i="1" s="1"/>
  <c r="X187" i="1"/>
  <c r="W187" i="1"/>
  <c r="V187" i="1"/>
  <c r="U187" i="1"/>
  <c r="T187" i="1"/>
  <c r="S187" i="1"/>
  <c r="R187" i="1"/>
  <c r="Q187" i="1"/>
  <c r="P187" i="1"/>
  <c r="O187" i="1"/>
  <c r="N187" i="1"/>
  <c r="M187" i="1"/>
  <c r="L187" i="1"/>
  <c r="K187" i="1"/>
  <c r="J187" i="1"/>
  <c r="I187" i="1"/>
  <c r="H187" i="1"/>
  <c r="G187" i="1"/>
  <c r="F187" i="1"/>
  <c r="E187" i="1"/>
  <c r="D187" i="1" s="1"/>
  <c r="X186" i="1"/>
  <c r="W186" i="1"/>
  <c r="V186" i="1"/>
  <c r="U186" i="1"/>
  <c r="T186" i="1"/>
  <c r="S186" i="1"/>
  <c r="R186" i="1"/>
  <c r="Q186" i="1"/>
  <c r="P186" i="1"/>
  <c r="O186" i="1"/>
  <c r="N186" i="1"/>
  <c r="M186" i="1"/>
  <c r="L186" i="1"/>
  <c r="K186" i="1"/>
  <c r="J186" i="1"/>
  <c r="I186" i="1"/>
  <c r="H186" i="1"/>
  <c r="G186" i="1"/>
  <c r="F186" i="1"/>
  <c r="E186" i="1"/>
  <c r="X185" i="1"/>
  <c r="W185" i="1"/>
  <c r="V185" i="1"/>
  <c r="U185" i="1"/>
  <c r="T185" i="1"/>
  <c r="S185" i="1"/>
  <c r="R185" i="1"/>
  <c r="Q185" i="1"/>
  <c r="P185" i="1"/>
  <c r="O185" i="1"/>
  <c r="N185" i="1"/>
  <c r="M185" i="1"/>
  <c r="L185" i="1"/>
  <c r="K185" i="1"/>
  <c r="J185" i="1"/>
  <c r="I185" i="1"/>
  <c r="H185" i="1"/>
  <c r="G185" i="1"/>
  <c r="F185" i="1"/>
  <c r="E185" i="1"/>
  <c r="X184" i="1"/>
  <c r="W184" i="1"/>
  <c r="V184" i="1"/>
  <c r="U184" i="1"/>
  <c r="T184" i="1"/>
  <c r="S184" i="1"/>
  <c r="R184" i="1"/>
  <c r="Q184" i="1"/>
  <c r="P184" i="1"/>
  <c r="O184" i="1"/>
  <c r="N184" i="1"/>
  <c r="M184" i="1"/>
  <c r="L184" i="1"/>
  <c r="K184" i="1"/>
  <c r="J184" i="1"/>
  <c r="I184" i="1"/>
  <c r="H184" i="1"/>
  <c r="G184" i="1"/>
  <c r="F184" i="1"/>
  <c r="E184" i="1"/>
  <c r="D184" i="1" s="1"/>
  <c r="X183" i="1"/>
  <c r="W183" i="1"/>
  <c r="V183" i="1"/>
  <c r="U183" i="1"/>
  <c r="T183" i="1"/>
  <c r="S183" i="1"/>
  <c r="R183" i="1"/>
  <c r="Q183" i="1"/>
  <c r="P183" i="1"/>
  <c r="O183" i="1"/>
  <c r="N183" i="1"/>
  <c r="M183" i="1"/>
  <c r="L183" i="1"/>
  <c r="K183" i="1"/>
  <c r="J183" i="1"/>
  <c r="I183" i="1"/>
  <c r="H183" i="1"/>
  <c r="G183" i="1"/>
  <c r="F183" i="1"/>
  <c r="E183" i="1"/>
  <c r="D183" i="1" s="1"/>
  <c r="X182" i="1"/>
  <c r="W182" i="1"/>
  <c r="V182" i="1"/>
  <c r="U182" i="1"/>
  <c r="T182" i="1"/>
  <c r="S182" i="1"/>
  <c r="R182" i="1"/>
  <c r="Q182" i="1"/>
  <c r="P182" i="1"/>
  <c r="O182" i="1"/>
  <c r="N182" i="1"/>
  <c r="M182" i="1"/>
  <c r="L182" i="1"/>
  <c r="K182" i="1"/>
  <c r="J182" i="1"/>
  <c r="I182" i="1"/>
  <c r="H182" i="1"/>
  <c r="G182" i="1"/>
  <c r="F182" i="1"/>
  <c r="E182" i="1"/>
  <c r="B182" i="1" s="1"/>
  <c r="X181" i="1"/>
  <c r="W181" i="1"/>
  <c r="V181" i="1"/>
  <c r="U181" i="1"/>
  <c r="T181" i="1"/>
  <c r="S181" i="1"/>
  <c r="R181" i="1"/>
  <c r="Q181" i="1"/>
  <c r="P181" i="1"/>
  <c r="O181" i="1"/>
  <c r="N181" i="1"/>
  <c r="M181" i="1"/>
  <c r="L181" i="1"/>
  <c r="K181" i="1"/>
  <c r="J181" i="1"/>
  <c r="I181" i="1"/>
  <c r="H181" i="1"/>
  <c r="G181" i="1"/>
  <c r="F181" i="1"/>
  <c r="E181" i="1"/>
  <c r="X180" i="1"/>
  <c r="W180" i="1"/>
  <c r="V180" i="1"/>
  <c r="U180" i="1"/>
  <c r="T180" i="1"/>
  <c r="S180" i="1"/>
  <c r="R180" i="1"/>
  <c r="Q180" i="1"/>
  <c r="P180" i="1"/>
  <c r="O180" i="1"/>
  <c r="N180" i="1"/>
  <c r="M180" i="1"/>
  <c r="L180" i="1"/>
  <c r="K180" i="1"/>
  <c r="J180" i="1"/>
  <c r="I180" i="1"/>
  <c r="H180" i="1"/>
  <c r="G180" i="1"/>
  <c r="F180" i="1"/>
  <c r="E180" i="1"/>
  <c r="D180" i="1" s="1"/>
  <c r="X179" i="1"/>
  <c r="W179" i="1"/>
  <c r="V179" i="1"/>
  <c r="U179" i="1"/>
  <c r="T179" i="1"/>
  <c r="S179" i="1"/>
  <c r="R179" i="1"/>
  <c r="Q179" i="1"/>
  <c r="P179" i="1"/>
  <c r="O179" i="1"/>
  <c r="N179" i="1"/>
  <c r="M179" i="1"/>
  <c r="L179" i="1"/>
  <c r="K179" i="1"/>
  <c r="J179" i="1"/>
  <c r="I179" i="1"/>
  <c r="H179" i="1"/>
  <c r="G179" i="1"/>
  <c r="F179" i="1"/>
  <c r="E179" i="1"/>
  <c r="D179" i="1" s="1"/>
  <c r="X178" i="1"/>
  <c r="W178" i="1"/>
  <c r="V178" i="1"/>
  <c r="U178" i="1"/>
  <c r="T178" i="1"/>
  <c r="S178" i="1"/>
  <c r="R178" i="1"/>
  <c r="Q178" i="1"/>
  <c r="P178" i="1"/>
  <c r="O178" i="1"/>
  <c r="N178" i="1"/>
  <c r="M178" i="1"/>
  <c r="L178" i="1"/>
  <c r="K178" i="1"/>
  <c r="J178" i="1"/>
  <c r="I178" i="1"/>
  <c r="H178" i="1"/>
  <c r="G178" i="1"/>
  <c r="F178" i="1"/>
  <c r="E178" i="1"/>
  <c r="B178" i="1" s="1"/>
  <c r="X177" i="1"/>
  <c r="W177" i="1"/>
  <c r="V177" i="1"/>
  <c r="U177" i="1"/>
  <c r="T177" i="1"/>
  <c r="S177" i="1"/>
  <c r="R177" i="1"/>
  <c r="Q177" i="1"/>
  <c r="P177" i="1"/>
  <c r="O177" i="1"/>
  <c r="N177" i="1"/>
  <c r="M177" i="1"/>
  <c r="L177" i="1"/>
  <c r="K177" i="1"/>
  <c r="J177" i="1"/>
  <c r="I177" i="1"/>
  <c r="H177" i="1"/>
  <c r="G177" i="1"/>
  <c r="F177" i="1"/>
  <c r="E177" i="1"/>
  <c r="X176" i="1"/>
  <c r="W176" i="1"/>
  <c r="V176" i="1"/>
  <c r="U176" i="1"/>
  <c r="T176" i="1"/>
  <c r="S176" i="1"/>
  <c r="R176" i="1"/>
  <c r="Q176" i="1"/>
  <c r="P176" i="1"/>
  <c r="O176" i="1"/>
  <c r="N176" i="1"/>
  <c r="M176" i="1"/>
  <c r="L176" i="1"/>
  <c r="K176" i="1"/>
  <c r="J176" i="1"/>
  <c r="I176" i="1"/>
  <c r="H176" i="1"/>
  <c r="G176" i="1"/>
  <c r="F176" i="1"/>
  <c r="E176" i="1"/>
  <c r="D176" i="1" s="1"/>
  <c r="X175" i="1"/>
  <c r="W175" i="1"/>
  <c r="V175" i="1"/>
  <c r="U175" i="1"/>
  <c r="T175" i="1"/>
  <c r="S175" i="1"/>
  <c r="R175" i="1"/>
  <c r="Q175" i="1"/>
  <c r="P175" i="1"/>
  <c r="O175" i="1"/>
  <c r="N175" i="1"/>
  <c r="M175" i="1"/>
  <c r="L175" i="1"/>
  <c r="K175" i="1"/>
  <c r="J175" i="1"/>
  <c r="I175" i="1"/>
  <c r="H175" i="1"/>
  <c r="G175" i="1"/>
  <c r="F175" i="1"/>
  <c r="E175" i="1"/>
  <c r="D175" i="1" s="1"/>
  <c r="X174" i="1"/>
  <c r="W174" i="1"/>
  <c r="V174" i="1"/>
  <c r="U174" i="1"/>
  <c r="T174" i="1"/>
  <c r="S174" i="1"/>
  <c r="R174" i="1"/>
  <c r="Q174" i="1"/>
  <c r="P174" i="1"/>
  <c r="O174" i="1"/>
  <c r="N174" i="1"/>
  <c r="M174" i="1"/>
  <c r="L174" i="1"/>
  <c r="K174" i="1"/>
  <c r="J174" i="1"/>
  <c r="I174" i="1"/>
  <c r="H174" i="1"/>
  <c r="G174" i="1"/>
  <c r="F174" i="1"/>
  <c r="E174" i="1"/>
  <c r="X173" i="1"/>
  <c r="W173" i="1"/>
  <c r="V173" i="1"/>
  <c r="U173" i="1"/>
  <c r="T173" i="1"/>
  <c r="S173" i="1"/>
  <c r="R173" i="1"/>
  <c r="Q173" i="1"/>
  <c r="P173" i="1"/>
  <c r="O173" i="1"/>
  <c r="N173" i="1"/>
  <c r="M173" i="1"/>
  <c r="L173" i="1"/>
  <c r="K173" i="1"/>
  <c r="J173" i="1"/>
  <c r="I173" i="1"/>
  <c r="H173" i="1"/>
  <c r="G173" i="1"/>
  <c r="F173" i="1"/>
  <c r="E173" i="1"/>
  <c r="X172" i="1"/>
  <c r="W172" i="1"/>
  <c r="V172" i="1"/>
  <c r="U172" i="1"/>
  <c r="T172" i="1"/>
  <c r="S172" i="1"/>
  <c r="R172" i="1"/>
  <c r="Q172" i="1"/>
  <c r="P172" i="1"/>
  <c r="O172" i="1"/>
  <c r="N172" i="1"/>
  <c r="M172" i="1"/>
  <c r="L172" i="1"/>
  <c r="K172" i="1"/>
  <c r="J172" i="1"/>
  <c r="I172" i="1"/>
  <c r="H172" i="1"/>
  <c r="G172" i="1"/>
  <c r="F172" i="1"/>
  <c r="E172" i="1"/>
  <c r="D172" i="1" s="1"/>
  <c r="X171" i="1"/>
  <c r="W171" i="1"/>
  <c r="V171" i="1"/>
  <c r="U171" i="1"/>
  <c r="T171" i="1"/>
  <c r="S171" i="1"/>
  <c r="R171" i="1"/>
  <c r="Q171" i="1"/>
  <c r="P171" i="1"/>
  <c r="O171" i="1"/>
  <c r="N171" i="1"/>
  <c r="M171" i="1"/>
  <c r="L171" i="1"/>
  <c r="K171" i="1"/>
  <c r="J171" i="1"/>
  <c r="I171" i="1"/>
  <c r="H171" i="1"/>
  <c r="G171" i="1"/>
  <c r="F171" i="1"/>
  <c r="E171" i="1"/>
  <c r="D171" i="1" s="1"/>
  <c r="X170" i="1"/>
  <c r="W170" i="1"/>
  <c r="V170" i="1"/>
  <c r="U170" i="1"/>
  <c r="T170" i="1"/>
  <c r="S170" i="1"/>
  <c r="R170" i="1"/>
  <c r="Q170" i="1"/>
  <c r="P170" i="1"/>
  <c r="O170" i="1"/>
  <c r="N170" i="1"/>
  <c r="M170" i="1"/>
  <c r="L170" i="1"/>
  <c r="K170" i="1"/>
  <c r="J170" i="1"/>
  <c r="I170" i="1"/>
  <c r="H170" i="1"/>
  <c r="G170" i="1"/>
  <c r="F170" i="1"/>
  <c r="E170" i="1"/>
  <c r="X169" i="1"/>
  <c r="W169" i="1"/>
  <c r="V169" i="1"/>
  <c r="U169" i="1"/>
  <c r="T169" i="1"/>
  <c r="S169" i="1"/>
  <c r="R169" i="1"/>
  <c r="Q169" i="1"/>
  <c r="P169" i="1"/>
  <c r="O169" i="1"/>
  <c r="N169" i="1"/>
  <c r="M169" i="1"/>
  <c r="L169" i="1"/>
  <c r="K169" i="1"/>
  <c r="J169" i="1"/>
  <c r="I169" i="1"/>
  <c r="H169" i="1"/>
  <c r="G169" i="1"/>
  <c r="F169" i="1"/>
  <c r="E169" i="1"/>
  <c r="X168" i="1"/>
  <c r="W168" i="1"/>
  <c r="V168" i="1"/>
  <c r="U168" i="1"/>
  <c r="T168" i="1"/>
  <c r="S168" i="1"/>
  <c r="R168" i="1"/>
  <c r="Q168" i="1"/>
  <c r="P168" i="1"/>
  <c r="O168" i="1"/>
  <c r="N168" i="1"/>
  <c r="M168" i="1"/>
  <c r="L168" i="1"/>
  <c r="K168" i="1"/>
  <c r="J168" i="1"/>
  <c r="I168" i="1"/>
  <c r="H168" i="1"/>
  <c r="G168" i="1"/>
  <c r="F168" i="1"/>
  <c r="E168" i="1"/>
  <c r="D168" i="1" s="1"/>
  <c r="X167" i="1"/>
  <c r="W167" i="1"/>
  <c r="V167" i="1"/>
  <c r="U167" i="1"/>
  <c r="T167" i="1"/>
  <c r="S167" i="1"/>
  <c r="R167" i="1"/>
  <c r="Q167" i="1"/>
  <c r="P167" i="1"/>
  <c r="O167" i="1"/>
  <c r="N167" i="1"/>
  <c r="M167" i="1"/>
  <c r="L167" i="1"/>
  <c r="K167" i="1"/>
  <c r="J167" i="1"/>
  <c r="I167" i="1"/>
  <c r="H167" i="1"/>
  <c r="G167" i="1"/>
  <c r="F167" i="1"/>
  <c r="E167" i="1"/>
  <c r="D167" i="1" s="1"/>
  <c r="X166" i="1"/>
  <c r="W166" i="1"/>
  <c r="V166" i="1"/>
  <c r="U166" i="1"/>
  <c r="T166" i="1"/>
  <c r="S166" i="1"/>
  <c r="R166" i="1"/>
  <c r="Q166" i="1"/>
  <c r="P166" i="1"/>
  <c r="O166" i="1"/>
  <c r="N166" i="1"/>
  <c r="M166" i="1"/>
  <c r="L166" i="1"/>
  <c r="K166" i="1"/>
  <c r="J166" i="1"/>
  <c r="I166" i="1"/>
  <c r="H166" i="1"/>
  <c r="G166" i="1"/>
  <c r="F166" i="1"/>
  <c r="E166" i="1"/>
  <c r="B166" i="1" s="1"/>
  <c r="X165" i="1"/>
  <c r="W165" i="1"/>
  <c r="V165" i="1"/>
  <c r="U165" i="1"/>
  <c r="T165" i="1"/>
  <c r="S165" i="1"/>
  <c r="R165" i="1"/>
  <c r="Q165" i="1"/>
  <c r="P165" i="1"/>
  <c r="O165" i="1"/>
  <c r="N165" i="1"/>
  <c r="M165" i="1"/>
  <c r="L165" i="1"/>
  <c r="K165" i="1"/>
  <c r="J165" i="1"/>
  <c r="I165" i="1"/>
  <c r="H165" i="1"/>
  <c r="G165" i="1"/>
  <c r="F165" i="1"/>
  <c r="E165" i="1"/>
  <c r="X164" i="1"/>
  <c r="W164" i="1"/>
  <c r="V164" i="1"/>
  <c r="U164" i="1"/>
  <c r="T164" i="1"/>
  <c r="S164" i="1"/>
  <c r="R164" i="1"/>
  <c r="Q164" i="1"/>
  <c r="P164" i="1"/>
  <c r="O164" i="1"/>
  <c r="N164" i="1"/>
  <c r="M164" i="1"/>
  <c r="L164" i="1"/>
  <c r="K164" i="1"/>
  <c r="J164" i="1"/>
  <c r="I164" i="1"/>
  <c r="H164" i="1"/>
  <c r="G164" i="1"/>
  <c r="F164" i="1"/>
  <c r="E164" i="1"/>
  <c r="D164" i="1" s="1"/>
  <c r="X163" i="1"/>
  <c r="W163" i="1"/>
  <c r="V163" i="1"/>
  <c r="U163" i="1"/>
  <c r="T163" i="1"/>
  <c r="S163" i="1"/>
  <c r="R163" i="1"/>
  <c r="Q163" i="1"/>
  <c r="P163" i="1"/>
  <c r="O163" i="1"/>
  <c r="N163" i="1"/>
  <c r="M163" i="1"/>
  <c r="L163" i="1"/>
  <c r="K163" i="1"/>
  <c r="J163" i="1"/>
  <c r="I163" i="1"/>
  <c r="H163" i="1"/>
  <c r="G163" i="1"/>
  <c r="F163" i="1"/>
  <c r="E163" i="1"/>
  <c r="D163" i="1" s="1"/>
  <c r="X162" i="1"/>
  <c r="W162" i="1"/>
  <c r="V162" i="1"/>
  <c r="U162" i="1"/>
  <c r="T162" i="1"/>
  <c r="S162" i="1"/>
  <c r="R162" i="1"/>
  <c r="Q162" i="1"/>
  <c r="P162" i="1"/>
  <c r="O162" i="1"/>
  <c r="N162" i="1"/>
  <c r="M162" i="1"/>
  <c r="L162" i="1"/>
  <c r="K162" i="1"/>
  <c r="J162" i="1"/>
  <c r="I162" i="1"/>
  <c r="H162" i="1"/>
  <c r="G162" i="1"/>
  <c r="F162" i="1"/>
  <c r="E162" i="1"/>
  <c r="B162" i="1" s="1"/>
  <c r="X161" i="1"/>
  <c r="W161" i="1"/>
  <c r="V161" i="1"/>
  <c r="U161" i="1"/>
  <c r="T161" i="1"/>
  <c r="S161" i="1"/>
  <c r="R161" i="1"/>
  <c r="Q161" i="1"/>
  <c r="P161" i="1"/>
  <c r="O161" i="1"/>
  <c r="N161" i="1"/>
  <c r="M161" i="1"/>
  <c r="L161" i="1"/>
  <c r="K161" i="1"/>
  <c r="J161" i="1"/>
  <c r="I161" i="1"/>
  <c r="H161" i="1"/>
  <c r="G161" i="1"/>
  <c r="F161" i="1"/>
  <c r="E161" i="1"/>
  <c r="X160" i="1"/>
  <c r="W160" i="1"/>
  <c r="V160" i="1"/>
  <c r="U160" i="1"/>
  <c r="T160" i="1"/>
  <c r="S160" i="1"/>
  <c r="R160" i="1"/>
  <c r="Q160" i="1"/>
  <c r="P160" i="1"/>
  <c r="O160" i="1"/>
  <c r="N160" i="1"/>
  <c r="M160" i="1"/>
  <c r="L160" i="1"/>
  <c r="K160" i="1"/>
  <c r="J160" i="1"/>
  <c r="I160" i="1"/>
  <c r="H160" i="1"/>
  <c r="G160" i="1"/>
  <c r="F160" i="1"/>
  <c r="E160" i="1"/>
  <c r="D160" i="1" s="1"/>
  <c r="X159" i="1"/>
  <c r="W159" i="1"/>
  <c r="V159" i="1"/>
  <c r="U159" i="1"/>
  <c r="T159" i="1"/>
  <c r="S159" i="1"/>
  <c r="R159" i="1"/>
  <c r="Q159" i="1"/>
  <c r="P159" i="1"/>
  <c r="O159" i="1"/>
  <c r="N159" i="1"/>
  <c r="M159" i="1"/>
  <c r="L159" i="1"/>
  <c r="K159" i="1"/>
  <c r="J159" i="1"/>
  <c r="I159" i="1"/>
  <c r="H159" i="1"/>
  <c r="G159" i="1"/>
  <c r="F159" i="1"/>
  <c r="E159" i="1"/>
  <c r="D159" i="1" s="1"/>
  <c r="X158" i="1"/>
  <c r="W158" i="1"/>
  <c r="V158" i="1"/>
  <c r="U158" i="1"/>
  <c r="T158" i="1"/>
  <c r="S158" i="1"/>
  <c r="R158" i="1"/>
  <c r="Q158" i="1"/>
  <c r="P158" i="1"/>
  <c r="O158" i="1"/>
  <c r="N158" i="1"/>
  <c r="M158" i="1"/>
  <c r="L158" i="1"/>
  <c r="K158" i="1"/>
  <c r="J158" i="1"/>
  <c r="I158" i="1"/>
  <c r="H158" i="1"/>
  <c r="G158" i="1"/>
  <c r="F158" i="1"/>
  <c r="E158" i="1"/>
  <c r="X157" i="1"/>
  <c r="W157" i="1"/>
  <c r="V157" i="1"/>
  <c r="U157" i="1"/>
  <c r="T157" i="1"/>
  <c r="S157" i="1"/>
  <c r="R157" i="1"/>
  <c r="Q157" i="1"/>
  <c r="P157" i="1"/>
  <c r="O157" i="1"/>
  <c r="N157" i="1"/>
  <c r="M157" i="1"/>
  <c r="L157" i="1"/>
  <c r="K157" i="1"/>
  <c r="J157" i="1"/>
  <c r="I157" i="1"/>
  <c r="H157" i="1"/>
  <c r="G157" i="1"/>
  <c r="F157" i="1"/>
  <c r="E157" i="1"/>
  <c r="X156" i="1"/>
  <c r="W156" i="1"/>
  <c r="V156" i="1"/>
  <c r="U156" i="1"/>
  <c r="T156" i="1"/>
  <c r="S156" i="1"/>
  <c r="R156" i="1"/>
  <c r="Q156" i="1"/>
  <c r="P156" i="1"/>
  <c r="O156" i="1"/>
  <c r="N156" i="1"/>
  <c r="M156" i="1"/>
  <c r="L156" i="1"/>
  <c r="K156" i="1"/>
  <c r="J156" i="1"/>
  <c r="I156" i="1"/>
  <c r="H156" i="1"/>
  <c r="G156" i="1"/>
  <c r="F156" i="1"/>
  <c r="E156" i="1"/>
  <c r="D156" i="1" s="1"/>
  <c r="X155" i="1"/>
  <c r="W155" i="1"/>
  <c r="V155" i="1"/>
  <c r="U155" i="1"/>
  <c r="T155" i="1"/>
  <c r="S155" i="1"/>
  <c r="R155" i="1"/>
  <c r="Q155" i="1"/>
  <c r="P155" i="1"/>
  <c r="O155" i="1"/>
  <c r="N155" i="1"/>
  <c r="M155" i="1"/>
  <c r="L155" i="1"/>
  <c r="K155" i="1"/>
  <c r="J155" i="1"/>
  <c r="I155" i="1"/>
  <c r="H155" i="1"/>
  <c r="G155" i="1"/>
  <c r="F155" i="1"/>
  <c r="E155" i="1"/>
  <c r="D155" i="1" s="1"/>
  <c r="X154" i="1"/>
  <c r="W154" i="1"/>
  <c r="V154" i="1"/>
  <c r="U154" i="1"/>
  <c r="T154" i="1"/>
  <c r="S154" i="1"/>
  <c r="R154" i="1"/>
  <c r="Q154" i="1"/>
  <c r="P154" i="1"/>
  <c r="O154" i="1"/>
  <c r="N154" i="1"/>
  <c r="M154" i="1"/>
  <c r="L154" i="1"/>
  <c r="K154" i="1"/>
  <c r="J154" i="1"/>
  <c r="I154" i="1"/>
  <c r="H154" i="1"/>
  <c r="G154" i="1"/>
  <c r="F154" i="1"/>
  <c r="E154" i="1"/>
  <c r="X153" i="1"/>
  <c r="W153" i="1"/>
  <c r="V153" i="1"/>
  <c r="U153" i="1"/>
  <c r="T153" i="1"/>
  <c r="S153" i="1"/>
  <c r="R153" i="1"/>
  <c r="Q153" i="1"/>
  <c r="P153" i="1"/>
  <c r="O153" i="1"/>
  <c r="N153" i="1"/>
  <c r="M153" i="1"/>
  <c r="L153" i="1"/>
  <c r="K153" i="1"/>
  <c r="J153" i="1"/>
  <c r="I153" i="1"/>
  <c r="H153" i="1"/>
  <c r="G153" i="1"/>
  <c r="F153" i="1"/>
  <c r="E153" i="1"/>
  <c r="X152" i="1"/>
  <c r="W152" i="1"/>
  <c r="V152" i="1"/>
  <c r="U152" i="1"/>
  <c r="T152" i="1"/>
  <c r="S152" i="1"/>
  <c r="R152" i="1"/>
  <c r="Q152" i="1"/>
  <c r="P152" i="1"/>
  <c r="O152" i="1"/>
  <c r="N152" i="1"/>
  <c r="M152" i="1"/>
  <c r="L152" i="1"/>
  <c r="K152" i="1"/>
  <c r="J152" i="1"/>
  <c r="I152" i="1"/>
  <c r="H152" i="1"/>
  <c r="G152" i="1"/>
  <c r="F152" i="1"/>
  <c r="E152" i="1"/>
  <c r="D152" i="1" s="1"/>
  <c r="X151" i="1"/>
  <c r="W151" i="1"/>
  <c r="V151" i="1"/>
  <c r="U151" i="1"/>
  <c r="T151" i="1"/>
  <c r="S151" i="1"/>
  <c r="R151" i="1"/>
  <c r="Q151" i="1"/>
  <c r="P151" i="1"/>
  <c r="O151" i="1"/>
  <c r="N151" i="1"/>
  <c r="M151" i="1"/>
  <c r="L151" i="1"/>
  <c r="K151" i="1"/>
  <c r="J151" i="1"/>
  <c r="I151" i="1"/>
  <c r="H151" i="1"/>
  <c r="G151" i="1"/>
  <c r="F151" i="1"/>
  <c r="E151" i="1"/>
  <c r="D151" i="1" s="1"/>
  <c r="X150" i="1"/>
  <c r="W150" i="1"/>
  <c r="V150" i="1"/>
  <c r="U150" i="1"/>
  <c r="T150" i="1"/>
  <c r="S150" i="1"/>
  <c r="R150" i="1"/>
  <c r="Q150" i="1"/>
  <c r="P150" i="1"/>
  <c r="O150" i="1"/>
  <c r="N150" i="1"/>
  <c r="M150" i="1"/>
  <c r="L150" i="1"/>
  <c r="K150" i="1"/>
  <c r="J150" i="1"/>
  <c r="I150" i="1"/>
  <c r="H150" i="1"/>
  <c r="G150" i="1"/>
  <c r="F150" i="1"/>
  <c r="E150" i="1"/>
  <c r="B150" i="1" s="1"/>
  <c r="X149" i="1"/>
  <c r="W149" i="1"/>
  <c r="V149" i="1"/>
  <c r="U149" i="1"/>
  <c r="T149" i="1"/>
  <c r="S149" i="1"/>
  <c r="R149" i="1"/>
  <c r="Q149" i="1"/>
  <c r="P149" i="1"/>
  <c r="O149" i="1"/>
  <c r="N149" i="1"/>
  <c r="M149" i="1"/>
  <c r="L149" i="1"/>
  <c r="K149" i="1"/>
  <c r="J149" i="1"/>
  <c r="I149" i="1"/>
  <c r="H149" i="1"/>
  <c r="G149" i="1"/>
  <c r="F149" i="1"/>
  <c r="E149" i="1"/>
  <c r="X148" i="1"/>
  <c r="W148" i="1"/>
  <c r="V148" i="1"/>
  <c r="U148" i="1"/>
  <c r="T148" i="1"/>
  <c r="S148" i="1"/>
  <c r="R148" i="1"/>
  <c r="Q148" i="1"/>
  <c r="P148" i="1"/>
  <c r="O148" i="1"/>
  <c r="N148" i="1"/>
  <c r="M148" i="1"/>
  <c r="L148" i="1"/>
  <c r="K148" i="1"/>
  <c r="J148" i="1"/>
  <c r="I148" i="1"/>
  <c r="H148" i="1"/>
  <c r="G148" i="1"/>
  <c r="F148" i="1"/>
  <c r="E148" i="1"/>
  <c r="D148" i="1" s="1"/>
  <c r="X147" i="1"/>
  <c r="W147" i="1"/>
  <c r="V147" i="1"/>
  <c r="U147" i="1"/>
  <c r="T147" i="1"/>
  <c r="S147" i="1"/>
  <c r="R147" i="1"/>
  <c r="Q147" i="1"/>
  <c r="P147" i="1"/>
  <c r="O147" i="1"/>
  <c r="N147" i="1"/>
  <c r="M147" i="1"/>
  <c r="L147" i="1"/>
  <c r="K147" i="1"/>
  <c r="J147" i="1"/>
  <c r="I147" i="1"/>
  <c r="H147" i="1"/>
  <c r="G147" i="1"/>
  <c r="F147" i="1"/>
  <c r="E147" i="1"/>
  <c r="D147" i="1" s="1"/>
  <c r="X146" i="1"/>
  <c r="W146" i="1"/>
  <c r="V146" i="1"/>
  <c r="U146" i="1"/>
  <c r="T146" i="1"/>
  <c r="S146" i="1"/>
  <c r="R146" i="1"/>
  <c r="Q146" i="1"/>
  <c r="P146" i="1"/>
  <c r="O146" i="1"/>
  <c r="N146" i="1"/>
  <c r="M146" i="1"/>
  <c r="L146" i="1"/>
  <c r="K146" i="1"/>
  <c r="J146" i="1"/>
  <c r="I146" i="1"/>
  <c r="H146" i="1"/>
  <c r="G146" i="1"/>
  <c r="F146" i="1"/>
  <c r="E146" i="1"/>
  <c r="B146" i="1" s="1"/>
  <c r="X145" i="1"/>
  <c r="W145" i="1"/>
  <c r="V145" i="1"/>
  <c r="U145" i="1"/>
  <c r="T145" i="1"/>
  <c r="S145" i="1"/>
  <c r="R145" i="1"/>
  <c r="Q145" i="1"/>
  <c r="P145" i="1"/>
  <c r="O145" i="1"/>
  <c r="N145" i="1"/>
  <c r="M145" i="1"/>
  <c r="L145" i="1"/>
  <c r="K145" i="1"/>
  <c r="J145" i="1"/>
  <c r="I145" i="1"/>
  <c r="H145" i="1"/>
  <c r="G145" i="1"/>
  <c r="F145" i="1"/>
  <c r="E145" i="1"/>
  <c r="X144" i="1"/>
  <c r="W144" i="1"/>
  <c r="V144" i="1"/>
  <c r="U144" i="1"/>
  <c r="T144" i="1"/>
  <c r="S144" i="1"/>
  <c r="R144" i="1"/>
  <c r="Q144" i="1"/>
  <c r="P144" i="1"/>
  <c r="O144" i="1"/>
  <c r="N144" i="1"/>
  <c r="M144" i="1"/>
  <c r="L144" i="1"/>
  <c r="K144" i="1"/>
  <c r="J144" i="1"/>
  <c r="I144" i="1"/>
  <c r="H144" i="1"/>
  <c r="G144" i="1"/>
  <c r="F144" i="1"/>
  <c r="E144" i="1"/>
  <c r="D144" i="1" s="1"/>
  <c r="X143" i="1"/>
  <c r="W143" i="1"/>
  <c r="V143" i="1"/>
  <c r="U143" i="1"/>
  <c r="T143" i="1"/>
  <c r="S143" i="1"/>
  <c r="R143" i="1"/>
  <c r="Q143" i="1"/>
  <c r="P143" i="1"/>
  <c r="O143" i="1"/>
  <c r="N143" i="1"/>
  <c r="M143" i="1"/>
  <c r="L143" i="1"/>
  <c r="K143" i="1"/>
  <c r="J143" i="1"/>
  <c r="I143" i="1"/>
  <c r="H143" i="1"/>
  <c r="G143" i="1"/>
  <c r="F143" i="1"/>
  <c r="E143" i="1"/>
  <c r="D143" i="1" s="1"/>
  <c r="X142" i="1"/>
  <c r="W142" i="1"/>
  <c r="V142" i="1"/>
  <c r="U142" i="1"/>
  <c r="T142" i="1"/>
  <c r="S142" i="1"/>
  <c r="R142" i="1"/>
  <c r="Q142" i="1"/>
  <c r="P142" i="1"/>
  <c r="O142" i="1"/>
  <c r="N142" i="1"/>
  <c r="M142" i="1"/>
  <c r="L142" i="1"/>
  <c r="K142" i="1"/>
  <c r="J142" i="1"/>
  <c r="I142" i="1"/>
  <c r="H142" i="1"/>
  <c r="G142" i="1"/>
  <c r="F142" i="1"/>
  <c r="E142" i="1"/>
  <c r="X141" i="1"/>
  <c r="W141" i="1"/>
  <c r="V141" i="1"/>
  <c r="U141" i="1"/>
  <c r="T141" i="1"/>
  <c r="S141" i="1"/>
  <c r="R141" i="1"/>
  <c r="Q141" i="1"/>
  <c r="P141" i="1"/>
  <c r="O141" i="1"/>
  <c r="N141" i="1"/>
  <c r="M141" i="1"/>
  <c r="L141" i="1"/>
  <c r="K141" i="1"/>
  <c r="J141" i="1"/>
  <c r="I141" i="1"/>
  <c r="H141" i="1"/>
  <c r="G141" i="1"/>
  <c r="F141" i="1"/>
  <c r="E141" i="1"/>
  <c r="X140" i="1"/>
  <c r="W140" i="1"/>
  <c r="V140" i="1"/>
  <c r="U140" i="1"/>
  <c r="T140" i="1"/>
  <c r="S140" i="1"/>
  <c r="R140" i="1"/>
  <c r="Q140" i="1"/>
  <c r="P140" i="1"/>
  <c r="O140" i="1"/>
  <c r="N140" i="1"/>
  <c r="M140" i="1"/>
  <c r="L140" i="1"/>
  <c r="K140" i="1"/>
  <c r="J140" i="1"/>
  <c r="I140" i="1"/>
  <c r="H140" i="1"/>
  <c r="G140" i="1"/>
  <c r="F140" i="1"/>
  <c r="E140" i="1"/>
  <c r="D140" i="1" s="1"/>
  <c r="X139" i="1"/>
  <c r="W139" i="1"/>
  <c r="V139" i="1"/>
  <c r="U139" i="1"/>
  <c r="T139" i="1"/>
  <c r="S139" i="1"/>
  <c r="R139" i="1"/>
  <c r="Q139" i="1"/>
  <c r="P139" i="1"/>
  <c r="O139" i="1"/>
  <c r="N139" i="1"/>
  <c r="M139" i="1"/>
  <c r="L139" i="1"/>
  <c r="K139" i="1"/>
  <c r="J139" i="1"/>
  <c r="I139" i="1"/>
  <c r="H139" i="1"/>
  <c r="G139" i="1"/>
  <c r="F139" i="1"/>
  <c r="E139" i="1"/>
  <c r="D139" i="1" s="1"/>
  <c r="X138" i="1"/>
  <c r="W138" i="1"/>
  <c r="V138" i="1"/>
  <c r="U138" i="1"/>
  <c r="T138" i="1"/>
  <c r="S138" i="1"/>
  <c r="R138" i="1"/>
  <c r="Q138" i="1"/>
  <c r="P138" i="1"/>
  <c r="O138" i="1"/>
  <c r="N138" i="1"/>
  <c r="M138" i="1"/>
  <c r="L138" i="1"/>
  <c r="K138" i="1"/>
  <c r="J138" i="1"/>
  <c r="I138" i="1"/>
  <c r="H138" i="1"/>
  <c r="G138" i="1"/>
  <c r="F138" i="1"/>
  <c r="E138" i="1"/>
  <c r="X137" i="1"/>
  <c r="W137" i="1"/>
  <c r="V137" i="1"/>
  <c r="U137" i="1"/>
  <c r="T137" i="1"/>
  <c r="S137" i="1"/>
  <c r="R137" i="1"/>
  <c r="Q137" i="1"/>
  <c r="P137" i="1"/>
  <c r="O137" i="1"/>
  <c r="N137" i="1"/>
  <c r="M137" i="1"/>
  <c r="L137" i="1"/>
  <c r="K137" i="1"/>
  <c r="J137" i="1"/>
  <c r="I137" i="1"/>
  <c r="H137" i="1"/>
  <c r="G137" i="1"/>
  <c r="F137" i="1"/>
  <c r="E137" i="1"/>
  <c r="X136" i="1"/>
  <c r="W136" i="1"/>
  <c r="V136" i="1"/>
  <c r="U136" i="1"/>
  <c r="T136" i="1"/>
  <c r="S136" i="1"/>
  <c r="R136" i="1"/>
  <c r="Q136" i="1"/>
  <c r="P136" i="1"/>
  <c r="O136" i="1"/>
  <c r="N136" i="1"/>
  <c r="M136" i="1"/>
  <c r="L136" i="1"/>
  <c r="K136" i="1"/>
  <c r="J136" i="1"/>
  <c r="I136" i="1"/>
  <c r="H136" i="1"/>
  <c r="G136" i="1"/>
  <c r="F136" i="1"/>
  <c r="E136" i="1"/>
  <c r="X135" i="1"/>
  <c r="W135" i="1"/>
  <c r="V135" i="1"/>
  <c r="U135" i="1"/>
  <c r="T135" i="1"/>
  <c r="S135" i="1"/>
  <c r="R135" i="1"/>
  <c r="Q135" i="1"/>
  <c r="P135" i="1"/>
  <c r="O135" i="1"/>
  <c r="N135" i="1"/>
  <c r="M135" i="1"/>
  <c r="L135" i="1"/>
  <c r="K135" i="1"/>
  <c r="J135" i="1"/>
  <c r="I135" i="1"/>
  <c r="H135" i="1"/>
  <c r="G135" i="1"/>
  <c r="F135" i="1"/>
  <c r="E135" i="1"/>
  <c r="X134" i="1"/>
  <c r="W134" i="1"/>
  <c r="V134" i="1"/>
  <c r="U134" i="1"/>
  <c r="T134" i="1"/>
  <c r="S134" i="1"/>
  <c r="R134" i="1"/>
  <c r="Q134" i="1"/>
  <c r="P134" i="1"/>
  <c r="O134" i="1"/>
  <c r="N134" i="1"/>
  <c r="M134" i="1"/>
  <c r="L134" i="1"/>
  <c r="K134" i="1"/>
  <c r="J134" i="1"/>
  <c r="I134" i="1"/>
  <c r="H134" i="1"/>
  <c r="G134" i="1"/>
  <c r="F134" i="1"/>
  <c r="E134" i="1"/>
  <c r="D134" i="1" s="1"/>
  <c r="X133" i="1"/>
  <c r="W133" i="1"/>
  <c r="V133" i="1"/>
  <c r="U133" i="1"/>
  <c r="T133" i="1"/>
  <c r="S133" i="1"/>
  <c r="R133" i="1"/>
  <c r="Q133" i="1"/>
  <c r="P133" i="1"/>
  <c r="O133" i="1"/>
  <c r="N133" i="1"/>
  <c r="M133" i="1"/>
  <c r="L133" i="1"/>
  <c r="K133" i="1"/>
  <c r="J133" i="1"/>
  <c r="I133" i="1"/>
  <c r="H133" i="1"/>
  <c r="G133" i="1"/>
  <c r="F133" i="1"/>
  <c r="E133" i="1"/>
  <c r="D133" i="1" s="1"/>
  <c r="X132" i="1"/>
  <c r="W132" i="1"/>
  <c r="V132" i="1"/>
  <c r="U132" i="1"/>
  <c r="T132" i="1"/>
  <c r="S132" i="1"/>
  <c r="R132" i="1"/>
  <c r="Q132" i="1"/>
  <c r="P132" i="1"/>
  <c r="O132" i="1"/>
  <c r="N132" i="1"/>
  <c r="M132" i="1"/>
  <c r="L132" i="1"/>
  <c r="K132" i="1"/>
  <c r="J132" i="1"/>
  <c r="I132" i="1"/>
  <c r="H132" i="1"/>
  <c r="G132" i="1"/>
  <c r="F132" i="1"/>
  <c r="E132" i="1"/>
  <c r="D132" i="1" s="1"/>
  <c r="X131" i="1"/>
  <c r="W131" i="1"/>
  <c r="V131" i="1"/>
  <c r="U131" i="1"/>
  <c r="T131" i="1"/>
  <c r="S131" i="1"/>
  <c r="R131" i="1"/>
  <c r="Q131" i="1"/>
  <c r="P131" i="1"/>
  <c r="O131" i="1"/>
  <c r="N131" i="1"/>
  <c r="M131" i="1"/>
  <c r="L131" i="1"/>
  <c r="K131" i="1"/>
  <c r="J131" i="1"/>
  <c r="I131" i="1"/>
  <c r="H131" i="1"/>
  <c r="G131" i="1"/>
  <c r="F131" i="1"/>
  <c r="E131" i="1"/>
  <c r="D131" i="1" s="1"/>
  <c r="X130" i="1"/>
  <c r="W130" i="1"/>
  <c r="V130" i="1"/>
  <c r="U130" i="1"/>
  <c r="T130" i="1"/>
  <c r="S130" i="1"/>
  <c r="R130" i="1"/>
  <c r="Q130" i="1"/>
  <c r="P130" i="1"/>
  <c r="O130" i="1"/>
  <c r="N130" i="1"/>
  <c r="M130" i="1"/>
  <c r="L130" i="1"/>
  <c r="K130" i="1"/>
  <c r="J130" i="1"/>
  <c r="I130" i="1"/>
  <c r="H130" i="1"/>
  <c r="G130" i="1"/>
  <c r="F130" i="1"/>
  <c r="E130" i="1"/>
  <c r="D130" i="1" s="1"/>
  <c r="X129" i="1"/>
  <c r="W129" i="1"/>
  <c r="V129" i="1"/>
  <c r="U129" i="1"/>
  <c r="T129" i="1"/>
  <c r="S129" i="1"/>
  <c r="R129" i="1"/>
  <c r="Q129" i="1"/>
  <c r="P129" i="1"/>
  <c r="O129" i="1"/>
  <c r="N129" i="1"/>
  <c r="M129" i="1"/>
  <c r="L129" i="1"/>
  <c r="K129" i="1"/>
  <c r="J129" i="1"/>
  <c r="I129" i="1"/>
  <c r="H129" i="1"/>
  <c r="G129" i="1"/>
  <c r="F129" i="1"/>
  <c r="E129" i="1"/>
  <c r="D129" i="1" s="1"/>
  <c r="X128" i="1"/>
  <c r="W128" i="1"/>
  <c r="V128" i="1"/>
  <c r="U128" i="1"/>
  <c r="T128" i="1"/>
  <c r="S128" i="1"/>
  <c r="R128" i="1"/>
  <c r="Q128" i="1"/>
  <c r="P128" i="1"/>
  <c r="O128" i="1"/>
  <c r="N128" i="1"/>
  <c r="M128" i="1"/>
  <c r="L128" i="1"/>
  <c r="K128" i="1"/>
  <c r="J128" i="1"/>
  <c r="I128" i="1"/>
  <c r="H128" i="1"/>
  <c r="G128" i="1"/>
  <c r="F128" i="1"/>
  <c r="E128" i="1"/>
  <c r="D128" i="1" s="1"/>
  <c r="X127" i="1"/>
  <c r="W127" i="1"/>
  <c r="V127" i="1"/>
  <c r="U127" i="1"/>
  <c r="T127" i="1"/>
  <c r="S127" i="1"/>
  <c r="R127" i="1"/>
  <c r="Q127" i="1"/>
  <c r="P127" i="1"/>
  <c r="O127" i="1"/>
  <c r="N127" i="1"/>
  <c r="M127" i="1"/>
  <c r="L127" i="1"/>
  <c r="K127" i="1"/>
  <c r="J127" i="1"/>
  <c r="I127" i="1"/>
  <c r="H127" i="1"/>
  <c r="G127" i="1"/>
  <c r="F127" i="1"/>
  <c r="E127" i="1"/>
  <c r="D127" i="1" s="1"/>
  <c r="X126" i="1"/>
  <c r="W126" i="1"/>
  <c r="V126" i="1"/>
  <c r="U126" i="1"/>
  <c r="T126" i="1"/>
  <c r="S126" i="1"/>
  <c r="R126" i="1"/>
  <c r="Q126" i="1"/>
  <c r="P126" i="1"/>
  <c r="O126" i="1"/>
  <c r="N126" i="1"/>
  <c r="M126" i="1"/>
  <c r="L126" i="1"/>
  <c r="K126" i="1"/>
  <c r="J126" i="1"/>
  <c r="I126" i="1"/>
  <c r="H126" i="1"/>
  <c r="G126" i="1"/>
  <c r="F126" i="1"/>
  <c r="E126" i="1"/>
  <c r="D126" i="1" s="1"/>
  <c r="X125" i="1"/>
  <c r="W125" i="1"/>
  <c r="V125" i="1"/>
  <c r="U125" i="1"/>
  <c r="T125" i="1"/>
  <c r="S125" i="1"/>
  <c r="R125" i="1"/>
  <c r="Q125" i="1"/>
  <c r="P125" i="1"/>
  <c r="O125" i="1"/>
  <c r="N125" i="1"/>
  <c r="M125" i="1"/>
  <c r="L125" i="1"/>
  <c r="K125" i="1"/>
  <c r="J125" i="1"/>
  <c r="I125" i="1"/>
  <c r="H125" i="1"/>
  <c r="G125" i="1"/>
  <c r="F125" i="1"/>
  <c r="E125" i="1"/>
  <c r="D125" i="1" s="1"/>
  <c r="X124" i="1"/>
  <c r="W124" i="1"/>
  <c r="V124" i="1"/>
  <c r="U124" i="1"/>
  <c r="T124" i="1"/>
  <c r="S124" i="1"/>
  <c r="R124" i="1"/>
  <c r="Q124" i="1"/>
  <c r="P124" i="1"/>
  <c r="O124" i="1"/>
  <c r="N124" i="1"/>
  <c r="M124" i="1"/>
  <c r="L124" i="1"/>
  <c r="K124" i="1"/>
  <c r="J124" i="1"/>
  <c r="I124" i="1"/>
  <c r="H124" i="1"/>
  <c r="G124" i="1"/>
  <c r="F124" i="1"/>
  <c r="E124" i="1"/>
  <c r="D124" i="1" s="1"/>
  <c r="X123" i="1"/>
  <c r="W123" i="1"/>
  <c r="V123" i="1"/>
  <c r="U123" i="1"/>
  <c r="T123" i="1"/>
  <c r="S123" i="1"/>
  <c r="R123" i="1"/>
  <c r="Q123" i="1"/>
  <c r="P123" i="1"/>
  <c r="O123" i="1"/>
  <c r="N123" i="1"/>
  <c r="M123" i="1"/>
  <c r="L123" i="1"/>
  <c r="K123" i="1"/>
  <c r="J123" i="1"/>
  <c r="I123" i="1"/>
  <c r="H123" i="1"/>
  <c r="G123" i="1"/>
  <c r="F123" i="1"/>
  <c r="E123" i="1"/>
  <c r="D123" i="1" s="1"/>
  <c r="X122" i="1"/>
  <c r="W122" i="1"/>
  <c r="V122" i="1"/>
  <c r="U122" i="1"/>
  <c r="T122" i="1"/>
  <c r="S122" i="1"/>
  <c r="R122" i="1"/>
  <c r="Q122" i="1"/>
  <c r="P122" i="1"/>
  <c r="O122" i="1"/>
  <c r="N122" i="1"/>
  <c r="M122" i="1"/>
  <c r="L122" i="1"/>
  <c r="K122" i="1"/>
  <c r="J122" i="1"/>
  <c r="I122" i="1"/>
  <c r="H122" i="1"/>
  <c r="G122" i="1"/>
  <c r="F122" i="1"/>
  <c r="E122" i="1"/>
  <c r="D122" i="1" s="1"/>
  <c r="X121" i="1"/>
  <c r="W121" i="1"/>
  <c r="V121" i="1"/>
  <c r="U121" i="1"/>
  <c r="T121" i="1"/>
  <c r="S121" i="1"/>
  <c r="R121" i="1"/>
  <c r="Q121" i="1"/>
  <c r="P121" i="1"/>
  <c r="O121" i="1"/>
  <c r="N121" i="1"/>
  <c r="M121" i="1"/>
  <c r="L121" i="1"/>
  <c r="K121" i="1"/>
  <c r="J121" i="1"/>
  <c r="I121" i="1"/>
  <c r="H121" i="1"/>
  <c r="G121" i="1"/>
  <c r="F121" i="1"/>
  <c r="E121" i="1"/>
  <c r="D121" i="1" s="1"/>
  <c r="X120" i="1"/>
  <c r="W120" i="1"/>
  <c r="V120" i="1"/>
  <c r="U120" i="1"/>
  <c r="T120" i="1"/>
  <c r="S120" i="1"/>
  <c r="R120" i="1"/>
  <c r="Q120" i="1"/>
  <c r="P120" i="1"/>
  <c r="O120" i="1"/>
  <c r="N120" i="1"/>
  <c r="M120" i="1"/>
  <c r="L120" i="1"/>
  <c r="K120" i="1"/>
  <c r="J120" i="1"/>
  <c r="I120" i="1"/>
  <c r="H120" i="1"/>
  <c r="G120" i="1"/>
  <c r="F120" i="1"/>
  <c r="E120" i="1"/>
  <c r="D120" i="1" s="1"/>
  <c r="X119" i="1"/>
  <c r="W119" i="1"/>
  <c r="V119" i="1"/>
  <c r="U119" i="1"/>
  <c r="T119" i="1"/>
  <c r="S119" i="1"/>
  <c r="R119" i="1"/>
  <c r="Q119" i="1"/>
  <c r="P119" i="1"/>
  <c r="O119" i="1"/>
  <c r="N119" i="1"/>
  <c r="M119" i="1"/>
  <c r="L119" i="1"/>
  <c r="K119" i="1"/>
  <c r="J119" i="1"/>
  <c r="I119" i="1"/>
  <c r="H119" i="1"/>
  <c r="G119" i="1"/>
  <c r="F119" i="1"/>
  <c r="E119" i="1"/>
  <c r="D119" i="1" s="1"/>
  <c r="X118" i="1"/>
  <c r="W118" i="1"/>
  <c r="V118" i="1"/>
  <c r="U118" i="1"/>
  <c r="T118" i="1"/>
  <c r="S118" i="1"/>
  <c r="R118" i="1"/>
  <c r="Q118" i="1"/>
  <c r="P118" i="1"/>
  <c r="O118" i="1"/>
  <c r="N118" i="1"/>
  <c r="M118" i="1"/>
  <c r="L118" i="1"/>
  <c r="K118" i="1"/>
  <c r="J118" i="1"/>
  <c r="I118" i="1"/>
  <c r="H118" i="1"/>
  <c r="G118" i="1"/>
  <c r="F118" i="1"/>
  <c r="E118" i="1"/>
  <c r="D118" i="1" s="1"/>
  <c r="X117" i="1"/>
  <c r="W117" i="1"/>
  <c r="V117" i="1"/>
  <c r="U117" i="1"/>
  <c r="T117" i="1"/>
  <c r="S117" i="1"/>
  <c r="R117" i="1"/>
  <c r="Q117" i="1"/>
  <c r="P117" i="1"/>
  <c r="O117" i="1"/>
  <c r="N117" i="1"/>
  <c r="M117" i="1"/>
  <c r="L117" i="1"/>
  <c r="K117" i="1"/>
  <c r="J117" i="1"/>
  <c r="I117" i="1"/>
  <c r="H117" i="1"/>
  <c r="G117" i="1"/>
  <c r="F117" i="1"/>
  <c r="E117" i="1"/>
  <c r="D117" i="1" s="1"/>
  <c r="X116" i="1"/>
  <c r="W116" i="1"/>
  <c r="V116" i="1"/>
  <c r="U116" i="1"/>
  <c r="T116" i="1"/>
  <c r="S116" i="1"/>
  <c r="R116" i="1"/>
  <c r="Q116" i="1"/>
  <c r="P116" i="1"/>
  <c r="O116" i="1"/>
  <c r="N116" i="1"/>
  <c r="M116" i="1"/>
  <c r="L116" i="1"/>
  <c r="K116" i="1"/>
  <c r="J116" i="1"/>
  <c r="I116" i="1"/>
  <c r="H116" i="1"/>
  <c r="G116" i="1"/>
  <c r="F116" i="1"/>
  <c r="E116" i="1"/>
  <c r="D116" i="1" s="1"/>
  <c r="X115" i="1"/>
  <c r="W115" i="1"/>
  <c r="V115" i="1"/>
  <c r="U115" i="1"/>
  <c r="T115" i="1"/>
  <c r="S115" i="1"/>
  <c r="R115" i="1"/>
  <c r="Q115" i="1"/>
  <c r="P115" i="1"/>
  <c r="O115" i="1"/>
  <c r="N115" i="1"/>
  <c r="M115" i="1"/>
  <c r="L115" i="1"/>
  <c r="K115" i="1"/>
  <c r="J115" i="1"/>
  <c r="I115" i="1"/>
  <c r="H115" i="1"/>
  <c r="G115" i="1"/>
  <c r="F115" i="1"/>
  <c r="E115" i="1"/>
  <c r="D115" i="1" s="1"/>
  <c r="X114" i="1"/>
  <c r="W114" i="1"/>
  <c r="V114" i="1"/>
  <c r="U114" i="1"/>
  <c r="T114" i="1"/>
  <c r="S114" i="1"/>
  <c r="R114" i="1"/>
  <c r="Q114" i="1"/>
  <c r="P114" i="1"/>
  <c r="O114" i="1"/>
  <c r="N114" i="1"/>
  <c r="M114" i="1"/>
  <c r="L114" i="1"/>
  <c r="K114" i="1"/>
  <c r="J114" i="1"/>
  <c r="I114" i="1"/>
  <c r="H114" i="1"/>
  <c r="G114" i="1"/>
  <c r="F114" i="1"/>
  <c r="E114" i="1"/>
  <c r="D114" i="1" s="1"/>
  <c r="X113" i="1"/>
  <c r="W113" i="1"/>
  <c r="V113" i="1"/>
  <c r="U113" i="1"/>
  <c r="T113" i="1"/>
  <c r="S113" i="1"/>
  <c r="R113" i="1"/>
  <c r="Q113" i="1"/>
  <c r="P113" i="1"/>
  <c r="O113" i="1"/>
  <c r="N113" i="1"/>
  <c r="M113" i="1"/>
  <c r="L113" i="1"/>
  <c r="K113" i="1"/>
  <c r="J113" i="1"/>
  <c r="I113" i="1"/>
  <c r="H113" i="1"/>
  <c r="G113" i="1"/>
  <c r="F113" i="1"/>
  <c r="E113" i="1"/>
  <c r="D113" i="1" s="1"/>
  <c r="X112" i="1"/>
  <c r="W112" i="1"/>
  <c r="V112" i="1"/>
  <c r="U112" i="1"/>
  <c r="T112" i="1"/>
  <c r="S112" i="1"/>
  <c r="R112" i="1"/>
  <c r="Q112" i="1"/>
  <c r="P112" i="1"/>
  <c r="O112" i="1"/>
  <c r="N112" i="1"/>
  <c r="M112" i="1"/>
  <c r="L112" i="1"/>
  <c r="K112" i="1"/>
  <c r="J112" i="1"/>
  <c r="I112" i="1"/>
  <c r="H112" i="1"/>
  <c r="G112" i="1"/>
  <c r="F112" i="1"/>
  <c r="E112" i="1"/>
  <c r="D112" i="1" s="1"/>
  <c r="X111" i="1"/>
  <c r="W111" i="1"/>
  <c r="V111" i="1"/>
  <c r="U111" i="1"/>
  <c r="T111" i="1"/>
  <c r="S111" i="1"/>
  <c r="R111" i="1"/>
  <c r="Q111" i="1"/>
  <c r="P111" i="1"/>
  <c r="O111" i="1"/>
  <c r="N111" i="1"/>
  <c r="M111" i="1"/>
  <c r="L111" i="1"/>
  <c r="K111" i="1"/>
  <c r="J111" i="1"/>
  <c r="I111" i="1"/>
  <c r="H111" i="1"/>
  <c r="G111" i="1"/>
  <c r="F111" i="1"/>
  <c r="E111" i="1"/>
  <c r="D111" i="1" s="1"/>
  <c r="X110" i="1"/>
  <c r="W110" i="1"/>
  <c r="V110" i="1"/>
  <c r="U110" i="1"/>
  <c r="T110" i="1"/>
  <c r="S110" i="1"/>
  <c r="R110" i="1"/>
  <c r="Q110" i="1"/>
  <c r="P110" i="1"/>
  <c r="O110" i="1"/>
  <c r="N110" i="1"/>
  <c r="M110" i="1"/>
  <c r="L110" i="1"/>
  <c r="K110" i="1"/>
  <c r="J110" i="1"/>
  <c r="I110" i="1"/>
  <c r="H110" i="1"/>
  <c r="G110" i="1"/>
  <c r="F110" i="1"/>
  <c r="E110" i="1"/>
  <c r="D110" i="1" s="1"/>
  <c r="X109" i="1"/>
  <c r="W109" i="1"/>
  <c r="V109" i="1"/>
  <c r="U109" i="1"/>
  <c r="T109" i="1"/>
  <c r="S109" i="1"/>
  <c r="R109" i="1"/>
  <c r="Q109" i="1"/>
  <c r="P109" i="1"/>
  <c r="O109" i="1"/>
  <c r="N109" i="1"/>
  <c r="M109" i="1"/>
  <c r="L109" i="1"/>
  <c r="K109" i="1"/>
  <c r="J109" i="1"/>
  <c r="I109" i="1"/>
  <c r="H109" i="1"/>
  <c r="G109" i="1"/>
  <c r="F109" i="1"/>
  <c r="E109" i="1"/>
  <c r="D109" i="1" s="1"/>
  <c r="X108" i="1"/>
  <c r="W108" i="1"/>
  <c r="V108" i="1"/>
  <c r="U108" i="1"/>
  <c r="T108" i="1"/>
  <c r="S108" i="1"/>
  <c r="R108" i="1"/>
  <c r="Q108" i="1"/>
  <c r="P108" i="1"/>
  <c r="O108" i="1"/>
  <c r="N108" i="1"/>
  <c r="M108" i="1"/>
  <c r="L108" i="1"/>
  <c r="K108" i="1"/>
  <c r="J108" i="1"/>
  <c r="I108" i="1"/>
  <c r="H108" i="1"/>
  <c r="G108" i="1"/>
  <c r="F108" i="1"/>
  <c r="E108" i="1"/>
  <c r="D108" i="1" s="1"/>
  <c r="X107" i="1"/>
  <c r="W107" i="1"/>
  <c r="V107" i="1"/>
  <c r="U107" i="1"/>
  <c r="T107" i="1"/>
  <c r="S107" i="1"/>
  <c r="R107" i="1"/>
  <c r="Q107" i="1"/>
  <c r="P107" i="1"/>
  <c r="O107" i="1"/>
  <c r="N107" i="1"/>
  <c r="M107" i="1"/>
  <c r="L107" i="1"/>
  <c r="K107" i="1"/>
  <c r="J107" i="1"/>
  <c r="I107" i="1"/>
  <c r="H107" i="1"/>
  <c r="G107" i="1"/>
  <c r="F107" i="1"/>
  <c r="E107" i="1"/>
  <c r="D107" i="1" s="1"/>
  <c r="X106" i="1"/>
  <c r="W106" i="1"/>
  <c r="V106" i="1"/>
  <c r="U106" i="1"/>
  <c r="T106" i="1"/>
  <c r="S106" i="1"/>
  <c r="R106" i="1"/>
  <c r="Q106" i="1"/>
  <c r="P106" i="1"/>
  <c r="O106" i="1"/>
  <c r="N106" i="1"/>
  <c r="M106" i="1"/>
  <c r="L106" i="1"/>
  <c r="K106" i="1"/>
  <c r="J106" i="1"/>
  <c r="I106" i="1"/>
  <c r="H106" i="1"/>
  <c r="G106" i="1"/>
  <c r="F106" i="1"/>
  <c r="E106" i="1"/>
  <c r="D106" i="1" s="1"/>
  <c r="X105" i="1"/>
  <c r="W105" i="1"/>
  <c r="V105" i="1"/>
  <c r="U105" i="1"/>
  <c r="T105" i="1"/>
  <c r="S105" i="1"/>
  <c r="R105" i="1"/>
  <c r="Q105" i="1"/>
  <c r="P105" i="1"/>
  <c r="O105" i="1"/>
  <c r="N105" i="1"/>
  <c r="M105" i="1"/>
  <c r="L105" i="1"/>
  <c r="K105" i="1"/>
  <c r="J105" i="1"/>
  <c r="I105" i="1"/>
  <c r="H105" i="1"/>
  <c r="G105" i="1"/>
  <c r="F105" i="1"/>
  <c r="E105" i="1"/>
  <c r="D105" i="1" s="1"/>
  <c r="X104" i="1"/>
  <c r="W104" i="1"/>
  <c r="V104" i="1"/>
  <c r="U104" i="1"/>
  <c r="T104" i="1"/>
  <c r="S104" i="1"/>
  <c r="R104" i="1"/>
  <c r="Q104" i="1"/>
  <c r="P104" i="1"/>
  <c r="O104" i="1"/>
  <c r="N104" i="1"/>
  <c r="M104" i="1"/>
  <c r="L104" i="1"/>
  <c r="K104" i="1"/>
  <c r="J104" i="1"/>
  <c r="I104" i="1"/>
  <c r="H104" i="1"/>
  <c r="G104" i="1"/>
  <c r="F104" i="1"/>
  <c r="E104" i="1"/>
  <c r="D104" i="1" s="1"/>
  <c r="X103" i="1"/>
  <c r="W103" i="1"/>
  <c r="V103" i="1"/>
  <c r="U103" i="1"/>
  <c r="T103" i="1"/>
  <c r="S103" i="1"/>
  <c r="R103" i="1"/>
  <c r="Q103" i="1"/>
  <c r="P103" i="1"/>
  <c r="O103" i="1"/>
  <c r="N103" i="1"/>
  <c r="M103" i="1"/>
  <c r="L103" i="1"/>
  <c r="K103" i="1"/>
  <c r="J103" i="1"/>
  <c r="I103" i="1"/>
  <c r="H103" i="1"/>
  <c r="G103" i="1"/>
  <c r="F103" i="1"/>
  <c r="E103" i="1"/>
  <c r="D103" i="1" s="1"/>
  <c r="X102" i="1"/>
  <c r="W102" i="1"/>
  <c r="V102" i="1"/>
  <c r="U102" i="1"/>
  <c r="T102" i="1"/>
  <c r="S102" i="1"/>
  <c r="R102" i="1"/>
  <c r="Q102" i="1"/>
  <c r="P102" i="1"/>
  <c r="O102" i="1"/>
  <c r="N102" i="1"/>
  <c r="M102" i="1"/>
  <c r="L102" i="1"/>
  <c r="K102" i="1"/>
  <c r="J102" i="1"/>
  <c r="I102" i="1"/>
  <c r="H102" i="1"/>
  <c r="G102" i="1"/>
  <c r="F102" i="1"/>
  <c r="E102" i="1"/>
  <c r="D102" i="1" s="1"/>
  <c r="X101" i="1"/>
  <c r="W101" i="1"/>
  <c r="V101" i="1"/>
  <c r="U101" i="1"/>
  <c r="T101" i="1"/>
  <c r="S101" i="1"/>
  <c r="R101" i="1"/>
  <c r="Q101" i="1"/>
  <c r="P101" i="1"/>
  <c r="O101" i="1"/>
  <c r="N101" i="1"/>
  <c r="M101" i="1"/>
  <c r="L101" i="1"/>
  <c r="K101" i="1"/>
  <c r="J101" i="1"/>
  <c r="I101" i="1"/>
  <c r="H101" i="1"/>
  <c r="G101" i="1"/>
  <c r="F101" i="1"/>
  <c r="E101" i="1"/>
  <c r="D101" i="1" s="1"/>
  <c r="X100" i="1"/>
  <c r="W100" i="1"/>
  <c r="V100" i="1"/>
  <c r="U100" i="1"/>
  <c r="T100" i="1"/>
  <c r="S100" i="1"/>
  <c r="R100" i="1"/>
  <c r="Q100" i="1"/>
  <c r="P100" i="1"/>
  <c r="O100" i="1"/>
  <c r="N100" i="1"/>
  <c r="M100" i="1"/>
  <c r="L100" i="1"/>
  <c r="K100" i="1"/>
  <c r="J100" i="1"/>
  <c r="I100" i="1"/>
  <c r="H100" i="1"/>
  <c r="G100" i="1"/>
  <c r="F100" i="1"/>
  <c r="E100" i="1"/>
  <c r="D100" i="1" s="1"/>
  <c r="X99" i="1"/>
  <c r="W99" i="1"/>
  <c r="V99" i="1"/>
  <c r="U99" i="1"/>
  <c r="T99" i="1"/>
  <c r="S99" i="1"/>
  <c r="R99" i="1"/>
  <c r="Q99" i="1"/>
  <c r="P99" i="1"/>
  <c r="O99" i="1"/>
  <c r="N99" i="1"/>
  <c r="M99" i="1"/>
  <c r="L99" i="1"/>
  <c r="K99" i="1"/>
  <c r="J99" i="1"/>
  <c r="I99" i="1"/>
  <c r="H99" i="1"/>
  <c r="G99" i="1"/>
  <c r="F99" i="1"/>
  <c r="E99" i="1"/>
  <c r="D99" i="1" s="1"/>
  <c r="X98" i="1"/>
  <c r="W98" i="1"/>
  <c r="V98" i="1"/>
  <c r="U98" i="1"/>
  <c r="T98" i="1"/>
  <c r="S98" i="1"/>
  <c r="R98" i="1"/>
  <c r="Q98" i="1"/>
  <c r="P98" i="1"/>
  <c r="O98" i="1"/>
  <c r="N98" i="1"/>
  <c r="M98" i="1"/>
  <c r="L98" i="1"/>
  <c r="K98" i="1"/>
  <c r="J98" i="1"/>
  <c r="I98" i="1"/>
  <c r="H98" i="1"/>
  <c r="G98" i="1"/>
  <c r="F98" i="1"/>
  <c r="E98" i="1"/>
  <c r="D98" i="1" s="1"/>
  <c r="X97" i="1"/>
  <c r="W97" i="1"/>
  <c r="V97" i="1"/>
  <c r="U97" i="1"/>
  <c r="T97" i="1"/>
  <c r="S97" i="1"/>
  <c r="R97" i="1"/>
  <c r="Q97" i="1"/>
  <c r="P97" i="1"/>
  <c r="O97" i="1"/>
  <c r="N97" i="1"/>
  <c r="M97" i="1"/>
  <c r="L97" i="1"/>
  <c r="K97" i="1"/>
  <c r="J97" i="1"/>
  <c r="I97" i="1"/>
  <c r="H97" i="1"/>
  <c r="G97" i="1"/>
  <c r="F97" i="1"/>
  <c r="E97" i="1"/>
  <c r="D97" i="1" s="1"/>
  <c r="X96" i="1"/>
  <c r="W96" i="1"/>
  <c r="V96" i="1"/>
  <c r="U96" i="1"/>
  <c r="T96" i="1"/>
  <c r="S96" i="1"/>
  <c r="R96" i="1"/>
  <c r="Q96" i="1"/>
  <c r="P96" i="1"/>
  <c r="O96" i="1"/>
  <c r="N96" i="1"/>
  <c r="M96" i="1"/>
  <c r="L96" i="1"/>
  <c r="K96" i="1"/>
  <c r="J96" i="1"/>
  <c r="I96" i="1"/>
  <c r="H96" i="1"/>
  <c r="G96" i="1"/>
  <c r="F96" i="1"/>
  <c r="E96" i="1"/>
  <c r="D96" i="1" s="1"/>
  <c r="X95" i="1"/>
  <c r="W95" i="1"/>
  <c r="V95" i="1"/>
  <c r="U95" i="1"/>
  <c r="T95" i="1"/>
  <c r="S95" i="1"/>
  <c r="R95" i="1"/>
  <c r="Q95" i="1"/>
  <c r="P95" i="1"/>
  <c r="O95" i="1"/>
  <c r="N95" i="1"/>
  <c r="M95" i="1"/>
  <c r="L95" i="1"/>
  <c r="K95" i="1"/>
  <c r="J95" i="1"/>
  <c r="I95" i="1"/>
  <c r="H95" i="1"/>
  <c r="G95" i="1"/>
  <c r="F95" i="1"/>
  <c r="E95" i="1"/>
  <c r="D95" i="1" s="1"/>
  <c r="X94" i="1"/>
  <c r="W94" i="1"/>
  <c r="V94" i="1"/>
  <c r="U94" i="1"/>
  <c r="T94" i="1"/>
  <c r="S94" i="1"/>
  <c r="R94" i="1"/>
  <c r="Q94" i="1"/>
  <c r="P94" i="1"/>
  <c r="O94" i="1"/>
  <c r="N94" i="1"/>
  <c r="M94" i="1"/>
  <c r="L94" i="1"/>
  <c r="K94" i="1"/>
  <c r="J94" i="1"/>
  <c r="I94" i="1"/>
  <c r="H94" i="1"/>
  <c r="G94" i="1"/>
  <c r="F94" i="1"/>
  <c r="E94" i="1"/>
  <c r="D94" i="1" s="1"/>
  <c r="X93" i="1"/>
  <c r="W93" i="1"/>
  <c r="V93" i="1"/>
  <c r="U93" i="1"/>
  <c r="T93" i="1"/>
  <c r="S93" i="1"/>
  <c r="R93" i="1"/>
  <c r="Q93" i="1"/>
  <c r="P93" i="1"/>
  <c r="O93" i="1"/>
  <c r="N93" i="1"/>
  <c r="M93" i="1"/>
  <c r="L93" i="1"/>
  <c r="K93" i="1"/>
  <c r="J93" i="1"/>
  <c r="I93" i="1"/>
  <c r="H93" i="1"/>
  <c r="G93" i="1"/>
  <c r="F93" i="1"/>
  <c r="E93" i="1"/>
  <c r="D93" i="1" s="1"/>
  <c r="X92" i="1"/>
  <c r="W92" i="1"/>
  <c r="V92" i="1"/>
  <c r="U92" i="1"/>
  <c r="T92" i="1"/>
  <c r="S92" i="1"/>
  <c r="R92" i="1"/>
  <c r="Q92" i="1"/>
  <c r="P92" i="1"/>
  <c r="O92" i="1"/>
  <c r="N92" i="1"/>
  <c r="M92" i="1"/>
  <c r="L92" i="1"/>
  <c r="K92" i="1"/>
  <c r="J92" i="1"/>
  <c r="I92" i="1"/>
  <c r="H92" i="1"/>
  <c r="G92" i="1"/>
  <c r="F92" i="1"/>
  <c r="E92" i="1"/>
  <c r="D92" i="1" s="1"/>
  <c r="X91" i="1"/>
  <c r="W91" i="1"/>
  <c r="V91" i="1"/>
  <c r="U91" i="1"/>
  <c r="T91" i="1"/>
  <c r="S91" i="1"/>
  <c r="R91" i="1"/>
  <c r="Q91" i="1"/>
  <c r="P91" i="1"/>
  <c r="O91" i="1"/>
  <c r="N91" i="1"/>
  <c r="M91" i="1"/>
  <c r="L91" i="1"/>
  <c r="K91" i="1"/>
  <c r="J91" i="1"/>
  <c r="I91" i="1"/>
  <c r="H91" i="1"/>
  <c r="G91" i="1"/>
  <c r="F91" i="1"/>
  <c r="E91" i="1"/>
  <c r="D91" i="1" s="1"/>
  <c r="X90" i="1"/>
  <c r="W90" i="1"/>
  <c r="V90" i="1"/>
  <c r="U90" i="1"/>
  <c r="T90" i="1"/>
  <c r="S90" i="1"/>
  <c r="R90" i="1"/>
  <c r="Q90" i="1"/>
  <c r="P90" i="1"/>
  <c r="O90" i="1"/>
  <c r="N90" i="1"/>
  <c r="M90" i="1"/>
  <c r="L90" i="1"/>
  <c r="K90" i="1"/>
  <c r="J90" i="1"/>
  <c r="I90" i="1"/>
  <c r="H90" i="1"/>
  <c r="G90" i="1"/>
  <c r="F90" i="1"/>
  <c r="E90" i="1"/>
  <c r="D90" i="1" s="1"/>
  <c r="X89" i="1"/>
  <c r="W89" i="1"/>
  <c r="V89" i="1"/>
  <c r="U89" i="1"/>
  <c r="T89" i="1"/>
  <c r="S89" i="1"/>
  <c r="R89" i="1"/>
  <c r="Q89" i="1"/>
  <c r="P89" i="1"/>
  <c r="O89" i="1"/>
  <c r="N89" i="1"/>
  <c r="M89" i="1"/>
  <c r="L89" i="1"/>
  <c r="K89" i="1"/>
  <c r="J89" i="1"/>
  <c r="I89" i="1"/>
  <c r="H89" i="1"/>
  <c r="G89" i="1"/>
  <c r="F89" i="1"/>
  <c r="E89" i="1"/>
  <c r="D89" i="1" s="1"/>
  <c r="X88" i="1"/>
  <c r="W88" i="1"/>
  <c r="V88" i="1"/>
  <c r="U88" i="1"/>
  <c r="T88" i="1"/>
  <c r="S88" i="1"/>
  <c r="R88" i="1"/>
  <c r="Q88" i="1"/>
  <c r="P88" i="1"/>
  <c r="O88" i="1"/>
  <c r="N88" i="1"/>
  <c r="M88" i="1"/>
  <c r="L88" i="1"/>
  <c r="K88" i="1"/>
  <c r="J88" i="1"/>
  <c r="I88" i="1"/>
  <c r="H88" i="1"/>
  <c r="G88" i="1"/>
  <c r="F88" i="1"/>
  <c r="E88" i="1"/>
  <c r="D88" i="1" s="1"/>
  <c r="X87" i="1"/>
  <c r="W87" i="1"/>
  <c r="V87" i="1"/>
  <c r="U87" i="1"/>
  <c r="T87" i="1"/>
  <c r="S87" i="1"/>
  <c r="R87" i="1"/>
  <c r="Q87" i="1"/>
  <c r="P87" i="1"/>
  <c r="O87" i="1"/>
  <c r="N87" i="1"/>
  <c r="M87" i="1"/>
  <c r="L87" i="1"/>
  <c r="K87" i="1"/>
  <c r="J87" i="1"/>
  <c r="I87" i="1"/>
  <c r="H87" i="1"/>
  <c r="G87" i="1"/>
  <c r="F87" i="1"/>
  <c r="E87" i="1"/>
  <c r="D87" i="1" s="1"/>
  <c r="X86" i="1"/>
  <c r="W86" i="1"/>
  <c r="V86" i="1"/>
  <c r="U86" i="1"/>
  <c r="T86" i="1"/>
  <c r="S86" i="1"/>
  <c r="R86" i="1"/>
  <c r="Q86" i="1"/>
  <c r="P86" i="1"/>
  <c r="O86" i="1"/>
  <c r="N86" i="1"/>
  <c r="M86" i="1"/>
  <c r="L86" i="1"/>
  <c r="K86" i="1"/>
  <c r="J86" i="1"/>
  <c r="I86" i="1"/>
  <c r="H86" i="1"/>
  <c r="G86" i="1"/>
  <c r="F86" i="1"/>
  <c r="E86" i="1"/>
  <c r="D86" i="1" s="1"/>
  <c r="X85" i="1"/>
  <c r="W85" i="1"/>
  <c r="V85" i="1"/>
  <c r="U85" i="1"/>
  <c r="T85" i="1"/>
  <c r="S85" i="1"/>
  <c r="R85" i="1"/>
  <c r="Q85" i="1"/>
  <c r="P85" i="1"/>
  <c r="O85" i="1"/>
  <c r="N85" i="1"/>
  <c r="M85" i="1"/>
  <c r="L85" i="1"/>
  <c r="K85" i="1"/>
  <c r="J85" i="1"/>
  <c r="I85" i="1"/>
  <c r="H85" i="1"/>
  <c r="G85" i="1"/>
  <c r="F85" i="1"/>
  <c r="E85" i="1"/>
  <c r="D85" i="1" s="1"/>
  <c r="X84" i="1"/>
  <c r="W84" i="1"/>
  <c r="V84" i="1"/>
  <c r="U84" i="1"/>
  <c r="T84" i="1"/>
  <c r="S84" i="1"/>
  <c r="R84" i="1"/>
  <c r="Q84" i="1"/>
  <c r="P84" i="1"/>
  <c r="O84" i="1"/>
  <c r="N84" i="1"/>
  <c r="M84" i="1"/>
  <c r="L84" i="1"/>
  <c r="K84" i="1"/>
  <c r="J84" i="1"/>
  <c r="I84" i="1"/>
  <c r="H84" i="1"/>
  <c r="G84" i="1"/>
  <c r="F84" i="1"/>
  <c r="E84" i="1"/>
  <c r="D84" i="1" s="1"/>
  <c r="X83" i="1"/>
  <c r="W83" i="1"/>
  <c r="V83" i="1"/>
  <c r="U83" i="1"/>
  <c r="T83" i="1"/>
  <c r="S83" i="1"/>
  <c r="R83" i="1"/>
  <c r="Q83" i="1"/>
  <c r="P83" i="1"/>
  <c r="O83" i="1"/>
  <c r="N83" i="1"/>
  <c r="M83" i="1"/>
  <c r="L83" i="1"/>
  <c r="K83" i="1"/>
  <c r="J83" i="1"/>
  <c r="I83" i="1"/>
  <c r="H83" i="1"/>
  <c r="G83" i="1"/>
  <c r="F83" i="1"/>
  <c r="E83" i="1"/>
  <c r="D83" i="1" s="1"/>
  <c r="X82" i="1"/>
  <c r="W82" i="1"/>
  <c r="V82" i="1"/>
  <c r="U82" i="1"/>
  <c r="T82" i="1"/>
  <c r="S82" i="1"/>
  <c r="R82" i="1"/>
  <c r="Q82" i="1"/>
  <c r="P82" i="1"/>
  <c r="O82" i="1"/>
  <c r="N82" i="1"/>
  <c r="M82" i="1"/>
  <c r="L82" i="1"/>
  <c r="K82" i="1"/>
  <c r="J82" i="1"/>
  <c r="I82" i="1"/>
  <c r="H82" i="1"/>
  <c r="G82" i="1"/>
  <c r="F82" i="1"/>
  <c r="E82" i="1"/>
  <c r="D82" i="1" s="1"/>
  <c r="X81" i="1"/>
  <c r="W81" i="1"/>
  <c r="V81" i="1"/>
  <c r="U81" i="1"/>
  <c r="T81" i="1"/>
  <c r="S81" i="1"/>
  <c r="R81" i="1"/>
  <c r="Q81" i="1"/>
  <c r="P81" i="1"/>
  <c r="O81" i="1"/>
  <c r="N81" i="1"/>
  <c r="M81" i="1"/>
  <c r="L81" i="1"/>
  <c r="K81" i="1"/>
  <c r="J81" i="1"/>
  <c r="I81" i="1"/>
  <c r="H81" i="1"/>
  <c r="G81" i="1"/>
  <c r="F81" i="1"/>
  <c r="E81" i="1"/>
  <c r="D81" i="1" s="1"/>
  <c r="X80" i="1"/>
  <c r="W80" i="1"/>
  <c r="V80" i="1"/>
  <c r="U80" i="1"/>
  <c r="T80" i="1"/>
  <c r="S80" i="1"/>
  <c r="R80" i="1"/>
  <c r="Q80" i="1"/>
  <c r="P80" i="1"/>
  <c r="O80" i="1"/>
  <c r="N80" i="1"/>
  <c r="M80" i="1"/>
  <c r="L80" i="1"/>
  <c r="K80" i="1"/>
  <c r="J80" i="1"/>
  <c r="I80" i="1"/>
  <c r="H80" i="1"/>
  <c r="G80" i="1"/>
  <c r="F80" i="1"/>
  <c r="E80" i="1"/>
  <c r="D80" i="1" s="1"/>
  <c r="X79" i="1"/>
  <c r="W79" i="1"/>
  <c r="V79" i="1"/>
  <c r="U79" i="1"/>
  <c r="T79" i="1"/>
  <c r="S79" i="1"/>
  <c r="R79" i="1"/>
  <c r="Q79" i="1"/>
  <c r="P79" i="1"/>
  <c r="O79" i="1"/>
  <c r="N79" i="1"/>
  <c r="M79" i="1"/>
  <c r="L79" i="1"/>
  <c r="K79" i="1"/>
  <c r="J79" i="1"/>
  <c r="I79" i="1"/>
  <c r="H79" i="1"/>
  <c r="G79" i="1"/>
  <c r="F79" i="1"/>
  <c r="E79" i="1"/>
  <c r="D79" i="1" s="1"/>
  <c r="X78" i="1"/>
  <c r="W78" i="1"/>
  <c r="V78" i="1"/>
  <c r="U78" i="1"/>
  <c r="T78" i="1"/>
  <c r="S78" i="1"/>
  <c r="R78" i="1"/>
  <c r="Q78" i="1"/>
  <c r="P78" i="1"/>
  <c r="O78" i="1"/>
  <c r="N78" i="1"/>
  <c r="M78" i="1"/>
  <c r="L78" i="1"/>
  <c r="K78" i="1"/>
  <c r="J78" i="1"/>
  <c r="I78" i="1"/>
  <c r="H78" i="1"/>
  <c r="G78" i="1"/>
  <c r="F78" i="1"/>
  <c r="E78" i="1"/>
  <c r="D78" i="1" s="1"/>
  <c r="X77" i="1"/>
  <c r="W77" i="1"/>
  <c r="V77" i="1"/>
  <c r="U77" i="1"/>
  <c r="T77" i="1"/>
  <c r="S77" i="1"/>
  <c r="R77" i="1"/>
  <c r="Q77" i="1"/>
  <c r="P77" i="1"/>
  <c r="O77" i="1"/>
  <c r="N77" i="1"/>
  <c r="M77" i="1"/>
  <c r="L77" i="1"/>
  <c r="K77" i="1"/>
  <c r="J77" i="1"/>
  <c r="I77" i="1"/>
  <c r="H77" i="1"/>
  <c r="G77" i="1"/>
  <c r="F77" i="1"/>
  <c r="E77" i="1"/>
  <c r="D77" i="1" s="1"/>
  <c r="X76" i="1"/>
  <c r="W76" i="1"/>
  <c r="V76" i="1"/>
  <c r="U76" i="1"/>
  <c r="T76" i="1"/>
  <c r="S76" i="1"/>
  <c r="R76" i="1"/>
  <c r="Q76" i="1"/>
  <c r="P76" i="1"/>
  <c r="O76" i="1"/>
  <c r="N76" i="1"/>
  <c r="M76" i="1"/>
  <c r="L76" i="1"/>
  <c r="K76" i="1"/>
  <c r="J76" i="1"/>
  <c r="I76" i="1"/>
  <c r="H76" i="1"/>
  <c r="G76" i="1"/>
  <c r="F76" i="1"/>
  <c r="E76" i="1"/>
  <c r="D76" i="1" s="1"/>
  <c r="X75" i="1"/>
  <c r="W75" i="1"/>
  <c r="V75" i="1"/>
  <c r="U75" i="1"/>
  <c r="T75" i="1"/>
  <c r="S75" i="1"/>
  <c r="R75" i="1"/>
  <c r="Q75" i="1"/>
  <c r="P75" i="1"/>
  <c r="O75" i="1"/>
  <c r="N75" i="1"/>
  <c r="M75" i="1"/>
  <c r="L75" i="1"/>
  <c r="K75" i="1"/>
  <c r="J75" i="1"/>
  <c r="I75" i="1"/>
  <c r="H75" i="1"/>
  <c r="G75" i="1"/>
  <c r="F75" i="1"/>
  <c r="E75" i="1"/>
  <c r="D75" i="1" s="1"/>
  <c r="X74" i="1"/>
  <c r="W74" i="1"/>
  <c r="V74" i="1"/>
  <c r="U74" i="1"/>
  <c r="T74" i="1"/>
  <c r="S74" i="1"/>
  <c r="R74" i="1"/>
  <c r="Q74" i="1"/>
  <c r="P74" i="1"/>
  <c r="O74" i="1"/>
  <c r="N74" i="1"/>
  <c r="M74" i="1"/>
  <c r="L74" i="1"/>
  <c r="K74" i="1"/>
  <c r="J74" i="1"/>
  <c r="I74" i="1"/>
  <c r="H74" i="1"/>
  <c r="G74" i="1"/>
  <c r="F74" i="1"/>
  <c r="E74" i="1"/>
  <c r="D74" i="1" s="1"/>
  <c r="X73" i="1"/>
  <c r="W73" i="1"/>
  <c r="V73" i="1"/>
  <c r="U73" i="1"/>
  <c r="T73" i="1"/>
  <c r="S73" i="1"/>
  <c r="R73" i="1"/>
  <c r="Q73" i="1"/>
  <c r="P73" i="1"/>
  <c r="O73" i="1"/>
  <c r="N73" i="1"/>
  <c r="M73" i="1"/>
  <c r="L73" i="1"/>
  <c r="K73" i="1"/>
  <c r="J73" i="1"/>
  <c r="I73" i="1"/>
  <c r="H73" i="1"/>
  <c r="G73" i="1"/>
  <c r="F73" i="1"/>
  <c r="E73" i="1"/>
  <c r="D73" i="1" s="1"/>
  <c r="X72" i="1"/>
  <c r="W72" i="1"/>
  <c r="V72" i="1"/>
  <c r="U72" i="1"/>
  <c r="T72" i="1"/>
  <c r="S72" i="1"/>
  <c r="R72" i="1"/>
  <c r="Q72" i="1"/>
  <c r="P72" i="1"/>
  <c r="O72" i="1"/>
  <c r="N72" i="1"/>
  <c r="M72" i="1"/>
  <c r="L72" i="1"/>
  <c r="K72" i="1"/>
  <c r="J72" i="1"/>
  <c r="I72" i="1"/>
  <c r="H72" i="1"/>
  <c r="G72" i="1"/>
  <c r="F72" i="1"/>
  <c r="E72" i="1"/>
  <c r="D72" i="1" s="1"/>
  <c r="X71" i="1"/>
  <c r="W71" i="1"/>
  <c r="V71" i="1"/>
  <c r="U71" i="1"/>
  <c r="T71" i="1"/>
  <c r="S71" i="1"/>
  <c r="R71" i="1"/>
  <c r="Q71" i="1"/>
  <c r="P71" i="1"/>
  <c r="O71" i="1"/>
  <c r="N71" i="1"/>
  <c r="M71" i="1"/>
  <c r="L71" i="1"/>
  <c r="K71" i="1"/>
  <c r="J71" i="1"/>
  <c r="I71" i="1"/>
  <c r="H71" i="1"/>
  <c r="G71" i="1"/>
  <c r="F71" i="1"/>
  <c r="E71" i="1"/>
  <c r="D71" i="1" s="1"/>
  <c r="X70" i="1"/>
  <c r="W70" i="1"/>
  <c r="V70" i="1"/>
  <c r="U70" i="1"/>
  <c r="T70" i="1"/>
  <c r="S70" i="1"/>
  <c r="R70" i="1"/>
  <c r="Q70" i="1"/>
  <c r="P70" i="1"/>
  <c r="O70" i="1"/>
  <c r="N70" i="1"/>
  <c r="M70" i="1"/>
  <c r="L70" i="1"/>
  <c r="K70" i="1"/>
  <c r="J70" i="1"/>
  <c r="I70" i="1"/>
  <c r="H70" i="1"/>
  <c r="G70" i="1"/>
  <c r="F70" i="1"/>
  <c r="E70" i="1"/>
  <c r="D70" i="1" s="1"/>
  <c r="X69" i="1"/>
  <c r="W69" i="1"/>
  <c r="V69" i="1"/>
  <c r="U69" i="1"/>
  <c r="T69" i="1"/>
  <c r="S69" i="1"/>
  <c r="R69" i="1"/>
  <c r="Q69" i="1"/>
  <c r="P69" i="1"/>
  <c r="O69" i="1"/>
  <c r="N69" i="1"/>
  <c r="M69" i="1"/>
  <c r="L69" i="1"/>
  <c r="K69" i="1"/>
  <c r="J69" i="1"/>
  <c r="I69" i="1"/>
  <c r="H69" i="1"/>
  <c r="G69" i="1"/>
  <c r="F69" i="1"/>
  <c r="E69" i="1"/>
  <c r="D69" i="1" s="1"/>
  <c r="X68" i="1"/>
  <c r="W68" i="1"/>
  <c r="V68" i="1"/>
  <c r="U68" i="1"/>
  <c r="T68" i="1"/>
  <c r="S68" i="1"/>
  <c r="R68" i="1"/>
  <c r="Q68" i="1"/>
  <c r="P68" i="1"/>
  <c r="O68" i="1"/>
  <c r="N68" i="1"/>
  <c r="M68" i="1"/>
  <c r="L68" i="1"/>
  <c r="K68" i="1"/>
  <c r="J68" i="1"/>
  <c r="I68" i="1"/>
  <c r="H68" i="1"/>
  <c r="G68" i="1"/>
  <c r="F68" i="1"/>
  <c r="E68" i="1"/>
  <c r="D68" i="1" s="1"/>
  <c r="X67" i="1"/>
  <c r="W67" i="1"/>
  <c r="V67" i="1"/>
  <c r="U67" i="1"/>
  <c r="T67" i="1"/>
  <c r="S67" i="1"/>
  <c r="R67" i="1"/>
  <c r="Q67" i="1"/>
  <c r="P67" i="1"/>
  <c r="O67" i="1"/>
  <c r="N67" i="1"/>
  <c r="M67" i="1"/>
  <c r="L67" i="1"/>
  <c r="K67" i="1"/>
  <c r="J67" i="1"/>
  <c r="I67" i="1"/>
  <c r="H67" i="1"/>
  <c r="G67" i="1"/>
  <c r="F67" i="1"/>
  <c r="E67" i="1"/>
  <c r="D67" i="1" s="1"/>
  <c r="X66" i="1"/>
  <c r="W66" i="1"/>
  <c r="V66" i="1"/>
  <c r="U66" i="1"/>
  <c r="T66" i="1"/>
  <c r="S66" i="1"/>
  <c r="R66" i="1"/>
  <c r="Q66" i="1"/>
  <c r="P66" i="1"/>
  <c r="O66" i="1"/>
  <c r="N66" i="1"/>
  <c r="M66" i="1"/>
  <c r="L66" i="1"/>
  <c r="K66" i="1"/>
  <c r="J66" i="1"/>
  <c r="I66" i="1"/>
  <c r="H66" i="1"/>
  <c r="G66" i="1"/>
  <c r="F66" i="1"/>
  <c r="E66" i="1"/>
  <c r="D66" i="1" s="1"/>
  <c r="X65" i="1"/>
  <c r="W65" i="1"/>
  <c r="V65" i="1"/>
  <c r="U65" i="1"/>
  <c r="T65" i="1"/>
  <c r="S65" i="1"/>
  <c r="R65" i="1"/>
  <c r="Q65" i="1"/>
  <c r="P65" i="1"/>
  <c r="O65" i="1"/>
  <c r="N65" i="1"/>
  <c r="M65" i="1"/>
  <c r="L65" i="1"/>
  <c r="K65" i="1"/>
  <c r="J65" i="1"/>
  <c r="I65" i="1"/>
  <c r="H65" i="1"/>
  <c r="G65" i="1"/>
  <c r="F65" i="1"/>
  <c r="E65" i="1"/>
  <c r="D65" i="1" s="1"/>
  <c r="X64" i="1"/>
  <c r="W64" i="1"/>
  <c r="V64" i="1"/>
  <c r="U64" i="1"/>
  <c r="T64" i="1"/>
  <c r="S64" i="1"/>
  <c r="R64" i="1"/>
  <c r="Q64" i="1"/>
  <c r="P64" i="1"/>
  <c r="O64" i="1"/>
  <c r="N64" i="1"/>
  <c r="M64" i="1"/>
  <c r="L64" i="1"/>
  <c r="K64" i="1"/>
  <c r="J64" i="1"/>
  <c r="I64" i="1"/>
  <c r="H64" i="1"/>
  <c r="G64" i="1"/>
  <c r="F64" i="1"/>
  <c r="E64" i="1"/>
  <c r="D64" i="1" s="1"/>
  <c r="X63" i="1"/>
  <c r="W63" i="1"/>
  <c r="V63" i="1"/>
  <c r="U63" i="1"/>
  <c r="T63" i="1"/>
  <c r="S63" i="1"/>
  <c r="R63" i="1"/>
  <c r="Q63" i="1"/>
  <c r="P63" i="1"/>
  <c r="O63" i="1"/>
  <c r="N63" i="1"/>
  <c r="M63" i="1"/>
  <c r="L63" i="1"/>
  <c r="K63" i="1"/>
  <c r="J63" i="1"/>
  <c r="I63" i="1"/>
  <c r="H63" i="1"/>
  <c r="G63" i="1"/>
  <c r="F63" i="1"/>
  <c r="E63" i="1"/>
  <c r="D63" i="1" s="1"/>
  <c r="X62" i="1"/>
  <c r="W62" i="1"/>
  <c r="V62" i="1"/>
  <c r="U62" i="1"/>
  <c r="T62" i="1"/>
  <c r="S62" i="1"/>
  <c r="R62" i="1"/>
  <c r="Q62" i="1"/>
  <c r="P62" i="1"/>
  <c r="O62" i="1"/>
  <c r="N62" i="1"/>
  <c r="M62" i="1"/>
  <c r="L62" i="1"/>
  <c r="K62" i="1"/>
  <c r="J62" i="1"/>
  <c r="I62" i="1"/>
  <c r="H62" i="1"/>
  <c r="G62" i="1"/>
  <c r="F62" i="1"/>
  <c r="E62" i="1"/>
  <c r="D62" i="1" s="1"/>
  <c r="X61" i="1"/>
  <c r="W61" i="1"/>
  <c r="V61" i="1"/>
  <c r="U61" i="1"/>
  <c r="T61" i="1"/>
  <c r="S61" i="1"/>
  <c r="R61" i="1"/>
  <c r="Q61" i="1"/>
  <c r="P61" i="1"/>
  <c r="O61" i="1"/>
  <c r="N61" i="1"/>
  <c r="M61" i="1"/>
  <c r="L61" i="1"/>
  <c r="K61" i="1"/>
  <c r="J61" i="1"/>
  <c r="I61" i="1"/>
  <c r="H61" i="1"/>
  <c r="G61" i="1"/>
  <c r="F61" i="1"/>
  <c r="E61" i="1"/>
  <c r="D61" i="1" s="1"/>
  <c r="X60" i="1"/>
  <c r="W60" i="1"/>
  <c r="V60" i="1"/>
  <c r="U60" i="1"/>
  <c r="T60" i="1"/>
  <c r="S60" i="1"/>
  <c r="R60" i="1"/>
  <c r="Q60" i="1"/>
  <c r="P60" i="1"/>
  <c r="O60" i="1"/>
  <c r="N60" i="1"/>
  <c r="M60" i="1"/>
  <c r="L60" i="1"/>
  <c r="K60" i="1"/>
  <c r="J60" i="1"/>
  <c r="I60" i="1"/>
  <c r="H60" i="1"/>
  <c r="G60" i="1"/>
  <c r="F60" i="1"/>
  <c r="E60" i="1"/>
  <c r="D60" i="1" s="1"/>
  <c r="X59" i="1"/>
  <c r="W59" i="1"/>
  <c r="V59" i="1"/>
  <c r="U59" i="1"/>
  <c r="T59" i="1"/>
  <c r="S59" i="1"/>
  <c r="R59" i="1"/>
  <c r="Q59" i="1"/>
  <c r="P59" i="1"/>
  <c r="O59" i="1"/>
  <c r="N59" i="1"/>
  <c r="M59" i="1"/>
  <c r="L59" i="1"/>
  <c r="K59" i="1"/>
  <c r="J59" i="1"/>
  <c r="I59" i="1"/>
  <c r="H59" i="1"/>
  <c r="G59" i="1"/>
  <c r="F59" i="1"/>
  <c r="E59" i="1"/>
  <c r="D59" i="1" s="1"/>
  <c r="X58" i="1"/>
  <c r="W58" i="1"/>
  <c r="V58" i="1"/>
  <c r="U58" i="1"/>
  <c r="T58" i="1"/>
  <c r="S58" i="1"/>
  <c r="R58" i="1"/>
  <c r="Q58" i="1"/>
  <c r="P58" i="1"/>
  <c r="O58" i="1"/>
  <c r="N58" i="1"/>
  <c r="M58" i="1"/>
  <c r="L58" i="1"/>
  <c r="K58" i="1"/>
  <c r="J58" i="1"/>
  <c r="I58" i="1"/>
  <c r="H58" i="1"/>
  <c r="G58" i="1"/>
  <c r="F58" i="1"/>
  <c r="E58" i="1"/>
  <c r="D58" i="1" s="1"/>
  <c r="X57" i="1"/>
  <c r="W57" i="1"/>
  <c r="V57" i="1"/>
  <c r="U57" i="1"/>
  <c r="T57" i="1"/>
  <c r="S57" i="1"/>
  <c r="R57" i="1"/>
  <c r="Q57" i="1"/>
  <c r="P57" i="1"/>
  <c r="O57" i="1"/>
  <c r="N57" i="1"/>
  <c r="M57" i="1"/>
  <c r="L57" i="1"/>
  <c r="K57" i="1"/>
  <c r="J57" i="1"/>
  <c r="I57" i="1"/>
  <c r="H57" i="1"/>
  <c r="G57" i="1"/>
  <c r="F57" i="1"/>
  <c r="E57" i="1"/>
  <c r="D57" i="1" s="1"/>
  <c r="X56" i="1"/>
  <c r="W56" i="1"/>
  <c r="V56" i="1"/>
  <c r="U56" i="1"/>
  <c r="T56" i="1"/>
  <c r="S56" i="1"/>
  <c r="R56" i="1"/>
  <c r="Q56" i="1"/>
  <c r="P56" i="1"/>
  <c r="O56" i="1"/>
  <c r="N56" i="1"/>
  <c r="M56" i="1"/>
  <c r="L56" i="1"/>
  <c r="K56" i="1"/>
  <c r="J56" i="1"/>
  <c r="I56" i="1"/>
  <c r="H56" i="1"/>
  <c r="G56" i="1"/>
  <c r="F56" i="1"/>
  <c r="E56" i="1"/>
  <c r="D56" i="1" s="1"/>
  <c r="X55" i="1"/>
  <c r="W55" i="1"/>
  <c r="V55" i="1"/>
  <c r="U55" i="1"/>
  <c r="T55" i="1"/>
  <c r="S55" i="1"/>
  <c r="R55" i="1"/>
  <c r="Q55" i="1"/>
  <c r="P55" i="1"/>
  <c r="O55" i="1"/>
  <c r="N55" i="1"/>
  <c r="M55" i="1"/>
  <c r="L55" i="1"/>
  <c r="K55" i="1"/>
  <c r="J55" i="1"/>
  <c r="I55" i="1"/>
  <c r="H55" i="1"/>
  <c r="G55" i="1"/>
  <c r="F55" i="1"/>
  <c r="E55" i="1"/>
  <c r="D55" i="1" s="1"/>
  <c r="X54" i="1"/>
  <c r="W54" i="1"/>
  <c r="V54" i="1"/>
  <c r="U54" i="1"/>
  <c r="T54" i="1"/>
  <c r="S54" i="1"/>
  <c r="R54" i="1"/>
  <c r="Q54" i="1"/>
  <c r="P54" i="1"/>
  <c r="O54" i="1"/>
  <c r="N54" i="1"/>
  <c r="M54" i="1"/>
  <c r="L54" i="1"/>
  <c r="K54" i="1"/>
  <c r="J54" i="1"/>
  <c r="I54" i="1"/>
  <c r="H54" i="1"/>
  <c r="G54" i="1"/>
  <c r="F54" i="1"/>
  <c r="E54" i="1"/>
  <c r="D54" i="1" s="1"/>
  <c r="X53" i="1"/>
  <c r="W53" i="1"/>
  <c r="V53" i="1"/>
  <c r="U53" i="1"/>
  <c r="T53" i="1"/>
  <c r="S53" i="1"/>
  <c r="R53" i="1"/>
  <c r="Q53" i="1"/>
  <c r="P53" i="1"/>
  <c r="O53" i="1"/>
  <c r="N53" i="1"/>
  <c r="M53" i="1"/>
  <c r="L53" i="1"/>
  <c r="K53" i="1"/>
  <c r="J53" i="1"/>
  <c r="I53" i="1"/>
  <c r="H53" i="1"/>
  <c r="G53" i="1"/>
  <c r="F53" i="1"/>
  <c r="E53" i="1"/>
  <c r="D53" i="1" s="1"/>
  <c r="X52" i="1"/>
  <c r="W52" i="1"/>
  <c r="V52" i="1"/>
  <c r="U52" i="1"/>
  <c r="T52" i="1"/>
  <c r="S52" i="1"/>
  <c r="R52" i="1"/>
  <c r="Q52" i="1"/>
  <c r="P52" i="1"/>
  <c r="O52" i="1"/>
  <c r="N52" i="1"/>
  <c r="M52" i="1"/>
  <c r="L52" i="1"/>
  <c r="K52" i="1"/>
  <c r="J52" i="1"/>
  <c r="I52" i="1"/>
  <c r="H52" i="1"/>
  <c r="G52" i="1"/>
  <c r="F52" i="1"/>
  <c r="E52" i="1"/>
  <c r="D52" i="1" s="1"/>
  <c r="X51" i="1"/>
  <c r="W51" i="1"/>
  <c r="V51" i="1"/>
  <c r="U51" i="1"/>
  <c r="T51" i="1"/>
  <c r="S51" i="1"/>
  <c r="R51" i="1"/>
  <c r="Q51" i="1"/>
  <c r="P51" i="1"/>
  <c r="O51" i="1"/>
  <c r="N51" i="1"/>
  <c r="M51" i="1"/>
  <c r="L51" i="1"/>
  <c r="K51" i="1"/>
  <c r="J51" i="1"/>
  <c r="I51" i="1"/>
  <c r="H51" i="1"/>
  <c r="G51" i="1"/>
  <c r="F51" i="1"/>
  <c r="E51" i="1"/>
  <c r="D51" i="1" s="1"/>
  <c r="X50" i="1"/>
  <c r="W50" i="1"/>
  <c r="V50" i="1"/>
  <c r="U50" i="1"/>
  <c r="T50" i="1"/>
  <c r="S50" i="1"/>
  <c r="R50" i="1"/>
  <c r="Q50" i="1"/>
  <c r="P50" i="1"/>
  <c r="O50" i="1"/>
  <c r="N50" i="1"/>
  <c r="M50" i="1"/>
  <c r="L50" i="1"/>
  <c r="K50" i="1"/>
  <c r="J50" i="1"/>
  <c r="I50" i="1"/>
  <c r="H50" i="1"/>
  <c r="G50" i="1"/>
  <c r="F50" i="1"/>
  <c r="E50" i="1"/>
  <c r="D50" i="1" s="1"/>
  <c r="X49" i="1"/>
  <c r="W49" i="1"/>
  <c r="V49" i="1"/>
  <c r="U49" i="1"/>
  <c r="T49" i="1"/>
  <c r="S49" i="1"/>
  <c r="R49" i="1"/>
  <c r="Q49" i="1"/>
  <c r="P49" i="1"/>
  <c r="O49" i="1"/>
  <c r="N49" i="1"/>
  <c r="M49" i="1"/>
  <c r="L49" i="1"/>
  <c r="K49" i="1"/>
  <c r="J49" i="1"/>
  <c r="I49" i="1"/>
  <c r="H49" i="1"/>
  <c r="G49" i="1"/>
  <c r="F49" i="1"/>
  <c r="E49" i="1"/>
  <c r="D49" i="1" s="1"/>
  <c r="X48" i="1"/>
  <c r="W48" i="1"/>
  <c r="V48" i="1"/>
  <c r="U48" i="1"/>
  <c r="T48" i="1"/>
  <c r="S48" i="1"/>
  <c r="R48" i="1"/>
  <c r="Q48" i="1"/>
  <c r="P48" i="1"/>
  <c r="O48" i="1"/>
  <c r="N48" i="1"/>
  <c r="M48" i="1"/>
  <c r="L48" i="1"/>
  <c r="K48" i="1"/>
  <c r="J48" i="1"/>
  <c r="I48" i="1"/>
  <c r="H48" i="1"/>
  <c r="G48" i="1"/>
  <c r="F48" i="1"/>
  <c r="E48" i="1"/>
  <c r="D48" i="1" s="1"/>
  <c r="X47" i="1"/>
  <c r="W47" i="1"/>
  <c r="V47" i="1"/>
  <c r="U47" i="1"/>
  <c r="T47" i="1"/>
  <c r="S47" i="1"/>
  <c r="R47" i="1"/>
  <c r="Q47" i="1"/>
  <c r="P47" i="1"/>
  <c r="O47" i="1"/>
  <c r="N47" i="1"/>
  <c r="M47" i="1"/>
  <c r="L47" i="1"/>
  <c r="K47" i="1"/>
  <c r="J47" i="1"/>
  <c r="I47" i="1"/>
  <c r="H47" i="1"/>
  <c r="G47" i="1"/>
  <c r="F47" i="1"/>
  <c r="E47" i="1"/>
  <c r="D47" i="1" s="1"/>
  <c r="X46" i="1"/>
  <c r="W46" i="1"/>
  <c r="V46" i="1"/>
  <c r="U46" i="1"/>
  <c r="T46" i="1"/>
  <c r="S46" i="1"/>
  <c r="R46" i="1"/>
  <c r="Q46" i="1"/>
  <c r="P46" i="1"/>
  <c r="O46" i="1"/>
  <c r="N46" i="1"/>
  <c r="M46" i="1"/>
  <c r="L46" i="1"/>
  <c r="K46" i="1"/>
  <c r="J46" i="1"/>
  <c r="I46" i="1"/>
  <c r="H46" i="1"/>
  <c r="G46" i="1"/>
  <c r="F46" i="1"/>
  <c r="E46" i="1"/>
  <c r="D46" i="1" s="1"/>
  <c r="X45" i="1"/>
  <c r="W45" i="1"/>
  <c r="V45" i="1"/>
  <c r="U45" i="1"/>
  <c r="T45" i="1"/>
  <c r="S45" i="1"/>
  <c r="R45" i="1"/>
  <c r="Q45" i="1"/>
  <c r="P45" i="1"/>
  <c r="O45" i="1"/>
  <c r="N45" i="1"/>
  <c r="M45" i="1"/>
  <c r="L45" i="1"/>
  <c r="K45" i="1"/>
  <c r="J45" i="1"/>
  <c r="I45" i="1"/>
  <c r="H45" i="1"/>
  <c r="G45" i="1"/>
  <c r="F45" i="1"/>
  <c r="E45" i="1"/>
  <c r="D45" i="1" s="1"/>
  <c r="X44" i="1"/>
  <c r="W44" i="1"/>
  <c r="V44" i="1"/>
  <c r="U44" i="1"/>
  <c r="T44" i="1"/>
  <c r="S44" i="1"/>
  <c r="R44" i="1"/>
  <c r="Q44" i="1"/>
  <c r="P44" i="1"/>
  <c r="O44" i="1"/>
  <c r="N44" i="1"/>
  <c r="M44" i="1"/>
  <c r="L44" i="1"/>
  <c r="K44" i="1"/>
  <c r="J44" i="1"/>
  <c r="I44" i="1"/>
  <c r="H44" i="1"/>
  <c r="G44" i="1"/>
  <c r="F44" i="1"/>
  <c r="E44" i="1"/>
  <c r="D44" i="1" s="1"/>
  <c r="X43" i="1"/>
  <c r="W43" i="1"/>
  <c r="V43" i="1"/>
  <c r="U43" i="1"/>
  <c r="T43" i="1"/>
  <c r="S43" i="1"/>
  <c r="R43" i="1"/>
  <c r="Q43" i="1"/>
  <c r="P43" i="1"/>
  <c r="O43" i="1"/>
  <c r="N43" i="1"/>
  <c r="M43" i="1"/>
  <c r="L43" i="1"/>
  <c r="K43" i="1"/>
  <c r="J43" i="1"/>
  <c r="I43" i="1"/>
  <c r="H43" i="1"/>
  <c r="G43" i="1"/>
  <c r="F43" i="1"/>
  <c r="E43" i="1"/>
  <c r="D43" i="1" s="1"/>
  <c r="X42" i="1"/>
  <c r="W42" i="1"/>
  <c r="V42" i="1"/>
  <c r="U42" i="1"/>
  <c r="T42" i="1"/>
  <c r="S42" i="1"/>
  <c r="R42" i="1"/>
  <c r="Q42" i="1"/>
  <c r="P42" i="1"/>
  <c r="O42" i="1"/>
  <c r="N42" i="1"/>
  <c r="M42" i="1"/>
  <c r="L42" i="1"/>
  <c r="K42" i="1"/>
  <c r="J42" i="1"/>
  <c r="I42" i="1"/>
  <c r="H42" i="1"/>
  <c r="G42" i="1"/>
  <c r="F42" i="1"/>
  <c r="E42" i="1"/>
  <c r="D42" i="1" s="1"/>
  <c r="X41" i="1"/>
  <c r="W41" i="1"/>
  <c r="V41" i="1"/>
  <c r="U41" i="1"/>
  <c r="T41" i="1"/>
  <c r="S41" i="1"/>
  <c r="R41" i="1"/>
  <c r="Q41" i="1"/>
  <c r="P41" i="1"/>
  <c r="O41" i="1"/>
  <c r="N41" i="1"/>
  <c r="M41" i="1"/>
  <c r="L41" i="1"/>
  <c r="K41" i="1"/>
  <c r="J41" i="1"/>
  <c r="I41" i="1"/>
  <c r="H41" i="1"/>
  <c r="G41" i="1"/>
  <c r="F41" i="1"/>
  <c r="E41" i="1"/>
  <c r="D41" i="1" s="1"/>
  <c r="X40" i="1"/>
  <c r="W40" i="1"/>
  <c r="V40" i="1"/>
  <c r="U40" i="1"/>
  <c r="T40" i="1"/>
  <c r="S40" i="1"/>
  <c r="R40" i="1"/>
  <c r="Q40" i="1"/>
  <c r="P40" i="1"/>
  <c r="O40" i="1"/>
  <c r="N40" i="1"/>
  <c r="M40" i="1"/>
  <c r="L40" i="1"/>
  <c r="K40" i="1"/>
  <c r="J40" i="1"/>
  <c r="I40" i="1"/>
  <c r="H40" i="1"/>
  <c r="G40" i="1"/>
  <c r="F40" i="1"/>
  <c r="E40" i="1"/>
  <c r="D40" i="1" s="1"/>
  <c r="X39" i="1"/>
  <c r="W39" i="1"/>
  <c r="V39" i="1"/>
  <c r="U39" i="1"/>
  <c r="T39" i="1"/>
  <c r="S39" i="1"/>
  <c r="R39" i="1"/>
  <c r="Q39" i="1"/>
  <c r="P39" i="1"/>
  <c r="O39" i="1"/>
  <c r="N39" i="1"/>
  <c r="M39" i="1"/>
  <c r="L39" i="1"/>
  <c r="K39" i="1"/>
  <c r="J39" i="1"/>
  <c r="I39" i="1"/>
  <c r="H39" i="1"/>
  <c r="G39" i="1"/>
  <c r="F39" i="1"/>
  <c r="E39" i="1"/>
  <c r="D39" i="1" s="1"/>
  <c r="X38" i="1"/>
  <c r="W38" i="1"/>
  <c r="V38" i="1"/>
  <c r="U38" i="1"/>
  <c r="T38" i="1"/>
  <c r="S38" i="1"/>
  <c r="R38" i="1"/>
  <c r="Q38" i="1"/>
  <c r="P38" i="1"/>
  <c r="O38" i="1"/>
  <c r="N38" i="1"/>
  <c r="M38" i="1"/>
  <c r="L38" i="1"/>
  <c r="K38" i="1"/>
  <c r="J38" i="1"/>
  <c r="I38" i="1"/>
  <c r="H38" i="1"/>
  <c r="G38" i="1"/>
  <c r="F38" i="1"/>
  <c r="E38" i="1"/>
  <c r="D38" i="1" s="1"/>
  <c r="X37" i="1"/>
  <c r="W37" i="1"/>
  <c r="V37" i="1"/>
  <c r="U37" i="1"/>
  <c r="T37" i="1"/>
  <c r="S37" i="1"/>
  <c r="R37" i="1"/>
  <c r="Q37" i="1"/>
  <c r="P37" i="1"/>
  <c r="O37" i="1"/>
  <c r="N37" i="1"/>
  <c r="M37" i="1"/>
  <c r="L37" i="1"/>
  <c r="K37" i="1"/>
  <c r="J37" i="1"/>
  <c r="I37" i="1"/>
  <c r="H37" i="1"/>
  <c r="G37" i="1"/>
  <c r="F37" i="1"/>
  <c r="E37" i="1"/>
  <c r="D37" i="1" s="1"/>
  <c r="X36" i="1"/>
  <c r="W36" i="1"/>
  <c r="V36" i="1"/>
  <c r="U36" i="1"/>
  <c r="T36" i="1"/>
  <c r="S36" i="1"/>
  <c r="R36" i="1"/>
  <c r="Q36" i="1"/>
  <c r="P36" i="1"/>
  <c r="O36" i="1"/>
  <c r="N36" i="1"/>
  <c r="M36" i="1"/>
  <c r="L36" i="1"/>
  <c r="K36" i="1"/>
  <c r="J36" i="1"/>
  <c r="I36" i="1"/>
  <c r="H36" i="1"/>
  <c r="G36" i="1"/>
  <c r="F36" i="1"/>
  <c r="E36" i="1"/>
  <c r="D36" i="1" s="1"/>
  <c r="X35" i="1"/>
  <c r="W35" i="1"/>
  <c r="V35" i="1"/>
  <c r="U35" i="1"/>
  <c r="T35" i="1"/>
  <c r="S35" i="1"/>
  <c r="R35" i="1"/>
  <c r="Q35" i="1"/>
  <c r="P35" i="1"/>
  <c r="O35" i="1"/>
  <c r="N35" i="1"/>
  <c r="M35" i="1"/>
  <c r="L35" i="1"/>
  <c r="K35" i="1"/>
  <c r="J35" i="1"/>
  <c r="I35" i="1"/>
  <c r="H35" i="1"/>
  <c r="G35" i="1"/>
  <c r="F35" i="1"/>
  <c r="E35" i="1"/>
  <c r="D35" i="1" s="1"/>
  <c r="X34" i="1"/>
  <c r="W34" i="1"/>
  <c r="V34" i="1"/>
  <c r="U34" i="1"/>
  <c r="T34" i="1"/>
  <c r="S34" i="1"/>
  <c r="R34" i="1"/>
  <c r="Q34" i="1"/>
  <c r="P34" i="1"/>
  <c r="O34" i="1"/>
  <c r="N34" i="1"/>
  <c r="M34" i="1"/>
  <c r="L34" i="1"/>
  <c r="K34" i="1"/>
  <c r="J34" i="1"/>
  <c r="I34" i="1"/>
  <c r="H34" i="1"/>
  <c r="G34" i="1"/>
  <c r="F34" i="1"/>
  <c r="E34" i="1"/>
  <c r="D34" i="1" s="1"/>
  <c r="X33" i="1"/>
  <c r="W33" i="1"/>
  <c r="V33" i="1"/>
  <c r="U33" i="1"/>
  <c r="T33" i="1"/>
  <c r="S33" i="1"/>
  <c r="R33" i="1"/>
  <c r="Q33" i="1"/>
  <c r="P33" i="1"/>
  <c r="O33" i="1"/>
  <c r="N33" i="1"/>
  <c r="M33" i="1"/>
  <c r="L33" i="1"/>
  <c r="K33" i="1"/>
  <c r="J33" i="1"/>
  <c r="I33" i="1"/>
  <c r="H33" i="1"/>
  <c r="G33" i="1"/>
  <c r="F33" i="1"/>
  <c r="E33" i="1"/>
  <c r="D33" i="1" s="1"/>
  <c r="X32" i="1"/>
  <c r="W32" i="1"/>
  <c r="V32" i="1"/>
  <c r="U32" i="1"/>
  <c r="T32" i="1"/>
  <c r="S32" i="1"/>
  <c r="R32" i="1"/>
  <c r="Q32" i="1"/>
  <c r="P32" i="1"/>
  <c r="O32" i="1"/>
  <c r="N32" i="1"/>
  <c r="M32" i="1"/>
  <c r="L32" i="1"/>
  <c r="K32" i="1"/>
  <c r="J32" i="1"/>
  <c r="I32" i="1"/>
  <c r="H32" i="1"/>
  <c r="G32" i="1"/>
  <c r="F32" i="1"/>
  <c r="E32" i="1"/>
  <c r="D32" i="1" s="1"/>
  <c r="X31" i="1"/>
  <c r="W31" i="1"/>
  <c r="V31" i="1"/>
  <c r="U31" i="1"/>
  <c r="T31" i="1"/>
  <c r="S31" i="1"/>
  <c r="R31" i="1"/>
  <c r="Q31" i="1"/>
  <c r="P31" i="1"/>
  <c r="O31" i="1"/>
  <c r="N31" i="1"/>
  <c r="M31" i="1"/>
  <c r="L31" i="1"/>
  <c r="K31" i="1"/>
  <c r="J31" i="1"/>
  <c r="I31" i="1"/>
  <c r="H31" i="1"/>
  <c r="G31" i="1"/>
  <c r="F31" i="1"/>
  <c r="E31" i="1"/>
  <c r="D31" i="1" s="1"/>
  <c r="X30" i="1"/>
  <c r="W30" i="1"/>
  <c r="V30" i="1"/>
  <c r="U30" i="1"/>
  <c r="T30" i="1"/>
  <c r="S30" i="1"/>
  <c r="R30" i="1"/>
  <c r="Q30" i="1"/>
  <c r="P30" i="1"/>
  <c r="O30" i="1"/>
  <c r="N30" i="1"/>
  <c r="M30" i="1"/>
  <c r="L30" i="1"/>
  <c r="K30" i="1"/>
  <c r="J30" i="1"/>
  <c r="I30" i="1"/>
  <c r="H30" i="1"/>
  <c r="G30" i="1"/>
  <c r="F30" i="1"/>
  <c r="E30" i="1"/>
  <c r="D30" i="1" s="1"/>
  <c r="X29" i="1"/>
  <c r="W29" i="1"/>
  <c r="V29" i="1"/>
  <c r="U29" i="1"/>
  <c r="T29" i="1"/>
  <c r="S29" i="1"/>
  <c r="R29" i="1"/>
  <c r="Q29" i="1"/>
  <c r="P29" i="1"/>
  <c r="O29" i="1"/>
  <c r="N29" i="1"/>
  <c r="M29" i="1"/>
  <c r="L29" i="1"/>
  <c r="K29" i="1"/>
  <c r="J29" i="1"/>
  <c r="I29" i="1"/>
  <c r="H29" i="1"/>
  <c r="G29" i="1"/>
  <c r="F29" i="1"/>
  <c r="E29" i="1"/>
  <c r="D29" i="1" s="1"/>
  <c r="X28" i="1"/>
  <c r="W28" i="1"/>
  <c r="V28" i="1"/>
  <c r="U28" i="1"/>
  <c r="T28" i="1"/>
  <c r="S28" i="1"/>
  <c r="R28" i="1"/>
  <c r="Q28" i="1"/>
  <c r="P28" i="1"/>
  <c r="O28" i="1"/>
  <c r="N28" i="1"/>
  <c r="M28" i="1"/>
  <c r="L28" i="1"/>
  <c r="K28" i="1"/>
  <c r="J28" i="1"/>
  <c r="I28" i="1"/>
  <c r="H28" i="1"/>
  <c r="G28" i="1"/>
  <c r="F28" i="1"/>
  <c r="E28" i="1"/>
  <c r="D28" i="1" s="1"/>
  <c r="X27" i="1"/>
  <c r="W27" i="1"/>
  <c r="V27" i="1"/>
  <c r="U27" i="1"/>
  <c r="T27" i="1"/>
  <c r="S27" i="1"/>
  <c r="R27" i="1"/>
  <c r="Q27" i="1"/>
  <c r="P27" i="1"/>
  <c r="O27" i="1"/>
  <c r="N27" i="1"/>
  <c r="M27" i="1"/>
  <c r="L27" i="1"/>
  <c r="K27" i="1"/>
  <c r="J27" i="1"/>
  <c r="I27" i="1"/>
  <c r="H27" i="1"/>
  <c r="G27" i="1"/>
  <c r="F27" i="1"/>
  <c r="E27" i="1"/>
  <c r="D27" i="1" s="1"/>
  <c r="X26" i="1"/>
  <c r="W26" i="1"/>
  <c r="V26" i="1"/>
  <c r="U26" i="1"/>
  <c r="T26" i="1"/>
  <c r="S26" i="1"/>
  <c r="R26" i="1"/>
  <c r="Q26" i="1"/>
  <c r="P26" i="1"/>
  <c r="O26" i="1"/>
  <c r="N26" i="1"/>
  <c r="M26" i="1"/>
  <c r="L26" i="1"/>
  <c r="K26" i="1"/>
  <c r="J26" i="1"/>
  <c r="I26" i="1"/>
  <c r="H26" i="1"/>
  <c r="G26" i="1"/>
  <c r="F26" i="1"/>
  <c r="E26" i="1"/>
  <c r="D26" i="1" s="1"/>
  <c r="X25" i="1"/>
  <c r="W25" i="1"/>
  <c r="V25" i="1"/>
  <c r="U25" i="1"/>
  <c r="T25" i="1"/>
  <c r="S25" i="1"/>
  <c r="R25" i="1"/>
  <c r="Q25" i="1"/>
  <c r="P25" i="1"/>
  <c r="O25" i="1"/>
  <c r="N25" i="1"/>
  <c r="M25" i="1"/>
  <c r="L25" i="1"/>
  <c r="K25" i="1"/>
  <c r="J25" i="1"/>
  <c r="I25" i="1"/>
  <c r="H25" i="1"/>
  <c r="G25" i="1"/>
  <c r="F25" i="1"/>
  <c r="E25" i="1"/>
  <c r="D25" i="1" s="1"/>
  <c r="X24" i="1"/>
  <c r="W24" i="1"/>
  <c r="V24" i="1"/>
  <c r="U24" i="1"/>
  <c r="T24" i="1"/>
  <c r="S24" i="1"/>
  <c r="R24" i="1"/>
  <c r="Q24" i="1"/>
  <c r="P24" i="1"/>
  <c r="O24" i="1"/>
  <c r="N24" i="1"/>
  <c r="M24" i="1"/>
  <c r="L24" i="1"/>
  <c r="K24" i="1"/>
  <c r="J24" i="1"/>
  <c r="I24" i="1"/>
  <c r="H24" i="1"/>
  <c r="G24" i="1"/>
  <c r="F24" i="1"/>
  <c r="E24" i="1"/>
  <c r="D24" i="1" s="1"/>
  <c r="X23" i="1"/>
  <c r="W23" i="1"/>
  <c r="V23" i="1"/>
  <c r="U23" i="1"/>
  <c r="T23" i="1"/>
  <c r="S23" i="1"/>
  <c r="R23" i="1"/>
  <c r="Q23" i="1"/>
  <c r="P23" i="1"/>
  <c r="O23" i="1"/>
  <c r="N23" i="1"/>
  <c r="M23" i="1"/>
  <c r="L23" i="1"/>
  <c r="K23" i="1"/>
  <c r="J23" i="1"/>
  <c r="I23" i="1"/>
  <c r="H23" i="1"/>
  <c r="G23" i="1"/>
  <c r="F23" i="1"/>
  <c r="E23" i="1"/>
  <c r="D23" i="1" s="1"/>
  <c r="X22" i="1"/>
  <c r="W22" i="1"/>
  <c r="V22" i="1"/>
  <c r="U22" i="1"/>
  <c r="T22" i="1"/>
  <c r="S22" i="1"/>
  <c r="R22" i="1"/>
  <c r="Q22" i="1"/>
  <c r="P22" i="1"/>
  <c r="O22" i="1"/>
  <c r="N22" i="1"/>
  <c r="M22" i="1"/>
  <c r="L22" i="1"/>
  <c r="K22" i="1"/>
  <c r="J22" i="1"/>
  <c r="I22" i="1"/>
  <c r="H22" i="1"/>
  <c r="G22" i="1"/>
  <c r="F22" i="1"/>
  <c r="E22" i="1"/>
  <c r="D22" i="1" s="1"/>
  <c r="X21" i="1"/>
  <c r="W21" i="1"/>
  <c r="V21" i="1"/>
  <c r="U21" i="1"/>
  <c r="T21" i="1"/>
  <c r="S21" i="1"/>
  <c r="R21" i="1"/>
  <c r="Q21" i="1"/>
  <c r="P21" i="1"/>
  <c r="O21" i="1"/>
  <c r="N21" i="1"/>
  <c r="M21" i="1"/>
  <c r="L21" i="1"/>
  <c r="K21" i="1"/>
  <c r="J21" i="1"/>
  <c r="I21" i="1"/>
  <c r="H21" i="1"/>
  <c r="G21" i="1"/>
  <c r="F21" i="1"/>
  <c r="E21" i="1"/>
  <c r="D21" i="1" s="1"/>
  <c r="X20" i="1"/>
  <c r="W20" i="1"/>
  <c r="V20" i="1"/>
  <c r="U20" i="1"/>
  <c r="T20" i="1"/>
  <c r="S20" i="1"/>
  <c r="R20" i="1"/>
  <c r="Q20" i="1"/>
  <c r="P20" i="1"/>
  <c r="O20" i="1"/>
  <c r="N20" i="1"/>
  <c r="M20" i="1"/>
  <c r="L20" i="1"/>
  <c r="K20" i="1"/>
  <c r="J20" i="1"/>
  <c r="I20" i="1"/>
  <c r="H20" i="1"/>
  <c r="G20" i="1"/>
  <c r="F20" i="1"/>
  <c r="E20" i="1"/>
  <c r="D20" i="1" s="1"/>
  <c r="X19" i="1"/>
  <c r="W19" i="1"/>
  <c r="V19" i="1"/>
  <c r="U19" i="1"/>
  <c r="T19" i="1"/>
  <c r="S19" i="1"/>
  <c r="R19" i="1"/>
  <c r="Q19" i="1"/>
  <c r="P19" i="1"/>
  <c r="O19" i="1"/>
  <c r="N19" i="1"/>
  <c r="M19" i="1"/>
  <c r="L19" i="1"/>
  <c r="K19" i="1"/>
  <c r="J19" i="1"/>
  <c r="I19" i="1"/>
  <c r="H19" i="1"/>
  <c r="G19" i="1"/>
  <c r="F19" i="1"/>
  <c r="E19" i="1"/>
  <c r="D19" i="1" s="1"/>
  <c r="X18" i="1"/>
  <c r="W18" i="1"/>
  <c r="V18" i="1"/>
  <c r="U18" i="1"/>
  <c r="T18" i="1"/>
  <c r="S18" i="1"/>
  <c r="R18" i="1"/>
  <c r="Q18" i="1"/>
  <c r="P18" i="1"/>
  <c r="O18" i="1"/>
  <c r="N18" i="1"/>
  <c r="M18" i="1"/>
  <c r="L18" i="1"/>
  <c r="K18" i="1"/>
  <c r="J18" i="1"/>
  <c r="I18" i="1"/>
  <c r="H18" i="1"/>
  <c r="G18" i="1"/>
  <c r="F18" i="1"/>
  <c r="E18" i="1"/>
  <c r="D18" i="1" s="1"/>
  <c r="X17" i="1"/>
  <c r="W17" i="1"/>
  <c r="V17" i="1"/>
  <c r="U17" i="1"/>
  <c r="T17" i="1"/>
  <c r="S17" i="1"/>
  <c r="R17" i="1"/>
  <c r="Q17" i="1"/>
  <c r="P17" i="1"/>
  <c r="O17" i="1"/>
  <c r="N17" i="1"/>
  <c r="M17" i="1"/>
  <c r="L17" i="1"/>
  <c r="K17" i="1"/>
  <c r="J17" i="1"/>
  <c r="I17" i="1"/>
  <c r="H17" i="1"/>
  <c r="G17" i="1"/>
  <c r="F17" i="1"/>
  <c r="E17" i="1"/>
  <c r="D17" i="1" s="1"/>
  <c r="X16" i="1"/>
  <c r="W16" i="1"/>
  <c r="V16" i="1"/>
  <c r="U16" i="1"/>
  <c r="T16" i="1"/>
  <c r="S16" i="1"/>
  <c r="R16" i="1"/>
  <c r="Q16" i="1"/>
  <c r="P16" i="1"/>
  <c r="O16" i="1"/>
  <c r="N16" i="1"/>
  <c r="M16" i="1"/>
  <c r="L16" i="1"/>
  <c r="K16" i="1"/>
  <c r="J16" i="1"/>
  <c r="I16" i="1"/>
  <c r="H16" i="1"/>
  <c r="G16" i="1"/>
  <c r="F16" i="1"/>
  <c r="E16" i="1"/>
  <c r="D16" i="1" s="1"/>
  <c r="X15" i="1"/>
  <c r="W15" i="1"/>
  <c r="V15" i="1"/>
  <c r="U15" i="1"/>
  <c r="T15" i="1"/>
  <c r="S15" i="1"/>
  <c r="R15" i="1"/>
  <c r="Q15" i="1"/>
  <c r="P15" i="1"/>
  <c r="O15" i="1"/>
  <c r="N15" i="1"/>
  <c r="M15" i="1"/>
  <c r="L15" i="1"/>
  <c r="K15" i="1"/>
  <c r="J15" i="1"/>
  <c r="I15" i="1"/>
  <c r="H15" i="1"/>
  <c r="G15" i="1"/>
  <c r="F15" i="1"/>
  <c r="E15" i="1"/>
  <c r="D15" i="1" s="1"/>
  <c r="X14" i="1"/>
  <c r="W14" i="1"/>
  <c r="V14" i="1"/>
  <c r="U14" i="1"/>
  <c r="T14" i="1"/>
  <c r="S14" i="1"/>
  <c r="R14" i="1"/>
  <c r="Q14" i="1"/>
  <c r="P14" i="1"/>
  <c r="O14" i="1"/>
  <c r="N14" i="1"/>
  <c r="M14" i="1"/>
  <c r="L14" i="1"/>
  <c r="K14" i="1"/>
  <c r="J14" i="1"/>
  <c r="I14" i="1"/>
  <c r="H14" i="1"/>
  <c r="G14" i="1"/>
  <c r="F14" i="1"/>
  <c r="E14" i="1"/>
  <c r="D14" i="1" s="1"/>
  <c r="X13" i="1"/>
  <c r="W13" i="1"/>
  <c r="V13" i="1"/>
  <c r="U13" i="1"/>
  <c r="T13" i="1"/>
  <c r="S13" i="1"/>
  <c r="R13" i="1"/>
  <c r="Q13" i="1"/>
  <c r="P13" i="1"/>
  <c r="O13" i="1"/>
  <c r="N13" i="1"/>
  <c r="M13" i="1"/>
  <c r="L13" i="1"/>
  <c r="K13" i="1"/>
  <c r="J13" i="1"/>
  <c r="I13" i="1"/>
  <c r="H13" i="1"/>
  <c r="G13" i="1"/>
  <c r="F13" i="1"/>
  <c r="E13" i="1"/>
  <c r="D13" i="1" s="1"/>
  <c r="X12" i="1"/>
  <c r="W12" i="1"/>
  <c r="V12" i="1"/>
  <c r="U12" i="1"/>
  <c r="T12" i="1"/>
  <c r="S12" i="1"/>
  <c r="R12" i="1"/>
  <c r="Q12" i="1"/>
  <c r="P12" i="1"/>
  <c r="O12" i="1"/>
  <c r="N12" i="1"/>
  <c r="M12" i="1"/>
  <c r="L12" i="1"/>
  <c r="K12" i="1"/>
  <c r="J12" i="1"/>
  <c r="I12" i="1"/>
  <c r="H12" i="1"/>
  <c r="G12" i="1"/>
  <c r="F12" i="1"/>
  <c r="E12" i="1"/>
  <c r="D12" i="1" s="1"/>
  <c r="X11" i="1"/>
  <c r="W11" i="1"/>
  <c r="V11" i="1"/>
  <c r="U11" i="1"/>
  <c r="T11" i="1"/>
  <c r="S11" i="1"/>
  <c r="R11" i="1"/>
  <c r="Q11" i="1"/>
  <c r="P11" i="1"/>
  <c r="O11" i="1"/>
  <c r="N11" i="1"/>
  <c r="M11" i="1"/>
  <c r="L11" i="1"/>
  <c r="K11" i="1"/>
  <c r="J11" i="1"/>
  <c r="I11" i="1"/>
  <c r="H11" i="1"/>
  <c r="G11" i="1"/>
  <c r="F11" i="1"/>
  <c r="E11" i="1"/>
  <c r="D11" i="1" s="1"/>
  <c r="X10" i="1"/>
  <c r="W10" i="1"/>
  <c r="V10" i="1"/>
  <c r="U10" i="1"/>
  <c r="T10" i="1"/>
  <c r="S10" i="1"/>
  <c r="R10" i="1"/>
  <c r="Q10" i="1"/>
  <c r="P10" i="1"/>
  <c r="O10" i="1"/>
  <c r="N10" i="1"/>
  <c r="M10" i="1"/>
  <c r="L10" i="1"/>
  <c r="K10" i="1"/>
  <c r="J10" i="1"/>
  <c r="I10" i="1"/>
  <c r="H10" i="1"/>
  <c r="G10" i="1"/>
  <c r="F10" i="1"/>
  <c r="E10" i="1"/>
  <c r="D10" i="1" s="1"/>
  <c r="X9" i="1"/>
  <c r="W9" i="1"/>
  <c r="V9" i="1"/>
  <c r="U9" i="1"/>
  <c r="T9" i="1"/>
  <c r="S9" i="1"/>
  <c r="R9" i="1"/>
  <c r="Q9" i="1"/>
  <c r="P9" i="1"/>
  <c r="O9" i="1"/>
  <c r="N9" i="1"/>
  <c r="M9" i="1"/>
  <c r="L9" i="1"/>
  <c r="K9" i="1"/>
  <c r="J9" i="1"/>
  <c r="I9" i="1"/>
  <c r="H9" i="1"/>
  <c r="G9" i="1"/>
  <c r="F9" i="1"/>
  <c r="E9" i="1"/>
  <c r="D9" i="1" s="1"/>
  <c r="X8" i="1"/>
  <c r="W8" i="1"/>
  <c r="V8" i="1"/>
  <c r="U8" i="1"/>
  <c r="T8" i="1"/>
  <c r="S8" i="1"/>
  <c r="R8" i="1"/>
  <c r="Q8" i="1"/>
  <c r="P8" i="1"/>
  <c r="O8" i="1"/>
  <c r="N8" i="1"/>
  <c r="M8" i="1"/>
  <c r="L8" i="1"/>
  <c r="K8" i="1"/>
  <c r="J8" i="1"/>
  <c r="I8" i="1"/>
  <c r="H8" i="1"/>
  <c r="G8" i="1"/>
  <c r="F8" i="1"/>
  <c r="E8" i="1"/>
  <c r="D8" i="1" s="1"/>
  <c r="X7" i="1"/>
  <c r="W7" i="1"/>
  <c r="V7" i="1"/>
  <c r="U7" i="1"/>
  <c r="T7" i="1"/>
  <c r="S7" i="1"/>
  <c r="R7" i="1"/>
  <c r="Q7" i="1"/>
  <c r="P7" i="1"/>
  <c r="O7" i="1"/>
  <c r="N7" i="1"/>
  <c r="M7" i="1"/>
  <c r="L7" i="1"/>
  <c r="K7" i="1"/>
  <c r="J7" i="1"/>
  <c r="I7" i="1"/>
  <c r="H7" i="1"/>
  <c r="G7" i="1"/>
  <c r="F7" i="1"/>
  <c r="E7" i="1"/>
  <c r="D7" i="1" s="1"/>
  <c r="X6" i="1"/>
  <c r="W6" i="1"/>
  <c r="V6" i="1"/>
  <c r="U6" i="1"/>
  <c r="T6" i="1"/>
  <c r="S6" i="1"/>
  <c r="R6" i="1"/>
  <c r="Q6" i="1"/>
  <c r="P6" i="1"/>
  <c r="O6" i="1"/>
  <c r="N6" i="1"/>
  <c r="M6" i="1"/>
  <c r="L6" i="1"/>
  <c r="K6" i="1"/>
  <c r="J6" i="1"/>
  <c r="I6" i="1"/>
  <c r="H6" i="1"/>
  <c r="G6" i="1"/>
  <c r="F6" i="1"/>
  <c r="E6" i="1"/>
  <c r="D6" i="1" s="1"/>
  <c r="X5" i="1"/>
  <c r="W5" i="1"/>
  <c r="V5" i="1"/>
  <c r="U5" i="1"/>
  <c r="T5" i="1"/>
  <c r="S5" i="1"/>
  <c r="R5" i="1"/>
  <c r="Q5" i="1"/>
  <c r="P5" i="1"/>
  <c r="O5" i="1"/>
  <c r="N5" i="1"/>
  <c r="M5" i="1"/>
  <c r="L5" i="1"/>
  <c r="K5" i="1"/>
  <c r="J5" i="1"/>
  <c r="I5" i="1"/>
  <c r="H5" i="1"/>
  <c r="G5" i="1"/>
  <c r="F5" i="1"/>
  <c r="E5" i="1"/>
  <c r="D135" i="1" l="1"/>
  <c r="B135" i="1"/>
  <c r="D136" i="1"/>
  <c r="B136" i="1"/>
  <c r="D137" i="1"/>
  <c r="B137" i="1"/>
  <c r="D138" i="1"/>
  <c r="B138" i="1"/>
  <c r="D141" i="1"/>
  <c r="B141" i="1"/>
  <c r="D142" i="1"/>
  <c r="B142" i="1"/>
  <c r="D145" i="1"/>
  <c r="B145" i="1"/>
  <c r="D149" i="1"/>
  <c r="B149" i="1"/>
  <c r="D153" i="1"/>
  <c r="B153" i="1"/>
  <c r="D154" i="1"/>
  <c r="B154" i="1"/>
  <c r="D157" i="1"/>
  <c r="B157" i="1"/>
  <c r="D158" i="1"/>
  <c r="B158" i="1"/>
  <c r="D161" i="1"/>
  <c r="B161" i="1"/>
  <c r="D165" i="1"/>
  <c r="B165" i="1"/>
  <c r="D169" i="1"/>
  <c r="B169" i="1"/>
  <c r="D170" i="1"/>
  <c r="B170" i="1"/>
  <c r="D173" i="1"/>
  <c r="B173" i="1"/>
  <c r="D174" i="1"/>
  <c r="B174" i="1"/>
  <c r="D177" i="1"/>
  <c r="B177" i="1"/>
  <c r="D181" i="1"/>
  <c r="B181" i="1"/>
  <c r="D185" i="1"/>
  <c r="B185" i="1"/>
  <c r="D186" i="1"/>
  <c r="B186" i="1"/>
  <c r="D189" i="1"/>
  <c r="B189" i="1"/>
  <c r="D190" i="1"/>
  <c r="B190" i="1"/>
  <c r="D193" i="1"/>
  <c r="B193" i="1"/>
  <c r="D197" i="1"/>
  <c r="B197" i="1"/>
  <c r="D202" i="1"/>
  <c r="B202" i="1"/>
  <c r="D206" i="1"/>
  <c r="B206" i="1"/>
  <c r="D218" i="1"/>
  <c r="B218" i="1"/>
  <c r="D222" i="1"/>
  <c r="B222" i="1"/>
  <c r="D234" i="1"/>
  <c r="B234" i="1"/>
  <c r="D238" i="1"/>
  <c r="B238" i="1"/>
  <c r="D250" i="1"/>
  <c r="B250" i="1"/>
  <c r="D254" i="1"/>
  <c r="B254" i="1"/>
  <c r="D266" i="1"/>
  <c r="B266" i="1"/>
  <c r="D270" i="1"/>
  <c r="B270" i="1"/>
  <c r="D282" i="1"/>
  <c r="B282" i="1"/>
  <c r="D286" i="1"/>
  <c r="B286" i="1"/>
  <c r="D294" i="1"/>
  <c r="B294" i="1"/>
  <c r="D298" i="1"/>
  <c r="B298" i="1"/>
  <c r="B399" i="1"/>
  <c r="B395" i="1"/>
  <c r="B391" i="1"/>
  <c r="B387" i="1"/>
  <c r="B383" i="1"/>
  <c r="B379" i="1"/>
  <c r="B375" i="1"/>
  <c r="B371" i="1"/>
  <c r="B367" i="1"/>
  <c r="B363" i="1"/>
  <c r="B359" i="1"/>
  <c r="B355" i="1"/>
  <c r="B351" i="1"/>
  <c r="B347" i="1"/>
  <c r="B343" i="1"/>
  <c r="B339" i="1"/>
  <c r="B335" i="1"/>
  <c r="B331" i="1"/>
  <c r="B327" i="1"/>
  <c r="B323" i="1"/>
  <c r="B319" i="1"/>
  <c r="B315" i="1"/>
  <c r="B311" i="1"/>
  <c r="B307" i="1"/>
  <c r="B301" i="1"/>
  <c r="B296" i="1"/>
  <c r="B291" i="1"/>
  <c r="B285" i="1"/>
  <c r="B280" i="1"/>
  <c r="B275" i="1"/>
  <c r="B269" i="1"/>
  <c r="B264" i="1"/>
  <c r="B259" i="1"/>
  <c r="B253" i="1"/>
  <c r="B248" i="1"/>
  <c r="B243" i="1"/>
  <c r="B237" i="1"/>
  <c r="B232" i="1"/>
  <c r="B227" i="1"/>
  <c r="B221" i="1"/>
  <c r="B216" i="1"/>
  <c r="B211" i="1"/>
  <c r="B205" i="1"/>
  <c r="B200" i="1"/>
  <c r="B192" i="1"/>
  <c r="B184" i="1"/>
  <c r="B176" i="1"/>
  <c r="B168" i="1"/>
  <c r="B160" i="1"/>
  <c r="B152" i="1"/>
  <c r="B144" i="1"/>
  <c r="D393" i="1"/>
  <c r="D385" i="1"/>
  <c r="D377" i="1"/>
  <c r="D369" i="1"/>
  <c r="D361" i="1"/>
  <c r="D353" i="1"/>
  <c r="D344" i="1"/>
  <c r="D334" i="1"/>
  <c r="D312" i="1"/>
  <c r="D302" i="1"/>
  <c r="D262" i="1"/>
  <c r="D230" i="1"/>
  <c r="D198" i="1"/>
  <c r="D166" i="1"/>
  <c r="B398" i="1"/>
  <c r="B394" i="1"/>
  <c r="B390" i="1"/>
  <c r="B386" i="1"/>
  <c r="B382" i="1"/>
  <c r="B378" i="1"/>
  <c r="B374" i="1"/>
  <c r="B370" i="1"/>
  <c r="B366" i="1"/>
  <c r="B362" i="1"/>
  <c r="B358" i="1"/>
  <c r="B354" i="1"/>
  <c r="B350" i="1"/>
  <c r="B346" i="1"/>
  <c r="B342" i="1"/>
  <c r="B338" i="1"/>
  <c r="B330" i="1"/>
  <c r="B326" i="1"/>
  <c r="B322" i="1"/>
  <c r="B318" i="1"/>
  <c r="B314" i="1"/>
  <c r="B310" i="1"/>
  <c r="B305" i="1"/>
  <c r="B300" i="1"/>
  <c r="B295" i="1"/>
  <c r="B289" i="1"/>
  <c r="B284" i="1"/>
  <c r="B279" i="1"/>
  <c r="B273" i="1"/>
  <c r="B268" i="1"/>
  <c r="B263" i="1"/>
  <c r="B257" i="1"/>
  <c r="B252" i="1"/>
  <c r="B247" i="1"/>
  <c r="B241" i="1"/>
  <c r="B236" i="1"/>
  <c r="B231" i="1"/>
  <c r="B225" i="1"/>
  <c r="B220" i="1"/>
  <c r="B215" i="1"/>
  <c r="B209" i="1"/>
  <c r="B204" i="1"/>
  <c r="B199" i="1"/>
  <c r="B191" i="1"/>
  <c r="B183" i="1"/>
  <c r="B175" i="1"/>
  <c r="B167" i="1"/>
  <c r="B159" i="1"/>
  <c r="B151" i="1"/>
  <c r="B143" i="1"/>
  <c r="D392" i="1"/>
  <c r="D384" i="1"/>
  <c r="D376" i="1"/>
  <c r="D368" i="1"/>
  <c r="D360" i="1"/>
  <c r="D352" i="1"/>
  <c r="D332" i="1"/>
  <c r="D290" i="1"/>
  <c r="D258" i="1"/>
  <c r="D226" i="1"/>
  <c r="D194" i="1"/>
  <c r="D162" i="1"/>
  <c r="B397" i="1"/>
  <c r="B389" i="1"/>
  <c r="B381" i="1"/>
  <c r="B373" i="1"/>
  <c r="B365" i="1"/>
  <c r="B357" i="1"/>
  <c r="B349" i="1"/>
  <c r="B345" i="1"/>
  <c r="B341" i="1"/>
  <c r="B337" i="1"/>
  <c r="B333" i="1"/>
  <c r="B329" i="1"/>
  <c r="B325" i="1"/>
  <c r="B321" i="1"/>
  <c r="B317" i="1"/>
  <c r="B313" i="1"/>
  <c r="B309" i="1"/>
  <c r="B304" i="1"/>
  <c r="B299" i="1"/>
  <c r="B293" i="1"/>
  <c r="B288" i="1"/>
  <c r="B283" i="1"/>
  <c r="B277" i="1"/>
  <c r="B272" i="1"/>
  <c r="B267" i="1"/>
  <c r="B261" i="1"/>
  <c r="B256" i="1"/>
  <c r="B251" i="1"/>
  <c r="B245" i="1"/>
  <c r="B240" i="1"/>
  <c r="B235" i="1"/>
  <c r="B229" i="1"/>
  <c r="B224" i="1"/>
  <c r="B219" i="1"/>
  <c r="B213" i="1"/>
  <c r="B208" i="1"/>
  <c r="B203" i="1"/>
  <c r="B196" i="1"/>
  <c r="B188" i="1"/>
  <c r="B180" i="1"/>
  <c r="B172" i="1"/>
  <c r="B164" i="1"/>
  <c r="B156" i="1"/>
  <c r="B148" i="1"/>
  <c r="B140" i="1"/>
  <c r="D328" i="1"/>
  <c r="D278" i="1"/>
  <c r="D246" i="1"/>
  <c r="D214" i="1"/>
  <c r="D182" i="1"/>
  <c r="D150" i="1"/>
  <c r="B396" i="1"/>
  <c r="B388" i="1"/>
  <c r="B380" i="1"/>
  <c r="B372" i="1"/>
  <c r="B364" i="1"/>
  <c r="B356" i="1"/>
  <c r="B348" i="1"/>
  <c r="B340" i="1"/>
  <c r="B336" i="1"/>
  <c r="B324" i="1"/>
  <c r="B320" i="1"/>
  <c r="B316" i="1"/>
  <c r="B308" i="1"/>
  <c r="B303" i="1"/>
  <c r="B297" i="1"/>
  <c r="B292" i="1"/>
  <c r="B287" i="1"/>
  <c r="B281" i="1"/>
  <c r="B276" i="1"/>
  <c r="B271" i="1"/>
  <c r="B265" i="1"/>
  <c r="B260" i="1"/>
  <c r="B255" i="1"/>
  <c r="B249" i="1"/>
  <c r="B244" i="1"/>
  <c r="B239" i="1"/>
  <c r="B233" i="1"/>
  <c r="B228" i="1"/>
  <c r="B223" i="1"/>
  <c r="B217" i="1"/>
  <c r="B212" i="1"/>
  <c r="B207" i="1"/>
  <c r="B201" i="1"/>
  <c r="B195" i="1"/>
  <c r="B187" i="1"/>
  <c r="B179" i="1"/>
  <c r="B171" i="1"/>
  <c r="B163" i="1"/>
  <c r="B155" i="1"/>
  <c r="B147" i="1"/>
  <c r="B139" i="1"/>
  <c r="D306" i="1"/>
  <c r="D274" i="1"/>
  <c r="D242" i="1"/>
  <c r="D210" i="1"/>
  <c r="D178" i="1"/>
  <c r="D146" i="1"/>
  <c r="D400" i="1"/>
  <c r="B400" i="1" s="1"/>
  <c r="B18" i="1" l="1"/>
  <c r="B21" i="1"/>
  <c r="B22" i="1"/>
  <c r="B23" i="1"/>
  <c r="B24" i="1"/>
  <c r="B25" i="1"/>
  <c r="B26" i="1"/>
  <c r="B27" i="1"/>
  <c r="B28" i="1"/>
  <c r="B29" i="1"/>
  <c r="B30" i="1"/>
  <c r="B31"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1" i="1"/>
  <c r="B92" i="1"/>
  <c r="B93" i="1"/>
  <c r="B94" i="1"/>
  <c r="B95" i="1"/>
  <c r="B96" i="1"/>
  <c r="B97" i="1"/>
  <c r="B98" i="1"/>
  <c r="B99" i="1"/>
  <c r="B100" i="1"/>
  <c r="B101" i="1"/>
  <c r="B102" i="1"/>
  <c r="B103" i="1"/>
  <c r="B104" i="1"/>
  <c r="B105" i="1"/>
  <c r="B106" i="1"/>
  <c r="B107" i="1"/>
  <c r="B108" i="1"/>
  <c r="B109" i="1"/>
  <c r="B110" i="1"/>
  <c r="B111" i="1"/>
  <c r="B112" i="1"/>
  <c r="B113" i="1"/>
  <c r="B114" i="1"/>
  <c r="B116" i="1"/>
  <c r="B117" i="1"/>
  <c r="B118" i="1"/>
  <c r="B119" i="1"/>
  <c r="B120" i="1"/>
  <c r="B121" i="1"/>
  <c r="B122" i="1"/>
  <c r="B124" i="1"/>
  <c r="B125" i="1"/>
  <c r="B126" i="1"/>
  <c r="B127" i="1"/>
  <c r="B128" i="1"/>
  <c r="B129" i="1"/>
  <c r="B130" i="1"/>
  <c r="B131" i="1"/>
  <c r="B132" i="1"/>
  <c r="B133" i="1"/>
  <c r="B134" i="1"/>
  <c r="B123" i="1" l="1"/>
  <c r="B115" i="1"/>
  <c r="B90" i="1"/>
  <c r="B32" i="1"/>
  <c r="B20" i="1"/>
  <c r="B19" i="1"/>
  <c r="B17" i="1"/>
  <c r="B16" i="1"/>
  <c r="B15" i="1"/>
  <c r="B14" i="1"/>
  <c r="B13" i="1"/>
  <c r="B12" i="1"/>
  <c r="B11" i="1"/>
  <c r="B10" i="1"/>
  <c r="B8" i="1"/>
  <c r="B9" i="1"/>
  <c r="B7" i="1"/>
  <c r="D5" i="1" l="1"/>
  <c r="B5" i="1" s="1"/>
  <c r="B6" i="1"/>
</calcChain>
</file>

<file path=xl/sharedStrings.xml><?xml version="1.0" encoding="utf-8"?>
<sst xmlns="http://schemas.openxmlformats.org/spreadsheetml/2006/main" count="691" uniqueCount="365">
  <si>
    <r>
      <rPr>
        <b/>
        <sz val="11"/>
        <color theme="1"/>
        <rFont val="Calibri"/>
        <family val="2"/>
        <scheme val="minor"/>
      </rPr>
      <t>ASPECTOS GENERALES</t>
    </r>
    <r>
      <rPr>
        <sz val="11"/>
        <color theme="1"/>
        <rFont val="Calibri"/>
        <family val="2"/>
        <scheme val="minor"/>
      </rPr>
      <t xml:space="preserve">
Para el correcto diligenciamiento del formato tenga en cuenta las siguientes recomendaciones y conceptos.
• Lea cuidadosamente este manual antes de comenzar a diligenciar la información, al igual que las indicaciones que se presentan para cada una de los numerales del formulario.</t>
    </r>
  </si>
  <si>
    <t>OPTIMO</t>
  </si>
  <si>
    <t>NA</t>
  </si>
  <si>
    <t>Página 1 de 1</t>
  </si>
  <si>
    <r>
      <rPr>
        <b/>
        <sz val="13"/>
        <color theme="1"/>
        <rFont val="Calibri"/>
        <family val="2"/>
        <scheme val="minor"/>
      </rPr>
      <t>INSTITUTO COLOMBIANO DE BIENESTAR FAMILIAR</t>
    </r>
    <r>
      <rPr>
        <sz val="11"/>
        <color theme="1"/>
        <rFont val="Calibri"/>
        <family val="2"/>
        <scheme val="minor"/>
      </rPr>
      <t xml:space="preserve">
</t>
    </r>
    <r>
      <rPr>
        <b/>
        <sz val="11"/>
        <color theme="6" tint="-0.499984740745262"/>
        <rFont val="Calibri"/>
        <family val="2"/>
        <scheme val="minor"/>
      </rPr>
      <t>INSTRUCCIONES DE LA HERRAMIENTA
ESTRATEGIA TU CUENTAS 
Dirección de Protección</t>
    </r>
  </si>
  <si>
    <t>Regional</t>
  </si>
  <si>
    <t>Municipio</t>
  </si>
  <si>
    <t>Teléfono fijo</t>
  </si>
  <si>
    <t>Teléfono móvil</t>
  </si>
  <si>
    <t>Correo electrónico</t>
  </si>
  <si>
    <t>Modalidad</t>
  </si>
  <si>
    <t>Población que atiende</t>
  </si>
  <si>
    <t>Valor del contrato</t>
  </si>
  <si>
    <t>Entidad contratista</t>
  </si>
  <si>
    <t>Cupos contratados o Sesiones mensuales</t>
  </si>
  <si>
    <t>Jornada de atención 
(Aplica para Externado)</t>
  </si>
  <si>
    <t>Nombre de la sede de atención</t>
  </si>
  <si>
    <t>Dirección de la sede de atención</t>
  </si>
  <si>
    <t>Observación</t>
  </si>
  <si>
    <t>Nombre del representante legal EC</t>
  </si>
  <si>
    <t>Centro Zonal</t>
  </si>
  <si>
    <t>No. Contrato</t>
  </si>
  <si>
    <t>Nombre del Supervisor del Contrato</t>
  </si>
  <si>
    <t>No.</t>
  </si>
  <si>
    <t>Fecha de inicio del contrato
(dd/mm/aaaa)</t>
  </si>
  <si>
    <t>Fecha de finalización del contrato
(dd/mm/aaaa)</t>
  </si>
  <si>
    <t>Versión 1</t>
  </si>
  <si>
    <t>Código EC</t>
  </si>
  <si>
    <t>Si</t>
  </si>
  <si>
    <t>No</t>
  </si>
  <si>
    <t>Tipo de Obligación</t>
  </si>
  <si>
    <t>Obligación</t>
  </si>
  <si>
    <t>Estado del requerimiento</t>
  </si>
  <si>
    <t>Abierto</t>
  </si>
  <si>
    <t>Cerrado</t>
  </si>
  <si>
    <t>Estado</t>
  </si>
  <si>
    <t>Si/No</t>
  </si>
  <si>
    <t>Generales</t>
  </si>
  <si>
    <t>Bienestarina</t>
  </si>
  <si>
    <t>Componente_Técnico</t>
  </si>
  <si>
    <t>Componente_Administrativo</t>
  </si>
  <si>
    <t>Componente_Legal</t>
  </si>
  <si>
    <t>Componente_Financiero</t>
  </si>
  <si>
    <t>Eje_Seguridad_de_la_Información</t>
  </si>
  <si>
    <t>Eje_Ambiental</t>
  </si>
  <si>
    <t>Eje_de_Calidad</t>
  </si>
  <si>
    <t>Eje_de_Seguridad_y_Salud_en_el_Trabajo</t>
  </si>
  <si>
    <t>Dotación_adquirida_o_recibida_por_el_contratista</t>
  </si>
  <si>
    <t>Asumir la responsabilidad de todas las actividades relativas a la ejecución de las obligaciones establecidas en este contrato.</t>
  </si>
  <si>
    <t>Asumir un buen trato para con los demás colaboradores internos y externos del Instituto Colombiano de Bienestar Familiar, y actuar con responsabilidad, eficiencia y transparencia.</t>
  </si>
  <si>
    <t>Atender los requerimientos, instrucciones y/o recomendaciones que durante el desarrollo del Contrato le imparta EL ICBF a través del supervisor del mismo, para una correcta ejecución y cumplimiento de sus obligaciones.</t>
  </si>
  <si>
    <t>Colaborar con el ICBF en el suministro y respuesta de la información correspondiente, a los requerimientos efectuados por los organismos de control del Estado Colombiano en relación con la ejecución, desarrollo o implementación del contrato objeto del presente documento.</t>
  </si>
  <si>
    <t>Constituir y allegar a EL ICBF las garantías requeridas dentro de los tres (3) días hábiles siguientes a la suscripción del contrato.</t>
  </si>
  <si>
    <t>Cumplir con las demás que correspondan a la naturaleza del contrato.</t>
  </si>
  <si>
    <t>Cumplir con las disposiciones establecidas en el Capítulo “Buenas Prácticas en la Gestión Contractual” del Manual de Contratación vigente.</t>
  </si>
  <si>
    <t>Entregar al supervisor del contrato los informes que se soliciten sobre cualquier aspecto y/o resultados obtenidos, cuando así se requiera.</t>
  </si>
  <si>
    <t>Informar oportunamente cualquier anomalía o dificultad que advierta en el desarrollo del contrato y proponer alternativas de solución a las mismas.</t>
  </si>
  <si>
    <t>Participar y apoyar al ICBF en todas las reuniones a las que éste lo convoque relacionadas con la ejecución del contrato.</t>
  </si>
  <si>
    <t>Presentar la información y soportes que en desarrollo del control fiscal requieran los organismos de control.</t>
  </si>
  <si>
    <t>Realizar los pagos al SISS (salud, pensión y riesgos laborales), de acuerdo con la normatividad vigente aportando los soportes de pago correspondientes.</t>
  </si>
  <si>
    <t>Reintegrar los recursos aportados y no ejecutados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PARÁGRAFO: Las consignaciones a que hace referencia esta obligación deben realizarse únicamente en la cuenta informada por escrito por el supervisor del contrato.</t>
  </si>
  <si>
    <t>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PARÁGRAFO: Las consignaciones a que hace referencia esta obligación deben realizarse únicamente en la cuenta informada por escrito por el supervisor del contrato.</t>
  </si>
  <si>
    <t>Respetar la política medioambiental del ICBF, política que incluye todas las normas internas sobre el uso de los recursos ambientales, como el agua y la energía, racionamiento de papel, normas sobre parqueaderos y manejo de desechos residuales.</t>
  </si>
  <si>
    <t>Utilizar la imagen del ICBF de acuerdo con los lineamientos establecidos por éste. Salvo autorización expresa y escrita de las partes ningún funcionario, podrá utilizar el nombre, emblema o sello oficial de la otra parte para fines publicitarios o de cualquier otra índole.</t>
  </si>
  <si>
    <t>Atender visitas o requerimientos de los organismos de control en el seguimiento a las actividades que se deriven de la prestación del servicio.</t>
  </si>
  <si>
    <t>Efectuar las reparaciones y mantenimientos indispensables para la conservación de bienes muebles entregados por el ICBF y adquiridos durante la ejecución del contrato.</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</si>
  <si>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</si>
  <si>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Emplear la mayor diligencia en la conservación de los bienes entregados por el ICBF y adquiridos durante la ejecución del contrato.</t>
  </si>
  <si>
    <t>Entregar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de Bienestar Familiar. En este caso, se procederá conforme con lo establecido en los lineamientos técnicos respectivos dados por el ICBF.</t>
  </si>
  <si>
    <t>Garantizar en caso de traslado o cierre de las UDS, que los elementos de dotación propiedad del ICBF sean transferidos a la nueva unidad, mediante acta de entrega, en presencia del supervisor del contrato y del almacenista de la Regional cuando aplique. PARÁGRAFO PRIMERO. El CONTRATISTA será responsable en los siguientes eventos: a. cuando el caso fortuito hubiere sobrevenido por culpa suya, aunque levísima; b. cuando por peligro del bien prestado o propio, haya preferido salvar el suyo; y c. cuando expresamente haya aceptado la responsabilidad del caso fortuito. PARÁGRAFO SEGUNDO. La falta de reporte de los bienes muebles devolutivos adquiridos como dotación con recursos del ICBF en el marco del contrato de aporte, o su no devolución a la finalización del contrato, harán incurrir al operador en responsabilidad contractual, disciplinaria, fiscal y penal.</t>
  </si>
  <si>
    <t>Informar al supervisor del contrato la existencia de siniestros dentro de los cinco (5) días hábiles a su ocurrencia.</t>
  </si>
  <si>
    <t>Informar de manera inmediata al supervisor con copia al ordenador del gasto, una vez sean adquiridos bienes muebles con recursos entregados por el ICBF, junto con el traslado de las correspondientes facturas.</t>
  </si>
  <si>
    <t>Llevar la contabilidad de los bienes muebles por centro de costos, de acuerdo con lo establecido en los lineamientos técnicos- administrativos vigentes que rijan para el programa, en los casos que aplique.</t>
  </si>
  <si>
    <t>Relacionar en acta, tanto al inicio como al final del contrato, los elementos propiedad del CONTRATISTA y puestos a disposición de las unidades de servicios, incluidos en el plan de trabajo.</t>
  </si>
  <si>
    <t>Responder por cualquier deterioro de los bienes muebles devolutivos, que no provenga del desgaste natural o que provenga del uso no autorizado por el ICBF.</t>
  </si>
  <si>
    <t>Restituir los bienes muebles devolutivos entregados y adquiridos durante la ejecución del contrato con recursos del ICBF una vez vencido el plazo de ejecución.</t>
  </si>
  <si>
    <t>Suscribir acta de recibo de los bienes muebles entregados por el ICBF y adquiridos durante la ejecución del contrato con la respectiva relación de inventarios, una vez cumplidos los requisitos de perfeccionamiento y ejecución del contrato.</t>
  </si>
  <si>
    <t>Utilizar los bienes entregados por el ICBF y adquiridos durante la ejecución del contrato conforme al uso legítimo autorizado.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</si>
  <si>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</si>
  <si>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Cumplir con las obligaciones laborales que como empleador se puedan generar con relación al contrato suscrito: presentar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según la vinculación laboral; iv) el suministro de elementos necesarios para el adecuado cumplimiento de sus labores; v) el reconocimiento de viáticos, gastos de viaje, entre otros. El cumplimiento de esta obligación será indispensable para que se efectúe el desembolso por parte del ICBF.</t>
  </si>
  <si>
    <t>Ejecutar el contrato dentro del plazo o vigencia del mismo y de acuerdo con los valores en la cláusula quinta del presente contrato.</t>
  </si>
  <si>
    <t>Mantener la licencia de funcionamiento vigente para la modalidad objeto del presente contrato durante el plazo de ejecución.</t>
  </si>
  <si>
    <t>Suscribir el acta de inicio del contrato.</t>
  </si>
  <si>
    <t>Suscribir todas las actas que se produzcan con ocasión de la ejecución del contrato.</t>
  </si>
  <si>
    <t>Contar con la aprobación previa por parte del supervisor del contrato, para realizar traslado de recursos en el informe de presupuesto, ingresos y gastos.</t>
  </si>
  <si>
    <t>Discriminar la información financiera entre la entrega de la bonificación, dotación y la cuota de sostenimiento.</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</si>
  <si>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</si>
  <si>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Estructurar la información financiera de acuerdo con el Plan Único de Cuentas – PUC- según la directriz que defina el ICBF, con sus soportes debidamente organizados y la aplicación de las NIIF.</t>
  </si>
  <si>
    <t>Facilitar de manera oportuna e integral, libros de registro, archivos, actas, informes, expedientes y demás información financiera que le solicite el supervisor del contrato.</t>
  </si>
  <si>
    <t>Garantizar el pago al Sistema de Seguridad Social Integral y parafiscales del talento humano contratado para el desarrollo de la modalidad.</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</si>
  <si>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</si>
  <si>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Pagar oportunamente a los proveedores y presentar paz y salvo de los mismos a la terminación del contrato.</t>
  </si>
  <si>
    <t>Pagar oportunamente al talento humano contratado y presentar el paz y salvo de los mismos a la terminación del contrato.</t>
  </si>
  <si>
    <t>Presentar al inicio del contrato el presupuesto de ingresos y gastos de acuerdo con los clasificadores de costo establecidos para la modalidad, para la revisión y aprobación por parte del Supervisor.</t>
  </si>
  <si>
    <t>Presentar dentro de los cinco (5) días hábiles siguientes al mes vencido los soportes correspondientes para la expedición del certificado de cumplimiento, acorde con la cláusula sexta.</t>
  </si>
  <si>
    <t>Presentar informe al finalizar el contrato, el cual contenga como mínimo: registro de cupos contratados y efectivamente atendidos mensualmente, logros y dificultades y aportes recibidos y su utilización.</t>
  </si>
  <si>
    <t>Presentar informe al finalizar el contrato, el cual contenga como mínimo: registro de sesiones contratadas y efectivamente atendidas mensualmente, logros y dificultades y aportes recibidos y su utilización.</t>
  </si>
  <si>
    <t>Realizar en los tiempos acordados o establecidos para ello, el pago de las obligaciones adquiridas por parte del operador, sin condicionar estos a la entrega de los recursos aportados por el ICBF del contrato de aporte.</t>
  </si>
  <si>
    <t>Realizar mensualmente compras locales de alimentos, bienes o servicios producidos localmente, como mínimo del 20% del valor ejecutado del contrato en el mes respectivo, de acuerdo con lo definido y especificado en el ANEXO 01. Se debe registrar la información en el formato vigente, tanto en forma digital (Excel) como impresa. El diligenciamiento debe ser realizado por mes, adjuntando a cada archivo los soportes de las compras realizadas, en formato digital.</t>
  </si>
  <si>
    <t>Realizar mensualmente compras locales de alimentos, bienes y servicios producidos localmente como mínimo del 20% del valor ejecutado del contrato en el mes respectivo, de acuerdo con lo definido y especificado en el ANEXO 01. Informar al supervisor del contrato las compras locales realizadas, registrando la información en el formato “F1 G5 ABS Formato de Seguimiento Compras Locales Versión vigente “, tanto en forma digital (Excel) como impresa. El diligenciamiento debe ser realizado en archivos independientes, uno para cada mes, adjuntando a cada archivo mensual, en formato digital los soportes de las compras realizadas en el mismo mes. Los reportes mensuales deben ser entregados al supervisor del contrato, de acuerdo con la periodicidad establecida para la presentación de informes de ejecución del contrato, con el objeto de realizar la verificación y poder certificar el cumplimiento de todas y cada una de las obligaciones contractuales.</t>
  </si>
  <si>
    <t>Almacenar los Alimentos de Alto Valor Nutricional de acuerdo con lo establecido en la normatividad legal vigente y lo siguiente: i) Sitio cerrado, dotado de ventanas y puertas que permitan la ventilación e impidan la entrada de insectos y otros animales. ii) Pisos nivelados en orden y en buen estado de aseo. ii) Cielo raso (si aplica) libre de humedades y que impida el ingreso de animales. iii) Drenajes de pisos provistos de rejillas y sifones para permitir el lavado. iv) Cubierta y muros en buen estado de aseo y mantenimiento que impidan el ingreso de agua y estén libres de filtraciones y humedades y conforme con lo establecido en la cartilla “Distribución, cuidado y uso de Alimentos de Alto Valor Nutricional”.</t>
  </si>
  <si>
    <t>Almacenar los Alimentos de Alto Valor Nutricional de acuerdo con lo siguiente: i) Sitio cerrado, dotado de ventanas y puertas que permitan la ventilación e impidan la entrada de insectos y otros animales. ii) Pisos nivelados en orden y en buen estado de aseo. ii) Cielo raso (si aplica) libre de humedades y que impida el ingreso de animales. iii) Drenajes de pisos provistos de rejillas y sifones para permitir el lavado. iv) Cubierta y muros en buen estado de aseo y mantenimiento que impidan el ingreso de agua y estén libres de filtraciones y humedades.</t>
  </si>
  <si>
    <t>Almacenar los Alimentos de Alto Valor Nutricional de conformidad con lo establecido en la cartilla “Distribución, cuidado y uso de Alimentos de Alto Valor Nutricional”.</t>
  </si>
  <si>
    <t>Asistir a las capacitaciones, mesas públicas o audiencias de veeduría ciudadana a las cuales se le convoque por parte de la Entidad contratante o el ICBF.</t>
  </si>
  <si>
    <t>Atender con oportunidad las visitas que se efectúen por parte del ICBF y/o interventoría del contrato de producción y distribución de Alimentos de Alto Valor Nutricional y firmar el acta de visita anotando las observaciones a que haya lugar.</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</si>
  <si>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</si>
  <si>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o redistribución de producto o hurto o pérdida teniendo en cuenta el precio del mes de entrega o el precio definido por el ICBF en caso de entregarse otro tipo de alimento de Alto Valor Nutricional.</t>
  </si>
  <si>
    <t>Controlar y vigilar que los responsables realicen: i) Rotación adecuada del producto de forma que las “Primeras en entrar sean las primeras en salir”. ii) Entreguen oportunamente los Alimentos de Alto Valor Nutricional a las unidades y/o beneficiarios que harán uso de la misma, para evitar su deterioro. iii) Diligencien oportunamente los formatos del ICBF: Entrega a Unidades (cuando aplique), Entrega a Beneficiarios y Control de Inventarios en los puntos de entrega y el operador garantizará que se registre mensualmente el movimiento de los Alimentos de Alto Valor Nutricional (cantidades recibidas, suministradas y el saldo). Los formatos de entrega a unidades y beneficiarios deben presentarse en medio magnético, mensualmente durante los diez primeros días siguientes al mes vencido, al Centro Zonal ICBF de influencia en el municipio donde está ubicado el punto de entrega. iv) Se abstengan de realizar entregas de producto a unidades y/o beneficiarios no participantes de la modalidad. v) Se abstengan de recibir los Alimentos de Alto Valor Nutricional, que tenga en el acta de entrega otro destinatario, salvo en los casos debidamente autorizados por el ICBF. vi) Se abstengan de donar, vender, usar indebidamente, destinar y/o en general disponer de los Alimentos de Alto Valor Nutricional en forma diferente a la autorizada por el ICBF.</t>
  </si>
  <si>
    <t>Cumplir con lo establecido en la G9. PP Guía de Almacenamiento de bodegas de Alimentos de Alto valor Nutricional.</t>
  </si>
  <si>
    <t>Dar trámite oportuno, a las acciones preventivas y correctivas necesarias para la solución de las novedades reportadas por el ICBF y/o la Interventoría.</t>
  </si>
  <si>
    <t>Entregar informe mensual sobre el movimiento del Alimento de Alto Valor Nutricional, donde se observen las cantidades recibidas, suministradas y el saldo; este informe se entregará preferiblemente en medio magnético.</t>
  </si>
  <si>
    <t>Entregar informe mensual sobre el movimiento del Alimento de Alto Valor Nutricional, donde se observen las cantidades recibidas, suministradas y el saldo; este informe se entregará preferiblemente en medio magnético. Cuando se tengan unidades adicionales, éstas entregarán informe al operador y servirá de insumo para el que debe presentar al Centro Zonal del ICBF; el hecho de que la unidad no presente el informe no exime al operador de realizar las verificaciones correspondientes para la elaboración de su informe de acuerdo con el numeral 7 de la presente cláusula.</t>
  </si>
  <si>
    <t>Entregar oportunamente los Alimentos de Alto Valor Nutricional a las unidades de servicio y/o beneficiarios que harán uso de los mismos, para evitar su deterioro.</t>
  </si>
  <si>
    <t>Entregar oportunamente los Alimentos de Alto Valor Nutricional a las unidades de servicio y/o beneficiarios que harán uso de los mismos, para evitar su deterioro. Llevar control por escrito de la entrega de los Alimento de Alto Valor Nutricional a los beneficiarios, el cual debe corresponder a la cantidad de beneficiarios programados, en los formatos definidos por el ICBF, estos soportes deben presentarse en medio magnético, mensualmente durante los diez primeros días siguientes al mes vencido, al Centro Zonal ICBF de influencia en el municipio donde está ubicado el punto de entrega.</t>
  </si>
  <si>
    <t>Garantizar el adecuado uso del Alimento de Alto Valor Nutricional, en el suministro de la alimentación a los beneficiarios para la modalidad de atención.</t>
  </si>
  <si>
    <t>Informar al ICBF oportunamente sobre las dificultades presentadas en el desarrollo del programa y las que afecten la cantidad y calidad de los Alimentos de Alto Valor Nutricional recibidos.</t>
  </si>
  <si>
    <t>Informar oportunamente (como máximo el día 15 de cada mes) al ICBF, cuando se cuente con saldos de Alimentos de Alto Valor Nutricional, para que el ICBF pueda ajustar las cantidades a entregar en el siguiente mes.</t>
  </si>
  <si>
    <t>Llevar control por escrito de la entrega de los Alimento de Alto Valor Nutricional a las unidades y/o beneficiarios el cual debe corresponder a la cantidad de usuarios programados, en los formatos definidos por el ICBF, estos soportes deben presentarse en medio magnético, mensualmente durante los diez primeros días siguientes al mes vencido, al Centro Zonal ICBF de influencia en el municipio donde está ubicado el punto de entrega.</t>
  </si>
  <si>
    <t>Llevar un control de inventarios en el formato establecido por el ICBF, donde se registre el movimiento de los Alimentos de Alto Valor Nutricional, los saldos y las personas responsables de su recibo y distribución.</t>
  </si>
  <si>
    <t>Promover el control social para el adecuado uso de los Alimentos de Alto Valor Nutricional.</t>
  </si>
  <si>
    <t>Recibir el Alimento de Alto Valor Nutricional y almacenarlo cumpliendo con lo establecido en la normatividad legal vigente, con el fin de garantizar su conservación.</t>
  </si>
  <si>
    <t>Redistribuir al finalizar el contrato por su cuenta (transportar de un lugar a otro) los saldos de los Alimentos de Alto Valor Nutricional que queden en sus puntos de entrega de acuerdo con las indicaciones que imparta el ICBF.</t>
  </si>
  <si>
    <t>Redistribuir por su cuenta (transportar de un lugar a otro) los saldos de los Alimentos de Alto Valor Nutricional que queden en sus puntos de entrega de acuerdo con las indicaciones que imparta el ICBF.</t>
  </si>
  <si>
    <t>Responsabilizarse del cuidado del producto desde el momento en que lo recibe y durante todo el tiempo que permanezca bajo su custodia.</t>
  </si>
  <si>
    <t>Solicitar y aceptar el apoyo y la asesoría técnica del ICBF en lo concerniente al manejo, recepción, custodia y distribución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</si>
  <si>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como máximo los días 15 de cada mes.</t>
  </si>
  <si>
    <t>Transportar los Alimentos de Alto Valor Nutricional a las unidades, en vehículos que cumplan con las condiciones adecuadas según legislación respectiva vigente, los cuales deben contar con concepto sanitario favorable. (cuando se tengan unidades).</t>
  </si>
  <si>
    <t>Utilizar los Alimentos de Alto Valor Nutricional únicamente para cumplir a cabalidad el objeto del presente contrato, de conformidad con las directrices, lineamientos, normas y procedimientos establecidos por el ICBF.</t>
  </si>
  <si>
    <t>Verificar que la cantidad por sabor, el número de lote y la fecha de vencimiento de los Alimentos de Alto Valor Nutricional que reciben coincidan con la información registrada en la respectiva acta de entrega que deberá firmarse para evidenciar el recibo a satisfacción del producto y en la cual se debe dejar constancia de las inconformidades en el evento que las mismas existan.</t>
  </si>
  <si>
    <t>Certificar el cumplimiento, seguimiento y revisión de los asuntos correspondientes a seguridad de la información enmarcado en la normativa interna vigente en virtud de la ejecución del objeto del contrato.</t>
  </si>
  <si>
    <t>Garantizar la inducción al equipo de trabajo que se empleará durante la ejecución del contrato en materia de Seguridad de la información.</t>
  </si>
  <si>
    <t>Informar al supervisor, en el momento que ocurran incidentes de seguridad que afecten la disponibilidad, integridad y/o confidencialidad de la información del ICBF, en el marco de la ejecución del contrato.</t>
  </si>
  <si>
    <t>Prever el plan de recuperación y contingencia del servicio contratado ante los eventos que puedan afectar el cumplimiento de la ejecución del mismo.</t>
  </si>
  <si>
    <t>Realizar la devolución de los elementos entregados por el ICBF para la ejecución del contrato, así como la información y elementos adquiridos y generados durante el plazo de ejecución.</t>
  </si>
  <si>
    <t>Suscribir un documento de compromiso de confidencialidad el cual deberá ser entregado al supervisor del contrato una vez se firme el contrato.</t>
  </si>
  <si>
    <t>Adoptar las medidas necesarias para el manejo adecuado de los residuos orgánicos que se generen durante la ejecución del contrato.</t>
  </si>
  <si>
    <t>Adoptar las medidas necesarias para el manejo adecuado y la disposición final de los residuos especiales y/o peligrosos que se generen durante la ejecución del contrato.</t>
  </si>
  <si>
    <t>Adoptar las medidas necesarias para el transporte, almacenamiento y manejo adecuado de los productos químicos y/o combustibles utilizados durante la ejecución del contrato; de acuerdo con la normatividad vigente.</t>
  </si>
  <si>
    <t>Cumplir con la política ambiental del ICBF, implementando buenas prácticas ambientales relacionadas con el ahorro y uso eficiente de agua, energía y papel, y manejo de residuos.</t>
  </si>
  <si>
    <t>Formular e implementar los programas de capacitación del personal manipulador de alimentos, mantenimiento preventivo de equipos, calibración de equipos e instrumentos para pesar residuos y programa de saneamiento, de acuerdo con la normatividad vigente.</t>
  </si>
  <si>
    <t>Presentar los permisos, licencias y/o autorizaciones ambientales vigentes requeridas para la ejecución del contrato.</t>
  </si>
  <si>
    <t>Utilizar logos removibles y/o carnés para la identificación del operador y/o del programa institucional en la dotación e implementación de elementos utilizados.</t>
  </si>
  <si>
    <t>Utilizar productos, empaques y materiales amigables con el medio ambiente.</t>
  </si>
  <si>
    <t>Asegurar que el personal requerido para la ejecución del contrato cuente con el perfil de: Educación (formal: primaria, secundaria, pregrado, posgrado), formación (cursos específicos de la actividad a desarrollar como diplomados, seminarios, talleres entre otros) o experiencia para garantizar la óptima prestación del servicio.</t>
  </si>
  <si>
    <t>Contar con información documentada para la recepción, tratamiento y respuesta a las peticiones, quejas, reclamos, felicitaciones y sugerencias, en el marco de la ejecución del objeto contractual.</t>
  </si>
  <si>
    <t>Demostrar mediante evidencias la implementación de acciones de mejora (correctivas o preventivas frente a cualquier situación que afecte la prestación del servicio) que permita tomar las decisiones a que haya lugar o experiencia exitosas que de muestren la mejora en la prestación de servicio.</t>
  </si>
  <si>
    <t>Demostrar que selecciona y evalúa sus proveedores de bienes y servicios, relacionados directamente con la prestación del servicio contratado, haciendo cumplir las normas legales vigentes, así como las normas y especificaciones técnicas según corresponda.</t>
  </si>
  <si>
    <t>Determinar un mecanismo para conocer la percepción del beneficiario frente a la prestación del servicio, a través de un instrumento establecido por el mismo operador para tal fin.</t>
  </si>
  <si>
    <t>Socializar con el equipo de trabajo que realiza las actividades definidas en el contrato, la información básica del ICBF (Misión, Visión, Principios, Objetivos Estratégicos y Políticas del Sistema Integrado de Gestión SIGE) así como dar a conocer los diferentes documentos (lineamientos técnicos, manuales, procedimientos, guías, formatos entre otros) necesarios para la operación de los servicios.</t>
  </si>
  <si>
    <t>Formular e implementar el plan de prevención, preparación y respuesta ante emergencias.</t>
  </si>
  <si>
    <t>Garantizar la identificación de peligros, valoración de riesgos y determinación de controles, documentados, en el marco de la Seguridad y Salud en el trabajo durante la ejecución del contrato.</t>
  </si>
  <si>
    <t>Garantizar que los colaboradores vinculados para la ejecución del contrato cuentan con los Elementos de Protección Personal requerido para la realización de sus actividades. En caso de deterioro, daño o pérdida deberá contemplarse los protocolos correspondientes para la reposición, sin afectar la ejecución del contrato.</t>
  </si>
  <si>
    <t>Garantizar que todos los colaboradores vinculados para la ejecución del contrato o convenio se encuentren afiliados al Sistema de Seguridad Social, incluido los riesgos laborales.</t>
  </si>
  <si>
    <t>Informar al ICBF los Accidentes de Trabajo y enfermedad Laboral – ATEL del personal a cargo del operador/contratista, reportados a la ARL y EPS, durante el plazo de ejecución del contrato.</t>
  </si>
  <si>
    <t>Realizar la inducción al equipo de trabajo que se empleará durante la ejecución del contrato en materia de Seguridad y Salud en el Trabajo.</t>
  </si>
  <si>
    <t>Realizar los exámenes médicos ocupacionales requeridos de acuerdo con las actividades propias del objeto contratado y la normatividad vigente.</t>
  </si>
  <si>
    <t>Socializar la Política de Salud y Seguridad en el Trabajo del ICBF, en virtud de la ejecución del objeto del contrato.</t>
  </si>
  <si>
    <t>Radicación del requerimiento
Si / No</t>
  </si>
  <si>
    <t>Respuesta Entidad Contratista
Si / No</t>
  </si>
  <si>
    <t>Fecha del requerimiento
(dd/mm/aaaa)</t>
  </si>
  <si>
    <t>Fecha de radicación del Requerimiento
(dd/mm/aaaa)</t>
  </si>
  <si>
    <t>Fecha de respuesta Entidad Contratista
(dd/mm/aaaa)</t>
  </si>
  <si>
    <t>Abrir para cada niño, niña o adolescente, una carpeta denominada anexo a la historia de atención que cumpla con los criterios establecidos en los lineamientos técnicos del ICBF.</t>
  </si>
  <si>
    <t>Adelantar acciones conjuntas con madres/padres de familia o adultos responsables y las autoridades administrativas, con el fin de lograr la consecución del registro civil o documento de identidad de acuerdo con la edad, de los usuarios (as) ubicados en la modalidad.</t>
  </si>
  <si>
    <t>Adelantar las acciones del proceso de atención en el marco del Proyecto de Atención Institucional PAI vigente.</t>
  </si>
  <si>
    <t>Atender XX cupos en la modalidad Centro de Emergencia, para la población: XXX, como aparece en la licencia de funcionamiento y en el Proyecto de Atención Institucional, de acuerdo con las solicitudes de cupo realizadas por la regional.</t>
  </si>
  <si>
    <t>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</si>
  <si>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Cumplir con el componente de alimentación y nutrición, acorde con lo establecido en los lineamientos técnicos del ICBF.</t>
  </si>
  <si>
    <t>Cumplir con las fases, componentes y actividades del proceso de atención, de acuerdo con lo definido en los lineamientos técnicos del ICBF.</t>
  </si>
  <si>
    <t>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</si>
  <si>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Elaborar e implementar el cronograma de actividades y tareas del diario vivir, acorde con el proceso de atención establecido en los lineamientos técnicos.</t>
  </si>
  <si>
    <t>Entregar a la Defensoría de Familia o a la Autoridad administrativa, los informes complementarios requeridos, máximo a los ocho (8) días hábiles de su solicitud.</t>
  </si>
  <si>
    <t>Entregar a los usuarios (as), los elementos de dotación básica, personal, de aseo e higiene, escolar y lúdico deportiva, acorde con lo establecido en los lineamientos técnicos del ICBF.</t>
  </si>
  <si>
    <t>Entregar los informes del proceso de atención a la Defensoría de Familia o a la Autoridad administrativa a cargo del proceso administrativo de restablecimiento de derechos de cada usuario (a), con la oportunidad y periodicidad establecida en los lineamientos técnicos (físico o magnético en PDF).</t>
  </si>
  <si>
    <t>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</si>
  <si>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Realizar acciones, para que los usuarios (as) participen en actividades culturales, recreativas, deportivas y de tiempo libre, acorde con sus intereses y características de desarrollo.</t>
  </si>
  <si>
    <t>Abstenerse de utilizar áreas físicas o cuartos sin importar la denominación que se le dé, para aislar y/o castigar a los adolescentes y/o jóvenes atendidos en la unidad de servicio.</t>
  </si>
  <si>
    <t>Actualizar el Proyecto de Atención Institucional PAI de acuerdo con el Lineamiento Modelo de Atención para Adolescentes y Jóvenes en conflicto con la ley - SRPA.</t>
  </si>
  <si>
    <t>Adelantar acciones conjuntas con la familia biológica o vincular y las autoridades administrativas, con el fin de lograr la consecución del registro civil o documento de identidad de acuerdo con la edad, de los usuarios (as) ubicados en la modalidad.</t>
  </si>
  <si>
    <t>Adelantar acciones conjuntas con las autoridades administrativas y las entidades del estado que corresponda, con el fin de lograr la consecución de las libretas militares o documento de identidad de acuerdo con la edad de los usuarios (as) ubicados en la modalidad.</t>
  </si>
  <si>
    <t>Adelantar acciones conjuntas con las autoridades competentes, con el fin de lograr la consecución del registro civil o documento de identidad de acuerdo con la edad, de los usuarios (as) ubicados en la modalidad.</t>
  </si>
  <si>
    <t>Adelantar las gestiones necesarias ante la autoridad administrativa, para vincular a los usuarios (as) al Sistema General de Seguridad Social en Salud y al Sistema de Educación Formal.</t>
  </si>
  <si>
    <t>Adelantar las gestiones necesarias en conjunto con madres/padres de familia o adultos responsables para mantener la vinculación de los usuarios (as) al Sistema General de Seguridad Social en Salud y al Sistema de Educación Formal.</t>
  </si>
  <si>
    <t>Adelantar las gestiones necesarias para vincular a los usuarios (as) al Sistema General de Seguridad Social en Salud, al Sistema de Educación Formal y a procesos de formación vocacional, prelaboral y laboral.</t>
  </si>
  <si>
    <t>Apoyar a la Dirección Regional del ICBF y a los coordinadores de los centros zonales de la regional donde ejerce su jurisdicción, en obtener el número de familias sustitutas requeridas para garantizar la atención de los niños, niñas y adolescentes según los cupos contratados, llevando a cabo de manera permanente el proceso de convocatoria y difusión de la modalidad, establecido en el lineamiento técnico.</t>
  </si>
  <si>
    <t>Apoyar las gestiones necesarias para vincular a los usuarios (as) de la modalidad) al Sistema General de Seguridad Social en Salud y al Sistema de Educación Formal.</t>
  </si>
  <si>
    <t>Asistir a las capacitaciones y visitas que se programen con el fin de mejorar el servicio y cumplir con los compromisos que se generen en estas actividades.</t>
  </si>
  <si>
    <t>Atender en forma separada a los beneficiarios del servicio por modalidad, en el evento en que se autorice por ICBF la atención para diferentes modalidades en la unidad.</t>
  </si>
  <si>
    <t>Atender en forma separada a los niños, niñas y adolescentes por género (APLICA EN LA MODALIDAD INTERNADO).</t>
  </si>
  <si>
    <t>Atender en forma separada a los niños, niñas y adolescentes por género.</t>
  </si>
  <si>
    <t>Atender en forma separada a: (i) los adolescentes por género; (ii) los menores de 18 años y iii) los mayores de edad, si aplica (Solo aplica para la modalidad SEMICERRADO INTERNADO).</t>
  </si>
  <si>
    <t>Atender en forma separada a: (i) los adolescentes por género; (ii) los menores de 18 años y iii) los mayores de edad.</t>
  </si>
  <si>
    <t>Atender XX cupos en la modalidad Casa de Acogida, para adolescentes entre 15 y 18 años de edad o mayores de 18 años que antes de cumplir la mayoría de edad tenían un proceso administrativo de restablecimiento de derechos abierto a su favor, de acuerdo con las ubicaciones realizadas por la central de cupos de la Dirección de Protección.</t>
  </si>
  <si>
    <t>Atender XX cupos en la modalidad Casa de Protección, para adolescentes entre 15 y 18 años de edad o mayores de 18 años que antes de cumplir la mayoría de edad tenían un proceso administrativo de restablecimiento de derechos abierto a su favor, de acuerdo con las ubicaciones realizadas por la central de cupos de la Dirección de Protección.</t>
  </si>
  <si>
    <t>Atender XX cupos en la modalidad casa Universitaria, para la población: XXX, como aparece en la licencia de funcionamiento y en el Proyecto de Atención Institucional, de acuerdo con las solicitudes de cupo realizadas por la regional.</t>
  </si>
  <si>
    <t>Atender XX cupos en la modalidad de (Centro de Emergencia Restablecimiento en administración de justicia, para adolescentes y jóvenes del SRPA) o (Centro de emergencia para niños, niñas y adolescentes menores de 14 años en presunta comisión de delito), de acuerdo con las solicitudes de cupos realizadas por la regional.</t>
  </si>
  <si>
    <t>Atender XX cupos en la modalidad Externado jornada completa, para la población: XXX, como aparece en la licencia de funcionamiento y en el Proyecto de Atención Institucional, de acuerdo con las solicitudes de cupo realizadas por la regional.</t>
  </si>
  <si>
    <t>Atender XX cupos en la modalidad Externado media jornada, para la población: XXX, como aparece en la licencia de funcionamiento y en el Proyecto de Atención Institucional, de acuerdo con las solicitudes de cupo realizadas por la regional.</t>
  </si>
  <si>
    <t>Atender XX cupos en la modalidad Hogar Sustituto para la población: XXX, como aparece en la licencia de funcionamiento y en el Proyecto de Atención Institucional, de acuerdo con las solicitudes de cupo realizadas por la regional.</t>
  </si>
  <si>
    <t>Atender XX cupos en la modalidad Hogar Sustituto Tutor para niños, niñas y adolescentes menores de 18 años o aquellos que cumplan la mayoría de edad y cuenten con Proceso Administrativo de Restablecimiento de Derechos abierto a su favor y sus hijos (as), de acuerdo con las ubicaciones realizadas por la central de cupos de la Sede de la Dirección General. Los hijos y las hijas de adolescentes, corresponde cada uno a un cupo.</t>
  </si>
  <si>
    <t>Atender XX cupos en la modalidad Internado, para la población: XXX, como aparece en la licencia de funcionamiento y en el Proyecto de Atención Institucional, de acuerdo con las solicitudes de cupo realizadas por la regional.</t>
  </si>
  <si>
    <t>Atender XX cupos en la modalidad Intervención de Apoyo – apoyo psicosocial, para la población: XXX, como aparece en la licencia de funcionamiento y en el Proyecto de Atención Institucional, de acuerdo con las solicitudes de cupo realizadas por la regional.</t>
  </si>
  <si>
    <t>Atender XX cupos en la modalidad XXX , de acuerdo con las solicitudes de cupos realizadas por la regional xxx.</t>
  </si>
  <si>
    <t>Atender XX cupos en la modalidad XXX , de acuerdo con las solicitudes de cupos realizadas por la regional xxxxx.</t>
  </si>
  <si>
    <t>Atender XX cupos en la modalidad XXX , de acuerdo con las solicitudes de cupos realizadas por la regional.</t>
  </si>
  <si>
    <t>Atender XX sesiones en el servicio Intervención de Apoyo - Apoyo psicológico especializado, para la población: XXX, como aparece en la licencia de funcionamiento y en el Proyecto de Atención Institucional, de acuerdo con las solicitudes de sesiones realizadas por la regional.</t>
  </si>
  <si>
    <t>Contar con mecanismos de control para asegurar que los adolescentes y/o jóvenes no tengan acceso a objetos corto punzantes, armas de fuego, sustancias psicoactivas y demás materiales con lo que se pueda atentar con la integridad personal.</t>
  </si>
  <si>
    <t>Cumplir con el Lineamiento de Medidas Complementarias y/o de Restablecimiento en Administración de Justicia (si aplica para la modalidad), Lineamiento Técnico Administrativo para la Atención de niños, niñas y adolescentes menores de catorce (14) años que se presuma o hayan incurrido en la comisión de un delito (si aplica para la modalidad), Lineamiento Modelo de Atención para Adolescentes y Jóvenes en Conflicto con la Ley-SRPA, el Documento Modelo de enfoque Diferencial de Derechos del Instituto Colombiano de Bienestar Familiar (Resolución No. 1264 de 2017), Lineamiento de Programación en la ficha correspondiente al Subproyecto de Restablecimiento en Administración de Justicia vigente, el Lineamiento Técnico de Inclusión y Atención a Familias, documentos técnicos vigentes aprobados por el ICBF, los estándares de calidad y demás requisitos de ley para la modalidad objeto del presente contrato.</t>
  </si>
  <si>
    <t>Cumplir con el Lineamiento de Servicios para Medidas y Sanciones del Proceso Judicial SRPA, Lineamiento de Programación en la ficha correspondiente al Subproyecto de Restablecimiento en Administración de Justicia vigente, documentos técnicos vigentes aprobados por el ICBF para el SRPA, los estándares de calidad y demás requisitos de ley para la modalidad Centro Transitorio.</t>
  </si>
  <si>
    <t>Cumplir con el Lineamiento Modelo de Atención para Adolescentes y Jóvenes en Conflicto con la Ley-SRPA, el Lineamiento de Servicios para Medidas y Sanciones del Proceso Judicial SRPA, el Documento Modelo de enfoque Diferencial de Derechos del Instituto Colombiano de Bienestar Familiar (Resolución No. 1264 de 2017), el Lineamiento Técnico de Inclusión y Atención a Familias, documentos técnicos vigentes aprobados por el ICBF para el SRPA, los estándares de calidad y demás requisitos de ley para la modalidad objeto del presente contrato.</t>
  </si>
  <si>
    <t>Cumplir con el Lineamiento Modelo de Atención para Adolescentes y Jóvenes en Conflicto con la Ley-SRPA, el Lineamiento de Servicios para Medidas y Sanciones del Proceso Judicial SRPA, el Documento Modelo de enfoque Diferencial de Derechos del Instituto Colombiano de Bienestar Familiar (Resolución No. 1264 de 2017), Lineamiento de Programación en la ficha correspondiente al Subproyecto de Restablecimiento en Administración de Justicia vigente, el Lineamiento Técnico de Inclusión y Atención a Familias, documentos técnicos vigentes aprobados por el ICBF para el SRPA, los estándares de calidad y demás requisitos de ley para la modalidad objeto del presente contrato.</t>
  </si>
  <si>
    <t>Cumplir con el Lineamiento Técnico administrativo para la atención de niños, niñas y adolescentes menores de catorce (14) años que se presuma o hayan incurrido en la comisión de un delito (incluir si aplica para la modalidad), Lineamiento Modelo de Atención para Adolescentes y Jóvenes en Conflicto con la Ley-SRPA (incluir si aplica para la modalidad), el Lineamiento de Medidas Complementarias y/o de Restablecimiento en Administración de Justicia (incluir si aplica para la modalidad), el Documento Modelo de enfoque Diferencial de Derechos del Instituto Colombiano de Bienestar Familiar (Resolución No. 1264 de 2017). , Lineamiento de Programación en la ficha correspondiente al Subproyecto de Restablecimiento en Administración de Justicia vigente, el Lineamiento Técnico de Inclusión y Atención a Familias, documentos técnicos vigentes aprobados por el ICBF, los estándares de calidad y demás requisitos de ley para la modalidad objeto del presente contrato.</t>
  </si>
  <si>
    <t>Cumplir con el plan de atención individual establecido para cada usuario.</t>
  </si>
  <si>
    <t>Cumplir con los protocolos establecidos para las visitas, traslado de adolescentes, y otros que sean previamente aprobados con el fin de garantizar la seguridad e integridad de los y/o adolescentes y jóvenes y la comunidad institucional.</t>
  </si>
  <si>
    <t>Disponer de los elementos de aseo e higiene y lúdico deportiva, acorde con lo establecido en los lineamientos del ICBF.</t>
  </si>
  <si>
    <t>Disponer y/o adecuar los espacios y el mobiliario necesarios para la atención educativa.</t>
  </si>
  <si>
    <t>Ejecutar las acciones impuestas por el ICBF en el marco de convenios y/o contratos para fortalecer el proyecto de vida de los adolescentes y jóvenes.</t>
  </si>
  <si>
    <t>Ejecutar las acciones impuestas por el ICBF en el marco de convenios, cartas de intención, entre otras, para fortalecer el proyecto de vida de los adolescentes y jóvenes, anexando el informe completo de lo sucedido y acciones llevadas a cabo para su mitigación.</t>
  </si>
  <si>
    <t>Elaborar e implementar el cronograma de actividades acorde con el proceso de atención establecido en los lineamientos técnicos.</t>
  </si>
  <si>
    <t>Elaborar e implementar un documento que plantee las acciones que sean necesarias para evitar que los usuarios (as) se retiren voluntariamente de la modalidad.</t>
  </si>
  <si>
    <t>Elaborar e implementar un plan de acciones para que los usuarios (as) permanezcan en la modalidad hasta finalizar las fases de la misma.</t>
  </si>
  <si>
    <t>Elaborar el acuerdo de convivencia que contemple derechos, responsabilidades y reglas básicas para la interacción, con la participación de los adolescentes y jóvenes del SRPA y con niños, niñas y adolescentes en presunta comisión de delito. (NO APLICA PARA LA MODALIDAD INTERVENCION DE APOYO).</t>
  </si>
  <si>
    <t>Elaborar el pacto de convivencia que contemple derechos, responsabilidades y reglas básicas para la interacción, con la participación de los adolescentes y jóvenes, sus familias y equipo de la institución.</t>
  </si>
  <si>
    <t>Elaborar para cada usuario (a) una historia de atención que cumpla con los criterios establecidos en los lineamientos técnicos del ICBF.</t>
  </si>
  <si>
    <t>Emprender acciones inmediatas y eficaces cuando se identifiquen situaciones que pongan en riesgo la vida e integridad física, emocional y mental de los adolescentes, beneficiarios del servicio y, en caso de tener conocimiento sobre algún evento de maltrato y/o de violencia sexual hacia ellos, presentar la respectiva denuncia ante la Fiscalía, e informar inmediatamente del hecho al supervisor del contrato del ICBF y a la autoridad administrativa encargada del caso.</t>
  </si>
  <si>
    <t>Entregar a la Defensoría de Familia o a la Autoridad Competente, los informes complementarios requeridos.</t>
  </si>
  <si>
    <t>Entregar a los usuarios, los elementos de dotación básica, personal, de aseo e higiene y lúdico deportiva, acorde con lo establecido en los lineamientos técnicos del ICBF. (En la modalidad donde aplique).</t>
  </si>
  <si>
    <t>Establecer normas de convivencia que contemplen derechos, responsabilidades y reglas básicas para la interacción.</t>
  </si>
  <si>
    <t>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</si>
  <si>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Hacer efectiva la participación de la familia o red vincular de apoyo en el proceso de atención de los usuarios (as), acorde con lo establecido en los lineamientos técnicos del ICBF.</t>
  </si>
  <si>
    <t>Implementar acciones inmediatas y eficaces cuando se identifiquen situaciones que pongan en riesgo la vida e integridad física, emocional y mental de los adolescentes y/o jóvenes, beneficiarios del servicio y, en caso de tener conocimiento sobre algún evento de maltrato y/o de violencia sexual hacia ellos, presentar la respectiva denuncia ante la Fiscalía, e informar inmediatamente del hecho al supervisor del contrato del ICBF y a la autoridad administrativa encargada del caso.</t>
  </si>
  <si>
    <t>Implementar el cronograma de actividades acorde con el proceso de atención establecido en los lineamientos técnicos.</t>
  </si>
  <si>
    <t>Implementar el Proyecto de Atención Institucional PAI, de acuerdo con el Lineamiento Modelo de Atención para Adolescentes y Jóvenes en conflicto con la ley - SRPA.</t>
  </si>
  <si>
    <t>Implementar el Proyecto de Atención institucional PAI, el cual debe estar actualizado conforme con lo establecido en los lineamientos técnicos.</t>
  </si>
  <si>
    <t>Notificar de manera inmediata a las autoridades competentes del ICBF la ubicación y datos de contacto de los usuarios que hayan presentado retiro voluntario de la modalidad.</t>
  </si>
  <si>
    <t>Participar en el proceso de estructuración y socialización del Plan de Prevención del Daño Antijurídico al que sea convocado por ICBF e implementar este plan de acuerdo a las directrices dadas por el ICBF.</t>
  </si>
  <si>
    <t>Realizar acciones conjuntas con los padres de familia o adultos responsables y las autoridades competentes, para inscribir a la población con 17 años de edad o más en el aplicativo del ejército para definir su situación militar, con el cumplimiento de lo estipulado en la ley 1861 de 2017 y Decreto 977 de 2018.</t>
  </si>
  <si>
    <t>Realizar acciones conjuntas con madres/padres de familia o adultos responsables y las autoridades competentes, con el fin de lograr la consecución del registro civil o documento de identidad de acuerdo con la edad, de los usuarios (as) ubicados en la modalidad.</t>
  </si>
  <si>
    <t>Realizar acciones inmediatas y eficaces cuando se identifiquen situaciones que pongan en riesgo la vida e integridad física, emocional y mental de los adolescentes y/o jóvenes, beneficiarios del servicio y, en caso de tener conocimiento sobre algún evento de maltrato y/o de violencia sexual hacia ellos, presentar la respectiva denuncia ante la Fiscalía, e informar inmediatamente del hecho al supervisor del contrato del ICBF y a la autoridad administrativa encargada del caso.</t>
  </si>
  <si>
    <t>Realizar acciones inmediatas y eficaces cuando se identifiquen situaciones que pongan en riesgo la vida e integridad física, emocional y mental de los niños, niñas y adolescentes, beneficiarios del servicio y, en caso de tener conocimiento sobre algún evento de maltrato y/o de violencia sexual hacia ellos, presentar la respectiva denuncia ante la Fiscalía, e informar inmediatamente del hecho al supervisor del contrato del ICBF y a la autoridad administrativa encargada del caso.</t>
  </si>
  <si>
    <t>Realizar acciones para la vinculación de los usuarios (as) en actividades culturales, recreativas y deportivas, acorde con sus intereses, curso de vida, condición particular y características de desarrollo.</t>
  </si>
  <si>
    <t>Realizar acciones para que la familia o red vincular de apoyo participe en el proceso de atención de los usuarios (as), acorde con lo establecido en los lineamientos técnicos del ICBF, informes del proceso de atención.</t>
  </si>
  <si>
    <t>Realizar acciones para que la familia o red vincular de apoyo participe en el proceso de atención de los usuarios (as), acorde con lo establecido en los lineamientos técnicos del ICBF.</t>
  </si>
  <si>
    <t>Realizar acciones para que la familia y/o red vincular de apoyo participe en el proceso de atención de los usuarios (as), acorde con lo establecido en los lineamientos técnicos del ICBF, informes del proceso de atención y adecuando el cronograma de visitas de acuerdo con los tiempos de las familias.</t>
  </si>
  <si>
    <t>Realizar acciones para que la red vincular de apoyo del o la adolescente y/o joven participe en el desarrollo de las actividades de la casa universitaria, de conformidad con lo establecido en los lineamientos técnicos del ICBF y adecuando los horarios de visitas, para facilitar el desarrollo de la vida en comunidad y los procesos de formación de la vida autónoma e independiente de los adolescentes y jóvenes.</t>
  </si>
  <si>
    <t>Realizar acciones, para que los usuarios (as) participen en actividades culturales, recreativas y deportivas, acorde con sus intereses y características de desarrollo.</t>
  </si>
  <si>
    <t>Realizar las acciones necesarias para articular las actividades que sean requeridas en el marco del trabajo conjunto con el programa Familias con Bienestar, de acuerdo con la Resolución 717 del 13 de febrero de 2017, o las que la modifiquen, adicionen o sustituyan.</t>
  </si>
  <si>
    <t>Realizar las acciones necesarias para inscribir a la población con 17 años de edad o más en el aplicativo del ejército para definir su situación militar, con el cumplimiento de lo estipulado en la ley 1861 de 2017 y Decreto 977 de 2018.</t>
  </si>
  <si>
    <t>Realizar las gestiones necesarias ante la autoridad competente, para vincular a los usuarios al Sistema General de Seguridad Social en Salud y al Sistema de Educación Formal.</t>
  </si>
  <si>
    <t>Realizar las gestiones necesarias ante la autoridad competente, para vincular o mantener la vinculación de los usuarios al Sistema General de Seguridad Social en Salud y al Sistema de Educación Formal (-Semicerado-Externado Jornada Completa, Semicerrado-Externado media jornada, intervención de apoyo.</t>
  </si>
  <si>
    <t>Realizar las gestiones necesarias ante la autoridad competente, para vincular o mantener la vinculación de los usuarios al Sistema General de Seguridad Social en Salud y al Sistema de Educación Formal .</t>
  </si>
  <si>
    <t>Realizar las gestiones necesarias para inscribir a la población con 17 años de edad o más en el aplicativo del ejército para definir su situación militar, con el cumplimiento de lo estipulado en la ley 1861 de 2017 y Decreto 977 de 2018.</t>
  </si>
  <si>
    <t>Realizar las gestiones necesarias para vincular a los usuarios al Sistema General de Seguridad Social en Salud y al Sistema de Educación Formal.</t>
  </si>
  <si>
    <t>Realizar medidas inmediatas y eficaces a que haya lugar e informar de manera inmediata a las autoridades competentes, al ICBF, y presentar la respectiva denuncia penal, en caso de tener conocimiento sobre algún evento de amenaza, maltrato o violencia, evasión o/y cualquier violación de tipo penal que ponga en riesgo la integridad física y mental de los usuarios (as) de la modalidad.</t>
  </si>
  <si>
    <t>Realizar seguimiento a las unidades de servicio, identificando las condiciones de la prestación del servicio, lo anterior de acuerdo con la periodicidad y criterios definidos en los lineamientos técnicos.</t>
  </si>
  <si>
    <t>Remitir a la autoridad administrativa responsable del caso, la valoración de cada niño, niña y adolescente o joven beneficiario, según el caso, con la oportunidad que corresponda.</t>
  </si>
  <si>
    <t>Remitir a la autoridad administrativa responsable del mismo, el informe de seguimiento en Garantía de Derechos a la medida de cada niño, niña, adolescente o joven beneficiario, con la oportunidad que demande cada caso.</t>
  </si>
  <si>
    <t>Remitir al juzgado a cargo del proceso, y a la autoridad administrativa responsable del mismo, el informe de seguimiento del Plan de Atención Individual de la sanción o medida de cada adolescente y/o joven, conforme al Lineamiento Modelo de Atención para Adolescentes y Jóvenes en conflicto con la Ley SRPA.</t>
  </si>
  <si>
    <t>Remitir los informes del proceso de atención i) Plan de Atención Individual, ii) Informe de seguimiento del Plan de Atención Individual con la periodicidad establecida en el lineamiento, iii) Informe de Egreso Plan de Atención Individual, iv) Informes extraordinarios solicitados por la autoridad competente. Los informes del proceso de atención deben elaborarse en los formatos definidos del Lineamiento Modelo de Atención para Adolescentes y Jóvenes en conflicto con la Ley SRPA.</t>
  </si>
  <si>
    <t>Remitir los informes del proceso de atención i) Plan de Atención Individual, ii) Informe de seguimiento del Plan de Atención Individual con la periodicidad establecida en el lineamiento, iii) Informe de Egreso Plan de Atención Individual, iv) Informes extraordinarios solicitados por la autoridad competente. Los informes del proceso de atención deben elaborarse en los formatos definidos en el Lineamiento Modelo de Atención para Adolescentes y Jóvenes en conflicto con la Ley SRPA.</t>
  </si>
  <si>
    <t>Remitir los informes del proceso de atención i) Plan de Atención Individual, ii) Informe de seguimiento del Plan de Atención Individual con la periodicidad establecida en el lineamiento, iii) Informe de Egreso Plan de Atención Individual, iv) Informes extraordinarios solicitados por la autoridad competente. Los informes del proceso de atención deben elaborarse en los formatos definidos en los lineamientos.</t>
  </si>
  <si>
    <t>Reportar de forma inmediata las situaciones disciplinarias, amotinamiento y evasiones de las unidades de servicio, al supervisor del contrato, autoridad judicial y administrativa encargada del caso, y a la Subdirección de Responsabilidad Penal anexando el informe completo de lo sucedido y acciones llevadas a cabo para su mitigación.</t>
  </si>
  <si>
    <t>Suministrar a cada niño, niña y adolescente el refrigerio, acorde con lo establecido en los lineamientos técnicos del ICBF.</t>
  </si>
  <si>
    <t>Trasladarse al lugar en que el adolescente o joven se encuentra desarrollando actividades laborales, educativas o familiares.</t>
  </si>
  <si>
    <t>Ubicar en forma separada a los beneficiarios del servicio por modalidad, en el evento en que se autorice por ICBF la atención para diferentes modalidades en la unidad.</t>
  </si>
  <si>
    <t>Velar en todo momento por la vida, integridad y seguridad de los niños, niñas y adolescentes atendidos.</t>
  </si>
  <si>
    <t>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</si>
  <si>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Adelantar las acciones necesarias, para identificar, postular y enviar la información necesaria de las potenciales beneficiarias del Subsidio de la Subcuenta del Fondo de Solidaridad Pensional, en cumplimiento al artículo 119 de la ley 1815 de 2016 y aquella norma que la modifique, sustituya o derogue. Así como, garantizar el traslado con la previa preparación de egreso de los niños, niñas y adolescentes ubicados en estos hogares sustitutos en cumplimiento a los lineamientos técnicos de modalidades.</t>
  </si>
  <si>
    <t>Asegurar que como mínimo el 80% de los equipos interdisciplinarios de la modalidad realice el proceso de formación virtual en derechos sexuales y reproductivos, de acuerdo con las indicaciones dadas por el ICBF.</t>
  </si>
  <si>
    <t>Atender de manera inmediata los requerimientos que sobre la ejecución del contrato sean presentados por el supervisor e informar sobre las acciones adelantadas.</t>
  </si>
  <si>
    <t>Atender los requerimientos de recolección, captura y reporte de los datos de los niños, niñas y adolescentes, en el Registro Único de Información – RUI y enviarlo a la autoridad administrativa competente, de acuerdo con el cronograma establecido.</t>
  </si>
  <si>
    <t>Atender los requerimientos de recolección, captura, envío y reporte de los datos de usuarios (as), en el sistema de información misional.</t>
  </si>
  <si>
    <t>Atender los requerimientos de recolección, captura, envío y reporte de los datos de usuarios en los sistemas e instrumentos de información establecidos por el ICBF.</t>
  </si>
  <si>
    <t>Contar con el talento humano en perfil y tiempo de dedicación exigido para el desarrollo de la modalidad, acorde con los lineamientos técnicos del ICBF.</t>
  </si>
  <si>
    <t>Contar con el talento humano exigido para el desarrollo de la modalidad, acorde con los lineamientos técnicos del ICBF.</t>
  </si>
  <si>
    <t>Contar con los medios tecnológicos y de comunicaciones necesarios para registrar y transmitir la información al ICBF.</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</si>
  <si>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 (No aplica para la modalidad Apoyo Post-Institucional).</t>
  </si>
  <si>
    <t>Cumplir con las capacitaciones, asistencia y visitas que se programen con el fin de mejorar el servicio, así como el cumplimiento de los compromisos que se generen de ellas.</t>
  </si>
  <si>
    <t>Desarrollar las acciones solicitadas por el ICBF en el marco de convenios y/o contratos para fortalecer el proyecto de vida de los niños, niñas y adolescentes.</t>
  </si>
  <si>
    <t>Desarrollar las acciones solicitadas por el ICBF en el marco de convenios, cartas de intención, entre otras, para fortalecer el proyecto de vida de los niños, niñas y adolescentes.</t>
  </si>
  <si>
    <t>Desarrollar las acciones solicitadas y participar en las actividades propuestas por el ICBF en el marco de convenios y/o contratos para fortalecer el proyecto de vida de los adolescentes y jóvenes.</t>
  </si>
  <si>
    <t>Devolver al ICBF, una vez finalizado la ejecución del contrato los documentos en físico y/o magnético que en desarrollo del contrato se hayan producido, e igualmente todos los archivos que se hayan generado en cumplimiento de sus obligaciones y a la Dirección Regional, los bienes devolutivos que le hayan sido asignados en custodia.</t>
  </si>
  <si>
    <t>Devolver, una vez finalizado la ejecución del contrato los documentos en físico y/o magnético que en desarrollo del contrato se hayan producido, e igualmente todos los archivos que se hayan generado en cumplimiento de sus obligaciones a la Dirección Regional, los bienes devolutivos que le hayan sido asignados en custodia.</t>
  </si>
  <si>
    <t>Disponer del talento humano en perfil y tiempo de dedicación exigido para el desarrollo de la modalidad, acorde con los lineamientos técnicos del ICBF.</t>
  </si>
  <si>
    <t>Entregar a la dependencia en la que presta sus servicios, todos los documentos en físico y/o en magnético, que haya producido o recibido durante la ejecución del contrato, de acuerdo con las instrucciones del ICBF.</t>
  </si>
  <si>
    <t>Entregar a los jóvenes los recursos provenientes de ICBF por concepto de la ayuda económica asociada al subproyecto de “Orientación para la vida personal, social, profesional y vocacional”.</t>
  </si>
  <si>
    <t>Entregar correctamente al ICBF la información relativa a los usuarios (as) objeto del presente contrato, de acuerdo con los formatos, frecuencia, procedimientos y medios de comunicación que establezca el ICBF.</t>
  </si>
  <si>
    <t>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</si>
  <si>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Establecer horarios flexibles que permitan a los jóvenes articular su trabajo y su estudio, así como el uso de los espacios del inmueble e internet de acuerdo con las dinámicas de una vida autónoma e independiente.</t>
  </si>
  <si>
    <t>Gestionar con organismos públicos y privados de carácter nacional o internacional, la consecución de recursos y servicios que complementen la atención integral a los usuarios en proceso de atención que se constituyan en un valor agregado para la calidad en la prestación del servicio. Cualquier donación o servicio adquirido a través de esta gestión debe ser puesto en conocimiento inmediato del supervisor del contrato y se podrá hacer uso de este solo en beneficio de los usuarios atendidos.</t>
  </si>
  <si>
    <t>Gestionar todo lo necesario para garantizar a los responsables de la modalidad de hogares sustitutos, el acceso a los beneficios establecidos en el artículo 36 de la ley 1607 de 2012; en el artículo 2 parágrafo 2 de la ley 1187 de 2008; en el Decreto 1766 del 23 de agosto de 2012; en el Decreto 126 del 31 de enero de 2013 , artículos 117, 118 y 119 de la ley 1815 de 2016 y en el artículo 93 de la ley 1687 del 11 de diciembre de 2013, en los artículos 212, 213 y 214 de la ley 1753 del 09 de junio de 2015 y el Decreto 1345 del 19 de agosto de 2016 y aquellas normas que la modifiquen, adicione o sustituyan y la realización de las acciones que sean necesarias para cualquier nueva regulación que sea expedida en beneficio de ésta nueva modalidad; para tales efectos el CONTRATISTA deberá presentar al supervisor del contrato un informe trimestral de capacitación en normatividad especial de madres sustitutas.</t>
  </si>
  <si>
    <t>Guardar absoluta confidencialidad con la información de los niños, niñas y adolescentes en proceso de restablecimiento de derechos, de acuerdo con lo establecido en los artículos 75, 81, 153, 159 y, especialmente, el 176 de la Ley 1098 de 2006.</t>
  </si>
  <si>
    <t>Guardar absoluta confidencialidad en el manejo de la información de los adolescentes, jóvenes y sus familias a la que tenga acceso.</t>
  </si>
  <si>
    <t>Guardar absoluta confidencialidad en el registro de información a la que tenga acceso en el momento de confirmar los ingresos y egresos en el Sistema de Información Misional del ICBF.</t>
  </si>
  <si>
    <t>Impedir el ingreso a la Casa de Protección de personas externas al servicio para realización de entrevistas a adolescentes por medios de comunicación, universidades, centros de investigación, consultores, capacitaciones, estudios, actividades recreativas, lúdicas, deportivas, artísticas y tomar fotografías o videos donde se revele la identidad de los usuarios (as). Para efectos que estas se llegaren a realizar, se requiere, autorización escrita de la autoridad administrativa competente.</t>
  </si>
  <si>
    <t>Informar de manera inmediata al ICBF, a las autoridades competentes y presentar las respectivas denuncias penales, en caso de tener conocimiento sobre algún evento de presunción de maltrato, cualquier tipo de violencia, evasión o/y cualquier vulneración de bienes jurídicos de tipo penal que ponga en riesgo la integridad física, mental y patrimonial de los usuarios (as) de la modalidad.</t>
  </si>
  <si>
    <t>Llevar el registro de información en donde se relacione el inventario de bienes y entrega a cada uno de los hogares sustitutos, excepto los bienes de consumo.</t>
  </si>
  <si>
    <t>Mantener actualizada la base de datos de las madres sustitutas tutoras.</t>
  </si>
  <si>
    <t>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</si>
  <si>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</si>
  <si>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Mantener un aviso o valla en parte visible externa de la sede administrativa, de acuerdo con el manual de imagen corporativa del ICBF.</t>
  </si>
  <si>
    <t>Mantener un aviso o valla en parte visible externa, de acuerdo con el manual de imagen corporativa del ICBF.</t>
  </si>
  <si>
    <t>Participar en el proceso de estructuración y socialización del Plan de Prevención del Daño Antijurídico al que sea convocado por ICBF e implementar este plan de acuerdo con las directrices dadas por el ICBF.</t>
  </si>
  <si>
    <t>Permitir la participación de los organismos de control social en el seguimiento a las actividades que se deriven de la prestación del servicio.</t>
  </si>
  <si>
    <t>Realizar las acciones para articular las actividades que sean requeridas en el marco del trabajo conjunto con el programa Familias con Bienestar, de acuerdo con la Resolución 717 del 13 de febrero de 2017, o las que la modifiquen, adicionen o sustituyan.</t>
  </si>
  <si>
    <t>Realizar las confirmaciones de los ingresos y egresos de cada usuario (a), de acuerdo con las órdenes de los Defensores de Familia y Comisarios de Familia, en el Sistema de Información Misional del ICBF.</t>
  </si>
  <si>
    <t>Realizar las confirmaciones de los ingresos y egresos de cada usuario (a), en el Sistema de Información Misional del ICBF.</t>
  </si>
  <si>
    <t>Realizar las gestiones necesarias con la Defensoría de Familia para articular con Familias con Bienestar, de acuerdo con la Resolución 2400 del 18 de marzo de 2016, o las que la modifiquen, adicionen o sustituyan, cuando sea requerido por el área misional.</t>
  </si>
  <si>
    <t>Realizar los controles necesarios cuando se vayan a desarrollar actividades recreativas, lúdicas, deportivas o artísticas, dentro de la institución velando por la seguridad de los niños, niñas y adolescentes.</t>
  </si>
  <si>
    <t>Recibir y atender las visitas que adelante el supervisor y su equipo de apoyo.</t>
  </si>
  <si>
    <t>Registrar los ingresos y egresos de cada usuario (a), en el Registro Único de Información – RUI.</t>
  </si>
  <si>
    <t>Registrar los ingresos y egresos de cada usuario, en los sistemas e instrumentos de información establecidos por el ICBF.</t>
  </si>
  <si>
    <t>Registrar los ingresos, egresos y novedades de cada usuario (a), de acuerdo con las órdenes de los Defensores de Familia y Comisarios de Familia, en el Sistema de Información Misional del ICBF.</t>
  </si>
  <si>
    <t>Solicitar autorización previa y por escrito a autoridad competente para ubicar a los usuarios bajo el cuidado, en otra sede.</t>
  </si>
  <si>
    <t>Solicitar autorización previa y por escrito a la autoridad administrativa competente y al supervisor del contrato, de acuerdo con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operadores del ICBF, funcionarios del ICBF y cualquier otra persona.</t>
  </si>
  <si>
    <t>Solicitar autorización previa y por escrito a la autoridad administrativa y al supervisor del contrato, para ubicar a los usuarios (as) bajo su cuidado en otra sede.</t>
  </si>
  <si>
    <t>Solicitar autorización previa y por escrito a la autoridad administrativa, para ubicar a los usuarios (as) bajo su cuidado en otra sede.</t>
  </si>
  <si>
    <t>Solicitar autorización previa y por escrito al supervisor del contrato en los casos en que sea necesario suspender la atención.</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</si>
  <si>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artísticas.</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</si>
  <si>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artísticas. Así mismo cumplir con el protocolo de ingreso y registro a centros privativos de la libertad contenido en el Anexo A del Lineamiento de Servicios para Medidas y Sanciones del Proceso Judicial SRPA.</t>
  </si>
  <si>
    <t>Solicitar autorización previa y por escrito al supervisor del contrato, cuando sea del caso, para suspender la atención.</t>
  </si>
  <si>
    <t>No. Requerimiento</t>
  </si>
  <si>
    <t>Codigo Regional</t>
  </si>
  <si>
    <t>Amazonas</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</si>
  <si>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</si>
  <si>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</si>
  <si>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</si>
  <si>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</si>
  <si>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</si>
  <si>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</si>
  <si>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</si>
  <si>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</si>
  <si>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</si>
  <si>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</si>
  <si>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</si>
  <si>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</si>
  <si>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</si>
  <si>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</si>
  <si>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</si>
  <si>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</si>
  <si>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</si>
  <si>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</si>
  <si>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</si>
  <si>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</si>
  <si>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</si>
  <si>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</si>
  <si>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</si>
  <si>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</si>
  <si>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</si>
  <si>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t>
  </si>
  <si>
    <t>Santander</t>
  </si>
  <si>
    <t>Sucre</t>
  </si>
  <si>
    <t>Tolima</t>
  </si>
  <si>
    <t>Valle</t>
  </si>
  <si>
    <t>Vaupés</t>
  </si>
  <si>
    <t>Vichada</t>
  </si>
  <si>
    <t>05</t>
  </si>
  <si>
    <t>08</t>
  </si>
  <si>
    <t>NIT Entidad Contratista (123456789-X)</t>
  </si>
  <si>
    <r>
      <rPr>
        <b/>
        <sz val="9"/>
        <color theme="1"/>
        <rFont val="Calibri"/>
        <family val="2"/>
        <scheme val="minor"/>
      </rPr>
      <t xml:space="preserve">1. No. Requerimiento: </t>
    </r>
    <r>
      <rPr>
        <sz val="9"/>
        <color theme="1"/>
        <rFont val="Calibri"/>
        <family val="2"/>
        <scheme val="minor"/>
      </rPr>
      <t>Campo formulado automáticamente.</t>
    </r>
    <r>
      <rPr>
        <b/>
        <sz val="9"/>
        <color theme="1"/>
        <rFont val="Calibri"/>
        <family val="2"/>
        <scheme val="minor"/>
      </rPr>
      <t xml:space="preserve">
2. Código EC:</t>
    </r>
    <r>
      <rPr>
        <sz val="9"/>
        <color theme="1"/>
        <rFont val="Calibri"/>
        <family val="2"/>
        <scheme val="minor"/>
      </rPr>
      <t xml:space="preserve"> Ingrese el código que se le asigno a la sede de la entidad contratista en el directorio reportado por la Regional.
</t>
    </r>
    <r>
      <rPr>
        <b/>
        <sz val="9"/>
        <color theme="1"/>
        <rFont val="Calibri"/>
        <family val="2"/>
        <scheme val="minor"/>
      </rPr>
      <t>3. Regional:</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4. Entidad Contratista:</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5. NIT Entidad Contratista:</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6. Nombre del Representante Legal EC:</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7. Nombre de la sede de atención:</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8. Dirección de la sede de atención:</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9. Municipio: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10. Centro Zonal:</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11. Teléfono fijo: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12. Teléfono móvil:</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13. Correo electrónico: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14. Modalidad:</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15. Jornada de atención:</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16. Población que atiende:</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17. No. Contrato: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18. Cupos contratados o Sesiones mensuales:</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19. Fecha de inicio del contrato: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20. Fecha de finalización del contrato: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21. Valor del contrato: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22. Nombre del supervisor del contrato:</t>
    </r>
    <r>
      <rPr>
        <sz val="9"/>
        <color theme="1"/>
        <rFont val="Calibri"/>
        <family val="2"/>
        <scheme val="minor"/>
      </rPr>
      <t xml:space="preserve"> Campo formulado automáticamente. Carga la información de acuerdo al código de la entidad contratista ingresado.
</t>
    </r>
    <r>
      <rPr>
        <b/>
        <sz val="9"/>
        <color theme="1"/>
        <rFont val="Calibri"/>
        <family val="2"/>
        <scheme val="minor"/>
      </rPr>
      <t>23. Fecha del requerimiento:</t>
    </r>
    <r>
      <rPr>
        <sz val="9"/>
        <color theme="1"/>
        <rFont val="Calibri"/>
        <family val="2"/>
        <scheme val="minor"/>
      </rPr>
      <t xml:space="preserve"> Ingrese la fecha en la cual se genera el requerimiento a la Entidad Contratista en formato dd/mm/aaaa.
</t>
    </r>
    <r>
      <rPr>
        <b/>
        <sz val="9"/>
        <color theme="1"/>
        <rFont val="Calibri"/>
        <family val="2"/>
        <scheme val="minor"/>
      </rPr>
      <t>24. Tipo de obligación:</t>
    </r>
    <r>
      <rPr>
        <sz val="9"/>
        <color theme="1"/>
        <rFont val="Calibri"/>
        <family val="2"/>
        <scheme val="minor"/>
      </rPr>
      <t xml:space="preserve"> Seleccione de la lista desplegable el tipo de obligación sobre el cual se genera el requerimiento a la Entidad Contratista.
</t>
    </r>
    <r>
      <rPr>
        <b/>
        <sz val="9"/>
        <color theme="1"/>
        <rFont val="Calibri"/>
        <family val="2"/>
        <scheme val="minor"/>
      </rPr>
      <t>25. Obligación:</t>
    </r>
    <r>
      <rPr>
        <sz val="9"/>
        <color theme="1"/>
        <rFont val="Calibri"/>
        <family val="2"/>
        <scheme val="minor"/>
      </rPr>
      <t xml:space="preserve"> Seleccione de la lista desplegable la obligación especifica sobre la cual se genera el requerimiento a la Entidad Contratista. Tenga en cuenta que la lista de obligaciones esta ordenada de forma alfabética. Cerciórese que la obligación seleccionada corresponda con las obligación contenida en la minuta de contrato.
</t>
    </r>
    <r>
      <rPr>
        <b/>
        <sz val="9"/>
        <color theme="1"/>
        <rFont val="Calibri"/>
        <family val="2"/>
        <scheme val="minor"/>
      </rPr>
      <t>26. Radicación del requerimiento:</t>
    </r>
    <r>
      <rPr>
        <sz val="9"/>
        <color theme="1"/>
        <rFont val="Calibri"/>
        <family val="2"/>
        <scheme val="minor"/>
      </rPr>
      <t xml:space="preserve"> Seleccione de la lista desplegable si el requerimiento generado se radico o no ante la Entidad Contratista.
</t>
    </r>
    <r>
      <rPr>
        <b/>
        <sz val="9"/>
        <color theme="1"/>
        <rFont val="Calibri"/>
        <family val="2"/>
        <scheme val="minor"/>
      </rPr>
      <t>27. Fecha de radicación del requerimiento:</t>
    </r>
    <r>
      <rPr>
        <sz val="9"/>
        <color theme="1"/>
        <rFont val="Calibri"/>
        <family val="2"/>
        <scheme val="minor"/>
      </rPr>
      <t xml:space="preserve"> Ingrese la fecha en la cual se radico el requerimiento generado ante la Entidad Contratista en formato dd/mm/aaaa.
</t>
    </r>
    <r>
      <rPr>
        <b/>
        <sz val="9"/>
        <color theme="1"/>
        <rFont val="Calibri"/>
        <family val="2"/>
        <scheme val="minor"/>
      </rPr>
      <t>28. Respuesta Entidad Contratista:</t>
    </r>
    <r>
      <rPr>
        <sz val="9"/>
        <color theme="1"/>
        <rFont val="Calibri"/>
        <family val="2"/>
        <scheme val="minor"/>
      </rPr>
      <t xml:space="preserve"> Seleccione de la lista desplegable si la Entidad Contratista dio o no respuesta al requerimiento generado.
</t>
    </r>
    <r>
      <rPr>
        <b/>
        <sz val="9"/>
        <color theme="1"/>
        <rFont val="Calibri"/>
        <family val="2"/>
        <scheme val="minor"/>
      </rPr>
      <t>29. Fecha de respuesta Entidad Contratista:</t>
    </r>
    <r>
      <rPr>
        <sz val="9"/>
        <color theme="1"/>
        <rFont val="Calibri"/>
        <family val="2"/>
        <scheme val="minor"/>
      </rPr>
      <t xml:space="preserve"> Ingrese la fecha en la cual la Entidad Contratista dio respuesta al requerimiento generado en formato dd/mm/aaaa.
</t>
    </r>
    <r>
      <rPr>
        <b/>
        <sz val="9"/>
        <color theme="1"/>
        <rFont val="Calibri"/>
        <family val="2"/>
        <scheme val="minor"/>
      </rPr>
      <t>30. Estado del requerimiento:</t>
    </r>
    <r>
      <rPr>
        <sz val="9"/>
        <color theme="1"/>
        <rFont val="Calibri"/>
        <family val="2"/>
        <scheme val="minor"/>
      </rPr>
      <t xml:space="preserve"> Seleccione de la lista desplegable el estado en el que se encuentra el requerimiento generado.
</t>
    </r>
    <r>
      <rPr>
        <b/>
        <sz val="9"/>
        <color theme="1"/>
        <rFont val="Calibri"/>
        <family val="2"/>
        <scheme val="minor"/>
      </rPr>
      <t>31. Observación:</t>
    </r>
    <r>
      <rPr>
        <sz val="9"/>
        <color theme="1"/>
        <rFont val="Calibri"/>
        <family val="2"/>
        <scheme val="minor"/>
      </rPr>
      <t xml:space="preserve"> Ingrese cualquier observación que considere necesaria.</t>
    </r>
  </si>
  <si>
    <t>PROCESO
PROTECCIÓN
FORMATO REQUERIMIENTOS ENTIDADES CONTRATISTAS</t>
  </si>
  <si>
    <t>Clasificación de la Información: Clasificada</t>
  </si>
  <si>
    <t>Clasificación de la Información 
Clasificada</t>
  </si>
  <si>
    <t>PROCESO 
PROTECCIÓN
FORMATO REQUERIMIENTOS ENTIDADES CONTRATISTAS</t>
  </si>
  <si>
    <t>F1.G19.P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</si>
</sst>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_-;\-&quot;$&quot;\ * #,##0_-;_-&quot;$&quot;\ * &quot;-&quot;_-;_-@_-"/>
    <numFmt numFmtId="165" formatCode="0.0%"/>
  </numFmts>
  <fonts count="18" x14ac:knownFonts="1">
    <font>
      <sz val="11"/>
      <color theme="1"/>
      <name val="Calibri"/>
      <family val="2"/>
      <scheme val="minor"/>
    </font>
    <font>
      <sz val="10"/>
      <color theme="1"/>
      <name val="Arial"/>
      <family val="2"/>
    </font>
    <font>
      <b/>
      <sz val="10"/>
      <color theme="1"/>
      <name val="Arial"/>
      <family val="2"/>
    </font>
    <font>
      <sz val="11"/>
      <color rgb="FFFF0000"/>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sz val="10"/>
      <color theme="6" tint="0.79998168889431442"/>
      <name val="Calibri"/>
      <family val="2"/>
      <scheme val="minor"/>
    </font>
    <font>
      <sz val="10"/>
      <color theme="1"/>
      <name val="Calibri"/>
      <family val="2"/>
      <scheme val="minor"/>
    </font>
    <font>
      <sz val="9"/>
      <color theme="0"/>
      <name val="Calibri"/>
      <family val="2"/>
      <scheme val="minor"/>
    </font>
    <font>
      <b/>
      <sz val="13"/>
      <color theme="1"/>
      <name val="Calibri"/>
      <family val="2"/>
      <scheme val="minor"/>
    </font>
    <font>
      <b/>
      <sz val="11"/>
      <color theme="6" tint="-0.499984740745262"/>
      <name val="Calibri"/>
      <family val="2"/>
      <scheme val="minor"/>
    </font>
    <font>
      <sz val="9"/>
      <color theme="1"/>
      <name val="Calibri"/>
      <family val="2"/>
      <scheme val="minor"/>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2EB82E"/>
        <bgColor indexed="64"/>
      </patternFill>
    </fill>
    <fill>
      <patternFill patternType="solid">
        <fgColor theme="8"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8"/>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hair">
        <color theme="9" tint="-0.24994659260841701"/>
      </left>
      <right/>
      <top/>
      <bottom/>
      <diagonal/>
    </border>
    <border>
      <left/>
      <right style="hair">
        <color theme="9" tint="-0.24994659260841701"/>
      </right>
      <top/>
      <bottom/>
      <diagonal/>
    </border>
    <border>
      <left style="hair">
        <color theme="9" tint="-0.24994659260841701"/>
      </left>
      <right/>
      <top/>
      <bottom style="hair">
        <color theme="9" tint="-0.24994659260841701"/>
      </bottom>
      <diagonal/>
    </border>
    <border>
      <left/>
      <right/>
      <top/>
      <bottom style="hair">
        <color theme="9" tint="-0.24994659260841701"/>
      </bottom>
      <diagonal/>
    </border>
    <border>
      <left/>
      <right style="hair">
        <color theme="9" tint="-0.24994659260841701"/>
      </right>
      <top/>
      <bottom style="hair">
        <color theme="9" tint="-0.249946592608417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3">
    <xf numFmtId="0" fontId="0" fillId="0" borderId="0"/>
    <xf numFmtId="164" fontId="13" fillId="0" borderId="0" applyFont="0" applyFill="0" applyBorder="0" applyAlignment="0" applyProtection="0"/>
    <xf numFmtId="0" fontId="14" fillId="0" borderId="0" applyNumberFormat="0" applyFill="0" applyBorder="0" applyAlignment="0" applyProtection="0"/>
  </cellStyleXfs>
  <cellXfs count="77">
    <xf numFmtId="0" fontId="0" fillId="0" borderId="0" xfId="0"/>
    <xf numFmtId="0" fontId="1" fillId="2" borderId="0" xfId="0" applyFont="1" applyFill="1" applyAlignment="1">
      <alignment vertical="center" wrapText="1"/>
    </xf>
    <xf numFmtId="14" fontId="1" fillId="2" borderId="0" xfId="0" applyNumberFormat="1" applyFont="1" applyFill="1" applyAlignment="1">
      <alignment vertical="center" wrapText="1"/>
    </xf>
    <xf numFmtId="0" fontId="0" fillId="3" borderId="0" xfId="0" applyFill="1"/>
    <xf numFmtId="0" fontId="6" fillId="2" borderId="2" xfId="0" applyFont="1" applyFill="1" applyBorder="1" applyAlignment="1">
      <alignment vertical="center"/>
    </xf>
    <xf numFmtId="0" fontId="7" fillId="4" borderId="0" xfId="0" applyFont="1" applyFill="1" applyBorder="1" applyAlignment="1">
      <alignment vertical="center"/>
    </xf>
    <xf numFmtId="0" fontId="8" fillId="4" borderId="0" xfId="0" applyFont="1" applyFill="1" applyBorder="1" applyAlignment="1">
      <alignment vertical="center"/>
    </xf>
    <xf numFmtId="0" fontId="6" fillId="4" borderId="0" xfId="0" applyFont="1" applyFill="1" applyBorder="1" applyAlignment="1">
      <alignment vertical="center"/>
    </xf>
    <xf numFmtId="0" fontId="0" fillId="4" borderId="0" xfId="0" applyFill="1" applyBorder="1" applyAlignment="1">
      <alignment vertical="center"/>
    </xf>
    <xf numFmtId="0" fontId="0" fillId="2" borderId="3" xfId="0" applyFill="1" applyBorder="1" applyAlignment="1">
      <alignment vertical="center"/>
    </xf>
    <xf numFmtId="0" fontId="9" fillId="3" borderId="0" xfId="0" applyFont="1" applyFill="1" applyAlignment="1">
      <alignment vertical="center"/>
    </xf>
    <xf numFmtId="0" fontId="5" fillId="3" borderId="0" xfId="0" applyFont="1" applyFill="1" applyAlignment="1">
      <alignment vertical="center"/>
    </xf>
    <xf numFmtId="0" fontId="0" fillId="3" borderId="0" xfId="0" applyFill="1" applyAlignment="1">
      <alignment vertical="center"/>
    </xf>
    <xf numFmtId="0" fontId="3" fillId="2" borderId="3" xfId="0" applyFont="1" applyFill="1" applyBorder="1" applyAlignment="1">
      <alignment vertical="center"/>
    </xf>
    <xf numFmtId="0" fontId="0" fillId="2" borderId="2" xfId="0" applyFill="1" applyBorder="1"/>
    <xf numFmtId="0" fontId="0" fillId="2" borderId="0" xfId="0" applyFill="1" applyBorder="1"/>
    <xf numFmtId="0" fontId="0" fillId="2" borderId="3" xfId="0" applyFill="1" applyBorder="1"/>
    <xf numFmtId="0" fontId="4" fillId="2" borderId="2" xfId="0" applyFont="1" applyFill="1" applyBorder="1"/>
    <xf numFmtId="0" fontId="4" fillId="2" borderId="3" xfId="0" applyFont="1" applyFill="1" applyBorder="1"/>
    <xf numFmtId="0" fontId="4" fillId="3" borderId="0" xfId="0" applyFont="1" applyFill="1"/>
    <xf numFmtId="0" fontId="8" fillId="2" borderId="2" xfId="0" applyFont="1" applyFill="1" applyBorder="1"/>
    <xf numFmtId="0" fontId="8" fillId="2" borderId="3" xfId="0" applyFont="1" applyFill="1" applyBorder="1"/>
    <xf numFmtId="0" fontId="8" fillId="3" borderId="0" xfId="0" applyFont="1" applyFill="1"/>
    <xf numFmtId="0" fontId="0" fillId="2" borderId="4" xfId="0" applyFill="1" applyBorder="1"/>
    <xf numFmtId="0" fontId="0" fillId="2" borderId="5" xfId="0" applyFill="1" applyBorder="1"/>
    <xf numFmtId="0" fontId="0" fillId="2" borderId="6" xfId="0" applyFill="1" applyBorder="1"/>
    <xf numFmtId="9" fontId="0" fillId="3" borderId="0" xfId="0" applyNumberFormat="1" applyFill="1"/>
    <xf numFmtId="0" fontId="1" fillId="2" borderId="0" xfId="0" applyFont="1" applyFill="1" applyAlignment="1">
      <alignment vertical="center"/>
    </xf>
    <xf numFmtId="0" fontId="16" fillId="7" borderId="1" xfId="0" applyFont="1" applyFill="1" applyBorder="1" applyAlignment="1">
      <alignment horizontal="center"/>
    </xf>
    <xf numFmtId="0" fontId="16" fillId="0" borderId="0" xfId="0" applyFont="1"/>
    <xf numFmtId="0" fontId="16" fillId="0" borderId="1" xfId="0" applyFont="1" applyBorder="1" applyAlignment="1">
      <alignment horizontal="center"/>
    </xf>
    <xf numFmtId="0" fontId="16" fillId="0" borderId="1" xfId="0" applyFont="1" applyBorder="1" applyAlignment="1">
      <alignment horizontal="left"/>
    </xf>
    <xf numFmtId="0" fontId="16" fillId="0" borderId="1" xfId="0" applyFont="1" applyBorder="1"/>
    <xf numFmtId="0" fontId="16" fillId="9" borderId="1" xfId="0" applyFont="1" applyFill="1" applyBorder="1"/>
    <xf numFmtId="14" fontId="1" fillId="0" borderId="1" xfId="0" applyNumberFormat="1" applyFont="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vertical="center"/>
    </xf>
    <xf numFmtId="0" fontId="15" fillId="6" borderId="1" xfId="2" applyFont="1" applyFill="1" applyBorder="1" applyAlignment="1" applyProtection="1">
      <alignment horizontal="center" vertical="center"/>
    </xf>
    <xf numFmtId="14" fontId="1" fillId="6" borderId="1" xfId="0" applyNumberFormat="1" applyFont="1" applyFill="1" applyBorder="1" applyAlignment="1" applyProtection="1">
      <alignment horizontal="center" vertical="center"/>
    </xf>
    <xf numFmtId="164" fontId="1" fillId="6" borderId="1" xfId="1" applyFont="1" applyFill="1" applyBorder="1" applyAlignment="1" applyProtection="1">
      <alignment vertical="center"/>
    </xf>
    <xf numFmtId="14" fontId="1" fillId="0" borderId="1" xfId="0" applyNumberFormat="1" applyFont="1" applyFill="1" applyBorder="1" applyAlignment="1" applyProtection="1">
      <alignment horizontal="left" vertical="center" wrapText="1"/>
      <protection locked="0"/>
    </xf>
    <xf numFmtId="14" fontId="1" fillId="0" borderId="1" xfId="0" applyNumberFormat="1" applyFont="1" applyFill="1" applyBorder="1" applyAlignment="1" applyProtection="1">
      <alignment horizontal="center" vertical="center"/>
      <protection locked="0"/>
    </xf>
    <xf numFmtId="0" fontId="1" fillId="10" borderId="1" xfId="0" applyFont="1" applyFill="1" applyBorder="1" applyAlignment="1" applyProtection="1">
      <alignment horizontal="center" vertical="center"/>
    </xf>
    <xf numFmtId="0" fontId="2" fillId="6" borderId="1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6" borderId="18" xfId="0" applyNumberFormat="1" applyFont="1" applyFill="1" applyBorder="1" applyAlignment="1">
      <alignment horizontal="center" vertical="center" wrapText="1"/>
    </xf>
    <xf numFmtId="1" fontId="1" fillId="6" borderId="1" xfId="0" applyNumberFormat="1" applyFont="1" applyFill="1" applyBorder="1" applyAlignment="1">
      <alignment horizontal="center" vertical="center"/>
    </xf>
    <xf numFmtId="0" fontId="2" fillId="8" borderId="18" xfId="0" applyNumberFormat="1" applyFont="1" applyFill="1" applyBorder="1" applyAlignment="1">
      <alignment horizontal="center" vertical="center" wrapText="1"/>
    </xf>
    <xf numFmtId="0" fontId="2" fillId="8" borderId="19" xfId="0" applyNumberFormat="1" applyFont="1" applyFill="1" applyBorder="1" applyAlignment="1">
      <alignment horizontal="center" vertical="center" wrapText="1"/>
    </xf>
    <xf numFmtId="0" fontId="1" fillId="0" borderId="1" xfId="0" applyFont="1" applyFill="1" applyBorder="1" applyAlignment="1" applyProtection="1">
      <alignment vertical="center"/>
      <protection locked="0"/>
    </xf>
    <xf numFmtId="0" fontId="2" fillId="10" borderId="20" xfId="0" applyFont="1" applyFill="1" applyBorder="1" applyAlignment="1">
      <alignment horizontal="center" vertical="center" wrapText="1"/>
    </xf>
    <xf numFmtId="1" fontId="1" fillId="10" borderId="1" xfId="0" applyNumberFormat="1" applyFont="1" applyFill="1" applyBorder="1" applyAlignment="1">
      <alignment horizontal="center" vertical="center"/>
    </xf>
    <xf numFmtId="0" fontId="1" fillId="10" borderId="1" xfId="0" applyFont="1" applyFill="1" applyBorder="1" applyAlignment="1">
      <alignment horizontal="center" vertical="center"/>
    </xf>
    <xf numFmtId="0" fontId="1" fillId="0" borderId="1"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14" fontId="1" fillId="0" borderId="8" xfId="0" applyNumberFormat="1"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xf>
    <xf numFmtId="165" fontId="12" fillId="5" borderId="0" xfId="0" applyNumberFormat="1" applyFont="1" applyFill="1" applyBorder="1" applyAlignment="1">
      <alignment horizontal="left" vertical="top" wrapText="1"/>
    </xf>
    <xf numFmtId="0" fontId="0" fillId="2" borderId="0" xfId="0" applyFill="1" applyBorder="1" applyAlignment="1">
      <alignment horizontal="center" vertical="center" wrapText="1"/>
    </xf>
    <xf numFmtId="0" fontId="4" fillId="2" borderId="0" xfId="0" applyFont="1" applyFill="1" applyBorder="1" applyAlignment="1">
      <alignment horizontal="center"/>
    </xf>
    <xf numFmtId="0" fontId="0" fillId="2" borderId="0" xfId="0" applyFill="1" applyBorder="1" applyAlignment="1">
      <alignment horizontal="justify" vertical="center" wrapText="1"/>
    </xf>
    <xf numFmtId="14" fontId="1" fillId="0" borderId="9" xfId="0" applyNumberFormat="1" applyFont="1" applyBorder="1" applyAlignment="1" applyProtection="1">
      <alignment horizontal="center" vertical="center" wrapText="1"/>
      <protection locked="0"/>
    </xf>
  </cellXfs>
  <cellStyles count="3">
    <cellStyle name="Hipervínculo" xfId="2" builtinId="8"/>
    <cellStyle name="Moneda [0]" xfId="1" builtinId="7"/>
    <cellStyle name="Normal" xfId="0" builtinId="0"/>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Requerimiento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255951</xdr:colOff>
      <xdr:row>0</xdr:row>
      <xdr:rowOff>115528</xdr:rowOff>
    </xdr:from>
    <xdr:to>
      <xdr:col>2</xdr:col>
      <xdr:colOff>763684</xdr:colOff>
      <xdr:row>2</xdr:row>
      <xdr:rowOff>112059</xdr:rowOff>
    </xdr:to>
    <xdr:pic>
      <xdr:nvPicPr>
        <xdr:cNvPr id="4" name="Imagen 3" descr="ICBFNEW">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a:srcRect/>
        <a:stretch>
          <a:fillRect/>
        </a:stretch>
      </xdr:blipFill>
      <xdr:spPr bwMode="auto">
        <a:xfrm>
          <a:off x="1242069" y="115528"/>
          <a:ext cx="507733" cy="75853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0</xdr:rowOff>
    </xdr:from>
    <xdr:to>
      <xdr:col>2</xdr:col>
      <xdr:colOff>638175</xdr:colOff>
      <xdr:row>8</xdr:row>
      <xdr:rowOff>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xmlns="" id="{00000000-0008-0000-0100-000003000000}"/>
            </a:ext>
          </a:extLst>
        </xdr:cNvPr>
        <xdr:cNvSpPr/>
      </xdr:nvSpPr>
      <xdr:spPr>
        <a:xfrm>
          <a:off x="276225" y="942975"/>
          <a:ext cx="762000" cy="211667"/>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a:t>
          </a:r>
          <a:r>
            <a:rPr lang="x-none" sz="800"/>
            <a:t>olver</a:t>
          </a:r>
          <a:r>
            <a:rPr lang="x-none" sz="800" baseline="0"/>
            <a:t> </a:t>
          </a:r>
          <a:r>
            <a:rPr lang="es-CO" sz="800" baseline="0"/>
            <a:t>a la base</a:t>
          </a:r>
          <a:endParaRPr lang="es-CO" sz="800"/>
        </a:p>
      </xdr:txBody>
    </xdr:sp>
    <xdr:clientData/>
  </xdr:twoCellAnchor>
  <xdr:twoCellAnchor editAs="oneCell">
    <xdr:from>
      <xdr:col>0</xdr:col>
      <xdr:colOff>105833</xdr:colOff>
      <xdr:row>0</xdr:row>
      <xdr:rowOff>130737</xdr:rowOff>
    </xdr:from>
    <xdr:to>
      <xdr:col>0</xdr:col>
      <xdr:colOff>648758</xdr:colOff>
      <xdr:row>2</xdr:row>
      <xdr:rowOff>251884</xdr:rowOff>
    </xdr:to>
    <xdr:pic>
      <xdr:nvPicPr>
        <xdr:cNvPr id="4" name="Imagen 3" descr="ICBFNEW">
          <a:extLst>
            <a:ext uri="{FF2B5EF4-FFF2-40B4-BE49-F238E27FC236}">
              <a16:creationId xmlns:a16="http://schemas.microsoft.com/office/drawing/2014/main" xmlns="" id="{65F9402A-E1B2-4F66-A704-12D4F41FC7AA}"/>
            </a:ext>
          </a:extLst>
        </xdr:cNvPr>
        <xdr:cNvPicPr/>
      </xdr:nvPicPr>
      <xdr:blipFill>
        <a:blip xmlns:r="http://schemas.openxmlformats.org/officeDocument/2006/relationships" r:embed="rId2"/>
        <a:srcRect/>
        <a:stretch>
          <a:fillRect/>
        </a:stretch>
      </xdr:blipFill>
      <xdr:spPr bwMode="auto">
        <a:xfrm>
          <a:off x="105833" y="130737"/>
          <a:ext cx="542925" cy="75614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25-29-532</v>
          </cell>
          <cell r="C533" t="str">
            <v>Cundinamarca</v>
          </cell>
          <cell r="D533" t="str">
            <v>Asociación Hogares Luz Y Vida</v>
          </cell>
          <cell r="E533" t="str">
            <v>800199818-4</v>
          </cell>
          <cell r="F533" t="str">
            <v>Valeriana Isabel Garcia Martin</v>
          </cell>
          <cell r="G533" t="str">
            <v>Sede Casa Tía Charry</v>
          </cell>
          <cell r="H533" t="str">
            <v>Calle 5 Bis N° 12-78 Sur Barrio Santa Ana</v>
          </cell>
          <cell r="I533" t="str">
            <v>Bogotá, D.C.</v>
          </cell>
          <cell r="J533" t="str">
            <v>Regional</v>
          </cell>
          <cell r="K533">
            <v>5659683</v>
          </cell>
          <cell r="L533" t="str">
            <v>3112370627 - 3125882180</v>
          </cell>
          <cell r="M533" t="str">
            <v>hogaresluzyvida@hotmail.com; hogaresluzyvida.salud@gmail.com;</v>
          </cell>
          <cell r="N533" t="str">
            <v>Internado RD</v>
          </cell>
          <cell r="O533" t="str">
            <v>No Aplica</v>
          </cell>
          <cell r="P533" t="str">
            <v>Discapacidad</v>
          </cell>
          <cell r="Q533" t="str">
            <v>25-18-2018-568</v>
          </cell>
          <cell r="R533">
            <v>0</v>
          </cell>
          <cell r="S533">
            <v>43435</v>
          </cell>
          <cell r="T533">
            <v>43769</v>
          </cell>
          <cell r="U533">
            <v>0</v>
          </cell>
          <cell r="V533" t="str">
            <v>Andrea Priscila Molina Hernandez</v>
          </cell>
        </row>
        <row r="534">
          <cell r="B534" t="str">
            <v>25-45-533</v>
          </cell>
          <cell r="C534" t="str">
            <v>Cundinamarca</v>
          </cell>
          <cell r="D534" t="str">
            <v>Casa De La Madre Y El Niño</v>
          </cell>
          <cell r="E534" t="str">
            <v>860007398-8</v>
          </cell>
          <cell r="F534" t="str">
            <v>Barbara Susana De Dolores Escobar De Vargas</v>
          </cell>
          <cell r="G534">
            <v>0</v>
          </cell>
          <cell r="H534" t="str">
            <v>Calle 48 No. 28-30</v>
          </cell>
          <cell r="I534" t="str">
            <v>Bogotá, D.C.</v>
          </cell>
          <cell r="J534" t="str">
            <v>Regional</v>
          </cell>
          <cell r="K534">
            <v>0</v>
          </cell>
          <cell r="L534">
            <v>3138036693</v>
          </cell>
          <cell r="M534" t="str">
            <v>direccion.suenos@la-casa.org; contabilidad@la-casa.org; ts.suenos@la-casa.org;</v>
          </cell>
          <cell r="N534" t="str">
            <v>Internado RD</v>
          </cell>
          <cell r="O534" t="str">
            <v>No Aplica</v>
          </cell>
          <cell r="P534" t="str">
            <v>Vida Independiente</v>
          </cell>
          <cell r="Q534" t="str">
            <v>25-18-2018-545</v>
          </cell>
          <cell r="R534">
            <v>4</v>
          </cell>
          <cell r="S534">
            <v>43435</v>
          </cell>
          <cell r="T534">
            <v>43769</v>
          </cell>
          <cell r="U534">
            <v>64685324</v>
          </cell>
          <cell r="V534" t="str">
            <v>Amanda Del Socorro Gutierrez Jimenez</v>
          </cell>
        </row>
        <row r="535">
          <cell r="B535" t="str">
            <v>25-6-534</v>
          </cell>
          <cell r="C535" t="str">
            <v>Cundinamarca</v>
          </cell>
          <cell r="D535" t="str">
            <v>Aldeas Infantiles SOS Colombia</v>
          </cell>
          <cell r="E535" t="str">
            <v>860024041-6</v>
          </cell>
          <cell r="F535" t="str">
            <v>Angela Maria Monica Biviana Rosales Rodriguez</v>
          </cell>
          <cell r="G535">
            <v>0</v>
          </cell>
          <cell r="H535" t="str">
            <v>Carrera 60 N° 66-55</v>
          </cell>
          <cell r="I535" t="str">
            <v>Bogotá, D.C.</v>
          </cell>
          <cell r="J535" t="str">
            <v>Regional</v>
          </cell>
          <cell r="K535" t="str">
            <v>6310469 - 6348049</v>
          </cell>
          <cell r="L535">
            <v>3183122551</v>
          </cell>
          <cell r="M535" t="str">
            <v>yessid.caicedo@aldeasinfantiles.org.co; yamid.mabesoy@aldeasinfantiles.org.co; Lyda.Pardo@aldeasinfantiles.org.co; oscar.navarrete@aldeasinfantiles.org.co; Maria.Moreno@aldeasinfantiles.org.co;</v>
          </cell>
          <cell r="N535" t="str">
            <v>Internado RD</v>
          </cell>
          <cell r="O535" t="str">
            <v>No Aplica</v>
          </cell>
          <cell r="P535" t="str">
            <v>Vida Independiente</v>
          </cell>
          <cell r="Q535" t="str">
            <v>25-18-2018-562</v>
          </cell>
          <cell r="R535">
            <v>70</v>
          </cell>
          <cell r="S535">
            <v>43435</v>
          </cell>
          <cell r="T535">
            <v>43769</v>
          </cell>
          <cell r="U535">
            <v>1049808270</v>
          </cell>
          <cell r="V535" t="str">
            <v>Segundo Ismael Rojas Herrera</v>
          </cell>
        </row>
        <row r="536">
          <cell r="B536" t="str">
            <v>25-84-535</v>
          </cell>
          <cell r="C536" t="str">
            <v>Cundinamarca</v>
          </cell>
          <cell r="D536" t="str">
            <v>Corporación Amor Por Colombia</v>
          </cell>
          <cell r="E536" t="str">
            <v>830085547-2</v>
          </cell>
          <cell r="F536" t="str">
            <v>Magnolia Celis Torres</v>
          </cell>
          <cell r="G536" t="str">
            <v>Sede Administrativa</v>
          </cell>
          <cell r="H536" t="str">
            <v>Calle 78 A N° 69 B-45 Barrio Las Ferias</v>
          </cell>
          <cell r="I536" t="str">
            <v>Bogotá, D.C.</v>
          </cell>
          <cell r="J536" t="str">
            <v>Regional</v>
          </cell>
          <cell r="K536">
            <v>0</v>
          </cell>
          <cell r="L536" t="str">
            <v>3105591673 - 3212539081 - 3002135288</v>
          </cell>
          <cell r="M536" t="str">
            <v>cupos.cundinamarca@axc.com.co; direccion@axc.com.co;</v>
          </cell>
          <cell r="N536" t="str">
            <v>Hogar Sustituto Entidad RD</v>
          </cell>
          <cell r="O536" t="str">
            <v>No Aplica</v>
          </cell>
          <cell r="P536" t="str">
            <v>Discapacidad</v>
          </cell>
          <cell r="Q536" t="str">
            <v>25-18-2018-543</v>
          </cell>
          <cell r="R536">
            <v>40</v>
          </cell>
          <cell r="S536">
            <v>43435</v>
          </cell>
          <cell r="T536">
            <v>43769</v>
          </cell>
          <cell r="U536">
            <v>672610240</v>
          </cell>
          <cell r="V536" t="str">
            <v>Nidia Milena Lozano Caldas</v>
          </cell>
        </row>
        <row r="537">
          <cell r="B537" t="str">
            <v>25-84-536</v>
          </cell>
          <cell r="C537" t="str">
            <v>Cundinamarca</v>
          </cell>
          <cell r="D537" t="str">
            <v>Corporación Amor Por Colombia</v>
          </cell>
          <cell r="E537" t="str">
            <v>830085547-2</v>
          </cell>
          <cell r="F537" t="str">
            <v>Magnolia Celis Torres</v>
          </cell>
          <cell r="G537" t="str">
            <v>Sede Administrativa</v>
          </cell>
          <cell r="H537" t="str">
            <v>Calle 78 A N° 69 B-45 Barrio Las Ferias</v>
          </cell>
          <cell r="I537" t="str">
            <v>Bogotá, D.C.</v>
          </cell>
          <cell r="J537" t="str">
            <v>Regional</v>
          </cell>
          <cell r="K537">
            <v>0</v>
          </cell>
          <cell r="L537" t="str">
            <v>3105591673 - 3212539081 - 3002135288</v>
          </cell>
          <cell r="M537" t="str">
            <v>cupos.cundinamarca@axc.com.co; direccion@axc.com.co;</v>
          </cell>
          <cell r="N537" t="str">
            <v>Hogar Sustituto Entidad RD</v>
          </cell>
          <cell r="O537" t="str">
            <v>No Aplica</v>
          </cell>
          <cell r="P537" t="str">
            <v>Vulneración</v>
          </cell>
          <cell r="Q537" t="str">
            <v>25-18-2018-550</v>
          </cell>
          <cell r="R537">
            <v>750</v>
          </cell>
          <cell r="S537">
            <v>43435</v>
          </cell>
          <cell r="T537">
            <v>43769</v>
          </cell>
          <cell r="U537">
            <v>9508653750</v>
          </cell>
          <cell r="V537" t="str">
            <v>Nidia Milena Lozano Caldas</v>
          </cell>
        </row>
        <row r="538">
          <cell r="B538" t="str">
            <v>25-15-537</v>
          </cell>
          <cell r="C538" t="str">
            <v>Cundinamarca</v>
          </cell>
          <cell r="D538" t="str">
            <v>Asociación Cristiana De Jóvenes De Bogotá Y Cundinamarca ACJ Y MCA</v>
          </cell>
          <cell r="E538" t="str">
            <v>860018862-1</v>
          </cell>
          <cell r="F538" t="str">
            <v>Gloria Cecilia Hidalgo Franco</v>
          </cell>
          <cell r="G538" t="str">
            <v>Bogotá</v>
          </cell>
          <cell r="H538" t="str">
            <v>Carrera 31 B N° 1 H – 68 Barrio Santa Matilde</v>
          </cell>
          <cell r="I538" t="str">
            <v>Bogotá, D.C.</v>
          </cell>
          <cell r="J538" t="str">
            <v>Regional</v>
          </cell>
          <cell r="K538" t="str">
            <v>2325449 - 8816806</v>
          </cell>
          <cell r="L538">
            <v>0</v>
          </cell>
          <cell r="M538" t="str">
            <v>acj.zipaquira@ymcabogota.org; bernardo.castro@ymcabogota.org;</v>
          </cell>
          <cell r="N538" t="str">
            <v>Prestación de Servicios Sociales a la Comunidad</v>
          </cell>
          <cell r="O538" t="str">
            <v>No Aplica</v>
          </cell>
          <cell r="P538" t="str">
            <v>SRPA</v>
          </cell>
          <cell r="Q538" t="str">
            <v>25-18-2018-554</v>
          </cell>
          <cell r="R538">
            <v>20</v>
          </cell>
          <cell r="S538">
            <v>43435</v>
          </cell>
          <cell r="T538">
            <v>43769</v>
          </cell>
          <cell r="U538">
            <v>65543520</v>
          </cell>
          <cell r="V538" t="str">
            <v>Amanda Del Socorro Gutierrez Jimenez</v>
          </cell>
        </row>
        <row r="539">
          <cell r="B539" t="str">
            <v>25-154-538</v>
          </cell>
          <cell r="C539" t="str">
            <v>Cundinamarca</v>
          </cell>
          <cell r="D539" t="str">
            <v>Fundación Familia Entorno Individuo - FEI</v>
          </cell>
          <cell r="E539" t="str">
            <v>900001876-4</v>
          </cell>
          <cell r="F539" t="str">
            <v>Jeisson Paul Cardona</v>
          </cell>
          <cell r="G539" t="str">
            <v>Efir Adolescentes</v>
          </cell>
          <cell r="H539" t="str">
            <v>Diagonal 58 Sur N° 29-18 Barrio Villa Jimena</v>
          </cell>
          <cell r="I539" t="str">
            <v>Bogotá, D.C.</v>
          </cell>
          <cell r="J539" t="str">
            <v>Regional</v>
          </cell>
          <cell r="K539">
            <v>0</v>
          </cell>
          <cell r="L539">
            <v>320949440</v>
          </cell>
          <cell r="M539" t="str">
            <v>feicetracundinamarca@gmail.com; g.financierabogotafei@gmail.com;</v>
          </cell>
          <cell r="N539" t="str">
            <v>Centro De Atención Especializada</v>
          </cell>
          <cell r="O539" t="str">
            <v>No Aplica</v>
          </cell>
          <cell r="P539" t="str">
            <v>SRPA</v>
          </cell>
          <cell r="Q539" t="str">
            <v>25-18-2019-171</v>
          </cell>
          <cell r="R539">
            <v>45</v>
          </cell>
          <cell r="S539">
            <v>43481</v>
          </cell>
          <cell r="T539">
            <v>43769</v>
          </cell>
          <cell r="U539">
            <v>846863820</v>
          </cell>
          <cell r="V539" t="str">
            <v>Carolina Ardila Baquero</v>
          </cell>
        </row>
        <row r="540">
          <cell r="B540" t="str">
            <v>25-289-539</v>
          </cell>
          <cell r="C540" t="str">
            <v>Cundinamarca</v>
          </cell>
          <cell r="D540" t="str">
            <v>Instituto Psicoeducativo De Colombia - IPSICOL</v>
          </cell>
          <cell r="E540" t="str">
            <v>890983904-1</v>
          </cell>
          <cell r="F540" t="str">
            <v>Adalberto Gomez Suarez</v>
          </cell>
          <cell r="G540" t="str">
            <v>La Acogida - Femenino</v>
          </cell>
          <cell r="H540" t="str">
            <v>Carrera 33 N° 58-22 sur</v>
          </cell>
          <cell r="I540" t="str">
            <v>Bogotá, D.C.</v>
          </cell>
          <cell r="J540" t="str">
            <v>Regional</v>
          </cell>
          <cell r="K540">
            <v>2380373</v>
          </cell>
          <cell r="L540">
            <v>3113434009</v>
          </cell>
          <cell r="M540" t="str">
            <v>ipsicolcreejovenes@yahoo.com; mercadeo.ipsicol@gmail.com;</v>
          </cell>
          <cell r="N540" t="str">
            <v>Centro De Internamiento Preventivo</v>
          </cell>
          <cell r="O540" t="str">
            <v>No Aplica</v>
          </cell>
          <cell r="P540" t="str">
            <v>SRPA</v>
          </cell>
          <cell r="Q540" t="str">
            <v>25-18-2018-544</v>
          </cell>
          <cell r="R540">
            <v>5</v>
          </cell>
          <cell r="S540">
            <v>43435</v>
          </cell>
          <cell r="T540">
            <v>43769</v>
          </cell>
          <cell r="U540">
            <v>325251570</v>
          </cell>
          <cell r="V540" t="str">
            <v>Carolina Ardila Baquero</v>
          </cell>
        </row>
        <row r="541">
          <cell r="B541" t="str">
            <v>25-289-540</v>
          </cell>
          <cell r="C541" t="str">
            <v>Cundinamarca</v>
          </cell>
          <cell r="D541" t="str">
            <v>Instituto Psicoeducativo De Colombia - IPSICOL</v>
          </cell>
          <cell r="E541" t="str">
            <v>890983904-1</v>
          </cell>
          <cell r="F541" t="str">
            <v>Adalberto Gomez Suarez</v>
          </cell>
          <cell r="G541" t="str">
            <v>La Acogida - Masculino</v>
          </cell>
          <cell r="H541" t="str">
            <v>Carrera 30 N° 11 - 85 Barrio Pensilvania</v>
          </cell>
          <cell r="I541" t="str">
            <v>Bogotá, D.C.</v>
          </cell>
          <cell r="J541" t="str">
            <v>Regional</v>
          </cell>
          <cell r="K541">
            <v>2380373</v>
          </cell>
          <cell r="L541">
            <v>3113434009</v>
          </cell>
          <cell r="M541" t="str">
            <v>ipsicolcreejovenes@yahoo.com; mercadeo.ipsicol@gmail.com;</v>
          </cell>
          <cell r="N541" t="str">
            <v>Centro De Internamiento Preventivo</v>
          </cell>
          <cell r="O541" t="str">
            <v>No Aplica</v>
          </cell>
          <cell r="P541" t="str">
            <v>SRPA</v>
          </cell>
          <cell r="Q541" t="str">
            <v>25-18-2018-544</v>
          </cell>
          <cell r="R541">
            <v>10</v>
          </cell>
          <cell r="S541">
            <v>43435</v>
          </cell>
          <cell r="T541">
            <v>43769</v>
          </cell>
          <cell r="U541">
            <v>0</v>
          </cell>
          <cell r="V541" t="str">
            <v>Carolina Ardila Baquero</v>
          </cell>
        </row>
        <row r="542">
          <cell r="B542" t="str">
            <v>25-289-541</v>
          </cell>
          <cell r="C542" t="str">
            <v>Cundinamarca</v>
          </cell>
          <cell r="D542" t="str">
            <v>Instituto Psicoeducativo De Colombia - IPSICOL</v>
          </cell>
          <cell r="E542" t="str">
            <v>890983904-1</v>
          </cell>
          <cell r="F542" t="str">
            <v>Adalberto Gomez Suarez</v>
          </cell>
          <cell r="G542" t="str">
            <v>Hogar Femenino La Esmeralda</v>
          </cell>
          <cell r="H542" t="str">
            <v>Carrera 33 N° 58-22 sur</v>
          </cell>
          <cell r="I542" t="str">
            <v>Bogotá, D.C.</v>
          </cell>
          <cell r="J542" t="str">
            <v>Regional</v>
          </cell>
          <cell r="K542">
            <v>2380373</v>
          </cell>
          <cell r="L542">
            <v>3113434009</v>
          </cell>
          <cell r="M542" t="str">
            <v>ipsicolcreejovenes@yahoo.com; mercadeo.ipsicol@gmail.com;</v>
          </cell>
          <cell r="N542" t="str">
            <v>Centro De Atención Especializada</v>
          </cell>
          <cell r="O542" t="str">
            <v>No Aplica</v>
          </cell>
          <cell r="P542" t="str">
            <v>SRPA</v>
          </cell>
          <cell r="Q542" t="str">
            <v>25-18-2018-542</v>
          </cell>
          <cell r="R542">
            <v>10</v>
          </cell>
          <cell r="S542">
            <v>43435</v>
          </cell>
          <cell r="T542">
            <v>43769</v>
          </cell>
          <cell r="U542">
            <v>217329500</v>
          </cell>
          <cell r="V542" t="str">
            <v>Carolina Ardila Baquero</v>
          </cell>
        </row>
        <row r="543">
          <cell r="B543" t="str">
            <v>25-75-542</v>
          </cell>
          <cell r="C543" t="str">
            <v>Cundinamarca</v>
          </cell>
          <cell r="D543" t="str">
            <v>Congregación Religiosos Terciarios Capuchinos Nuestra Señora De Los Dolores</v>
          </cell>
          <cell r="E543" t="str">
            <v>860005068-3</v>
          </cell>
          <cell r="F543" t="str">
            <v>Carlos Enrique Cardona Quiceno</v>
          </cell>
          <cell r="G543" t="str">
            <v>Luis Amigo</v>
          </cell>
          <cell r="H543" t="str">
            <v>Kilometro 2 Vía Tabío</v>
          </cell>
          <cell r="I543" t="str">
            <v>Cajicá</v>
          </cell>
          <cell r="J543" t="str">
            <v>Zipaquirá</v>
          </cell>
          <cell r="K543" t="str">
            <v>8662592 - 8860281</v>
          </cell>
          <cell r="L543">
            <v>3113677108</v>
          </cell>
          <cell r="M543" t="str">
            <v>opan_terciarios@yahoo.com; formativa-proteccion@hotmail.com; leulloa1@hotmail.com; anavatu@gmail.com;</v>
          </cell>
          <cell r="N543" t="str">
            <v>Centro de Emergencia RAJ</v>
          </cell>
          <cell r="O543" t="str">
            <v>No Aplica</v>
          </cell>
          <cell r="P543" t="str">
            <v>RAJ</v>
          </cell>
          <cell r="Q543" t="str">
            <v>25-18-2018-572</v>
          </cell>
          <cell r="R543">
            <v>20</v>
          </cell>
          <cell r="S543">
            <v>43435</v>
          </cell>
          <cell r="T543">
            <v>43769</v>
          </cell>
          <cell r="U543">
            <v>394600380</v>
          </cell>
          <cell r="V543" t="str">
            <v>Nancy Torres Perez</v>
          </cell>
        </row>
        <row r="544">
          <cell r="B544" t="str">
            <v>25-75-543</v>
          </cell>
          <cell r="C544" t="str">
            <v>Cundinamarca</v>
          </cell>
          <cell r="D544" t="str">
            <v>Congregación Religiosos Terciarios Capuchinos Nuestra Señora De Los Dolores</v>
          </cell>
          <cell r="E544" t="str">
            <v>860005068-3</v>
          </cell>
          <cell r="F544" t="str">
            <v>Carlos Enrique Cardona Quiceno</v>
          </cell>
          <cell r="G544" t="str">
            <v>Luis Amigo</v>
          </cell>
          <cell r="H544" t="str">
            <v>Kilometro 2 Vía Tabío</v>
          </cell>
          <cell r="I544" t="str">
            <v>Cajicá</v>
          </cell>
          <cell r="J544" t="str">
            <v>Zipaquirá</v>
          </cell>
          <cell r="K544" t="str">
            <v>8662592 - 8860281</v>
          </cell>
          <cell r="L544">
            <v>3113677108</v>
          </cell>
          <cell r="M544" t="str">
            <v>opan_terciarios@yahoo.com; formativa-proteccion@hotmail.com; leulloa1@hotmail.com; anavatu@gmail.com;</v>
          </cell>
          <cell r="N544" t="str">
            <v>Internado RAJ</v>
          </cell>
          <cell r="O544" t="str">
            <v>No Aplica</v>
          </cell>
          <cell r="P544" t="str">
            <v>RAJ</v>
          </cell>
          <cell r="Q544" t="str">
            <v>25-18-2018-573</v>
          </cell>
          <cell r="R544">
            <v>52</v>
          </cell>
          <cell r="S544">
            <v>43435</v>
          </cell>
          <cell r="T544">
            <v>43769</v>
          </cell>
          <cell r="U544">
            <v>1028710980</v>
          </cell>
          <cell r="V544" t="str">
            <v>Nancy Torres Perez</v>
          </cell>
        </row>
        <row r="545">
          <cell r="B545" t="str">
            <v>25-75-544</v>
          </cell>
          <cell r="C545" t="str">
            <v>Cundinamarca</v>
          </cell>
          <cell r="D545" t="str">
            <v>Congregación Religiosos Terciarios Capuchinos Nuestra Señora De Los Dolores</v>
          </cell>
          <cell r="E545" t="str">
            <v>860005068-3</v>
          </cell>
          <cell r="F545" t="str">
            <v>Carlos Enrique Cardona Quiceno</v>
          </cell>
          <cell r="G545" t="str">
            <v>Luis Amigo</v>
          </cell>
          <cell r="H545" t="str">
            <v>Kilometro 2 Vía Tabío</v>
          </cell>
          <cell r="I545" t="str">
            <v>Cajicá</v>
          </cell>
          <cell r="J545" t="str">
            <v>Zipaquirá</v>
          </cell>
          <cell r="K545" t="str">
            <v>8662592 - 8860281</v>
          </cell>
          <cell r="L545">
            <v>3113677108</v>
          </cell>
          <cell r="M545" t="str">
            <v>opan_terciarios@yahoo.com; formativa-proteccion@hotmail.com; leulloa1@hotmail.com; anavatu@gmail.com;</v>
          </cell>
          <cell r="N545" t="str">
            <v>Semicerrado Internado</v>
          </cell>
          <cell r="O545" t="str">
            <v>No Aplica</v>
          </cell>
          <cell r="P545" t="str">
            <v>SRPA</v>
          </cell>
          <cell r="Q545" t="str">
            <v>25-18-2018-574</v>
          </cell>
          <cell r="R545">
            <v>25</v>
          </cell>
          <cell r="S545">
            <v>43435</v>
          </cell>
          <cell r="T545">
            <v>43769</v>
          </cell>
          <cell r="U545">
            <v>428629575</v>
          </cell>
          <cell r="V545" t="str">
            <v>Nancy Torres Perez</v>
          </cell>
        </row>
        <row r="546">
          <cell r="B546" t="str">
            <v>25-215-545</v>
          </cell>
          <cell r="C546" t="str">
            <v>Cundinamarca</v>
          </cell>
          <cell r="D546" t="str">
            <v>Fundación Para El Niño Sordo - ICAL</v>
          </cell>
          <cell r="E546" t="str">
            <v>860021072-0</v>
          </cell>
          <cell r="F546" t="str">
            <v>Martha Patricia Ferreira Cortes</v>
          </cell>
          <cell r="G546">
            <v>0</v>
          </cell>
          <cell r="H546" t="str">
            <v>Vereda Bojacá – Sector Paredes Finca La Fe</v>
          </cell>
          <cell r="I546" t="str">
            <v>Chía</v>
          </cell>
          <cell r="J546" t="str">
            <v>Zipaquirá</v>
          </cell>
          <cell r="K546" t="str">
            <v>8626562 - 8626502</v>
          </cell>
          <cell r="L546">
            <v>0</v>
          </cell>
          <cell r="M546" t="str">
            <v>johannap.proteccion@icalcolombia.org;</v>
          </cell>
          <cell r="N546" t="str">
            <v>Externado RD</v>
          </cell>
          <cell r="O546" t="str">
            <v>Jornada Completa</v>
          </cell>
          <cell r="P546" t="str">
            <v>Discapacidad</v>
          </cell>
          <cell r="Q546" t="str">
            <v>25-18-2018-581</v>
          </cell>
          <cell r="R546">
            <v>58</v>
          </cell>
          <cell r="S546">
            <v>43438</v>
          </cell>
          <cell r="T546">
            <v>43769</v>
          </cell>
          <cell r="U546">
            <v>677692010</v>
          </cell>
          <cell r="V546" t="str">
            <v>Yolima Galeano Galeano</v>
          </cell>
        </row>
        <row r="547">
          <cell r="B547" t="str">
            <v>25-195-546</v>
          </cell>
          <cell r="C547" t="str">
            <v>Cundinamarca</v>
          </cell>
          <cell r="D547" t="str">
            <v>Fundación Niña Maria</v>
          </cell>
          <cell r="E547" t="str">
            <v>830058704-8</v>
          </cell>
          <cell r="F547" t="str">
            <v>Rosa Marlen Gomez De Talero</v>
          </cell>
          <cell r="G547" t="str">
            <v>Sede Chía</v>
          </cell>
          <cell r="H547" t="str">
            <v>Vereda La Fagua Finca Bulevar De Fagua</v>
          </cell>
          <cell r="I547" t="str">
            <v>Chía</v>
          </cell>
          <cell r="J547" t="str">
            <v>Zipaquirá</v>
          </cell>
          <cell r="K547">
            <v>8623678</v>
          </cell>
          <cell r="L547">
            <v>0</v>
          </cell>
          <cell r="M547" t="str">
            <v>ninamaria03@yahoo.com; ninamaria03@hotmail.com; ninamariacalidad@gmail.com; ninamariafinanciera@gmail.com;</v>
          </cell>
          <cell r="N547" t="str">
            <v>Internado RD</v>
          </cell>
          <cell r="O547" t="str">
            <v>No Aplica</v>
          </cell>
          <cell r="P547" t="str">
            <v>Discapacidad</v>
          </cell>
          <cell r="Q547" t="str">
            <v>25-18-2018-560</v>
          </cell>
          <cell r="R547">
            <v>40</v>
          </cell>
          <cell r="S547">
            <v>43435</v>
          </cell>
          <cell r="T547">
            <v>43769</v>
          </cell>
          <cell r="U547">
            <v>0</v>
          </cell>
          <cell r="V547" t="str">
            <v>Monica Morales Betancourt</v>
          </cell>
        </row>
        <row r="548">
          <cell r="B548" t="str">
            <v>25-37-547</v>
          </cell>
          <cell r="C548" t="str">
            <v>Cundinamarca</v>
          </cell>
          <cell r="D548" t="str">
            <v>Asociación Para La Salud Mental De La Familia - ASMEF</v>
          </cell>
          <cell r="E548" t="str">
            <v>900788597-1</v>
          </cell>
          <cell r="F548" t="str">
            <v>Paola Jay Gaviria</v>
          </cell>
          <cell r="G548">
            <v>0</v>
          </cell>
          <cell r="H548" t="str">
            <v>Calle 9 N° 6-10</v>
          </cell>
          <cell r="I548" t="str">
            <v>Chía</v>
          </cell>
          <cell r="J548" t="str">
            <v>Zipaquirá</v>
          </cell>
          <cell r="K548">
            <v>0</v>
          </cell>
          <cell r="L548" t="str">
            <v>3228134034 - 3222690658</v>
          </cell>
          <cell r="M548" t="str">
            <v>tsasmef@gmail.com; asmef2014@gmail.com;</v>
          </cell>
          <cell r="N548" t="str">
            <v>Internado RD</v>
          </cell>
          <cell r="O548" t="str">
            <v>No Aplica</v>
          </cell>
          <cell r="P548" t="str">
            <v>Discapacidad</v>
          </cell>
          <cell r="Q548" t="str">
            <v>25-18-2018-557</v>
          </cell>
          <cell r="R548">
            <v>50</v>
          </cell>
          <cell r="S548">
            <v>43435</v>
          </cell>
          <cell r="T548">
            <v>43769</v>
          </cell>
          <cell r="U548">
            <v>1243588050</v>
          </cell>
          <cell r="V548" t="str">
            <v>Ana Esperanza Prieto Díaz</v>
          </cell>
        </row>
        <row r="549">
          <cell r="B549" t="str">
            <v>25-75-548</v>
          </cell>
          <cell r="C549" t="str">
            <v>Cundinamarca</v>
          </cell>
          <cell r="D549" t="str">
            <v>Congregación Religiosos Terciarios Capuchinos Nuestra Señora De Los Dolores</v>
          </cell>
          <cell r="E549" t="str">
            <v>860005068-3</v>
          </cell>
          <cell r="F549" t="str">
            <v>Carlos Enrique Cardona Quiceno</v>
          </cell>
          <cell r="G549" t="str">
            <v>Centro Amigoniano San Gregorio</v>
          </cell>
          <cell r="H549" t="str">
            <v>Kilómetro 2 Vía Siberia</v>
          </cell>
          <cell r="I549" t="str">
            <v>Cota</v>
          </cell>
          <cell r="J549" t="str">
            <v>Zipaquirá</v>
          </cell>
          <cell r="K549">
            <v>8776458</v>
          </cell>
          <cell r="L549">
            <v>0</v>
          </cell>
          <cell r="M549" t="str">
            <v>opan_terciarios@yahoo.com; formativa-proteccion@hotmail.com; leulloa1@hotmail.com; anavatu@gmail.com;</v>
          </cell>
          <cell r="N549" t="str">
            <v>Internado RD</v>
          </cell>
          <cell r="O549" t="str">
            <v>No Aplica</v>
          </cell>
          <cell r="P549" t="str">
            <v>Consumo SPA</v>
          </cell>
          <cell r="Q549" t="str">
            <v>25-18-2018-565</v>
          </cell>
          <cell r="R549">
            <v>84</v>
          </cell>
          <cell r="S549">
            <v>43435</v>
          </cell>
          <cell r="T549">
            <v>43769</v>
          </cell>
          <cell r="U549">
            <v>1259769924</v>
          </cell>
          <cell r="V549" t="str">
            <v>Andrea Patricia Martinez Rincon</v>
          </cell>
        </row>
        <row r="550">
          <cell r="B550" t="str">
            <v>25-155-549</v>
          </cell>
          <cell r="C550" t="str">
            <v>Cundinamarca</v>
          </cell>
          <cell r="D550" t="str">
            <v>Fundación Familia Y Futuro - FUNDAFAM</v>
          </cell>
          <cell r="E550" t="str">
            <v>900916893-7</v>
          </cell>
          <cell r="F550" t="str">
            <v>Mauricio Murillo Gutierrez</v>
          </cell>
          <cell r="G550" t="str">
            <v>Sede Cota - Masculino</v>
          </cell>
          <cell r="H550" t="str">
            <v>Finca El Bosque Vereda La Moya</v>
          </cell>
          <cell r="I550" t="str">
            <v>Cota</v>
          </cell>
          <cell r="J550" t="str">
            <v>Zipaquirá</v>
          </cell>
          <cell r="K550">
            <v>0</v>
          </cell>
          <cell r="L550">
            <v>3173758042</v>
          </cell>
          <cell r="M550" t="str">
            <v>fundacionfamiliayfuturo@hotmail.com; Direccionfundafam@gmail.com; fundafamchinauta@gmail.com;</v>
          </cell>
          <cell r="N550" t="str">
            <v>Internado RD</v>
          </cell>
          <cell r="O550" t="str">
            <v>No Aplica</v>
          </cell>
          <cell r="P550" t="str">
            <v>Vulneración</v>
          </cell>
          <cell r="Q550" t="str">
            <v>25-18-2018-559</v>
          </cell>
          <cell r="R550">
            <v>50</v>
          </cell>
          <cell r="S550">
            <v>43435</v>
          </cell>
          <cell r="T550">
            <v>43769</v>
          </cell>
          <cell r="U550">
            <v>1499726100</v>
          </cell>
          <cell r="V550" t="str">
            <v>Lilian Yaneth Orjuela Rozo</v>
          </cell>
        </row>
        <row r="551">
          <cell r="B551" t="str">
            <v>25-150-550</v>
          </cell>
          <cell r="C551" t="str">
            <v>Cundinamarca</v>
          </cell>
          <cell r="D551" t="str">
            <v>Fundación El Lugar, Atención Integral Para El Sujeto Y La Sociedad</v>
          </cell>
          <cell r="E551" t="str">
            <v>900509609-6</v>
          </cell>
          <cell r="F551" t="str">
            <v>Juan Pablo Gonzalez Rincón</v>
          </cell>
          <cell r="G551" t="str">
            <v>Sede Femenina</v>
          </cell>
          <cell r="H551" t="str">
            <v>Vereda Francia Finca Villa Laura</v>
          </cell>
          <cell r="I551" t="str">
            <v>El Colegio</v>
          </cell>
          <cell r="J551" t="str">
            <v>La Mesa</v>
          </cell>
          <cell r="K551">
            <v>0</v>
          </cell>
          <cell r="L551">
            <v>3105770247</v>
          </cell>
          <cell r="M551" t="str">
            <v>fundacionelugaraiss@hotmail.com;</v>
          </cell>
          <cell r="N551" t="str">
            <v>Internado RD</v>
          </cell>
          <cell r="O551" t="str">
            <v>No Aplica</v>
          </cell>
          <cell r="P551" t="str">
            <v>Vulneración</v>
          </cell>
          <cell r="Q551" t="str">
            <v>25-18-2018-564</v>
          </cell>
          <cell r="R551">
            <v>47</v>
          </cell>
          <cell r="S551">
            <v>43435</v>
          </cell>
          <cell r="T551">
            <v>43769</v>
          </cell>
          <cell r="U551">
            <v>704871267</v>
          </cell>
          <cell r="V551" t="str">
            <v>Yury Patricia Cardozo Casalla</v>
          </cell>
        </row>
        <row r="552">
          <cell r="B552" t="str">
            <v>25-150-551</v>
          </cell>
          <cell r="C552" t="str">
            <v>Cundinamarca</v>
          </cell>
          <cell r="D552" t="str">
            <v>Fundación El Lugar, Atención Integral Para El Sujeto Y La Sociedad</v>
          </cell>
          <cell r="E552" t="str">
            <v>900509609-6</v>
          </cell>
          <cell r="F552" t="str">
            <v>Juan Pablo Gonzalez Rincón</v>
          </cell>
          <cell r="G552" t="str">
            <v>Sede Masculina</v>
          </cell>
          <cell r="H552" t="str">
            <v>Vereda Santa Isabel Finca Mi Finca</v>
          </cell>
          <cell r="I552" t="str">
            <v>El Colegio</v>
          </cell>
          <cell r="J552" t="str">
            <v>La Mesa</v>
          </cell>
          <cell r="K552">
            <v>0</v>
          </cell>
          <cell r="L552">
            <v>3105770247</v>
          </cell>
          <cell r="M552" t="str">
            <v>fundacionelugaraiss@hotmail.com;</v>
          </cell>
          <cell r="N552" t="str">
            <v>Internado RD</v>
          </cell>
          <cell r="O552" t="str">
            <v>No Aplica</v>
          </cell>
          <cell r="P552" t="str">
            <v>Vulneración</v>
          </cell>
          <cell r="Q552" t="str">
            <v>25-18-2018-564</v>
          </cell>
          <cell r="R552">
            <v>0</v>
          </cell>
          <cell r="S552">
            <v>43435</v>
          </cell>
          <cell r="T552">
            <v>43769</v>
          </cell>
          <cell r="U552">
            <v>0</v>
          </cell>
          <cell r="V552" t="str">
            <v>Yury Patricia Cardozo Casalla</v>
          </cell>
        </row>
        <row r="553">
          <cell r="B553" t="str">
            <v>25-13-552</v>
          </cell>
          <cell r="C553" t="str">
            <v>Cundinamarca</v>
          </cell>
          <cell r="D553" t="str">
            <v>Asociación Creemos En Ti</v>
          </cell>
          <cell r="E553" t="str">
            <v>830051999-1</v>
          </cell>
          <cell r="F553" t="str">
            <v>Monica Patricia Vejarano Velandia</v>
          </cell>
          <cell r="G553">
            <v>0</v>
          </cell>
          <cell r="H553" t="str">
            <v>Carrera 1 N° 6 A-106 Local 304</v>
          </cell>
          <cell r="I553" t="str">
            <v>Facatativá</v>
          </cell>
          <cell r="J553" t="str">
            <v>Facatativá</v>
          </cell>
          <cell r="K553" t="str">
            <v>8900125 - 2446502 - 2680705</v>
          </cell>
          <cell r="L553" t="str">
            <v>3166178134 - 3007754019 - 3183659012 - 3132479931</v>
          </cell>
          <cell r="M553" t="str">
            <v>marcela.vejarano@asocreemosenti.org; Monica.vejarano@asocreemosenti.org; alejandro.ovalle@asocreemosenti.org;</v>
          </cell>
          <cell r="N553" t="str">
            <v>Intervención de Apoyo - Apoyo Psicológico Especializado RD</v>
          </cell>
          <cell r="O553" t="str">
            <v>No Aplica</v>
          </cell>
          <cell r="P553" t="str">
            <v>Violencia Sexual</v>
          </cell>
          <cell r="Q553" t="str">
            <v>25-18-2018-583</v>
          </cell>
          <cell r="R553" t="str">
            <v>394 sesiones</v>
          </cell>
          <cell r="S553">
            <v>43438</v>
          </cell>
          <cell r="T553">
            <v>43769</v>
          </cell>
          <cell r="U553">
            <v>0</v>
          </cell>
          <cell r="V553" t="str">
            <v>Jorge Enrique Morales Hortua</v>
          </cell>
        </row>
        <row r="554">
          <cell r="B554" t="str">
            <v>25-84-553</v>
          </cell>
          <cell r="C554" t="str">
            <v>Cundinamarca</v>
          </cell>
          <cell r="D554" t="str">
            <v>Corporación Amor Por Colombia</v>
          </cell>
          <cell r="E554" t="str">
            <v>830085547-2</v>
          </cell>
          <cell r="F554" t="str">
            <v>Magnolia Celis Torres</v>
          </cell>
          <cell r="G554" t="str">
            <v>Sede Soacha</v>
          </cell>
          <cell r="H554" t="str">
            <v>Calle 8 N° 7 A -20</v>
          </cell>
          <cell r="I554" t="str">
            <v>Facatativá</v>
          </cell>
          <cell r="J554" t="str">
            <v>Regional</v>
          </cell>
          <cell r="K554">
            <v>0</v>
          </cell>
          <cell r="L554" t="str">
            <v>3105591673 - 3212539081 - 3002135288</v>
          </cell>
          <cell r="M554" t="str">
            <v>cupos.cundinamarca@axc.com.co; direccion@axc.com.co;</v>
          </cell>
          <cell r="N554" t="str">
            <v>Hogar Sustituto Entidad RD</v>
          </cell>
          <cell r="O554" t="str">
            <v>No Aplica</v>
          </cell>
          <cell r="P554" t="str">
            <v>Discapacidad</v>
          </cell>
          <cell r="Q554" t="str">
            <v>25-18-2018-543</v>
          </cell>
          <cell r="R554">
            <v>0</v>
          </cell>
          <cell r="S554">
            <v>43435</v>
          </cell>
          <cell r="T554">
            <v>43769</v>
          </cell>
          <cell r="U554">
            <v>0</v>
          </cell>
          <cell r="V554" t="str">
            <v>Nidia Milena Lozano Caldas</v>
          </cell>
        </row>
        <row r="555">
          <cell r="B555" t="str">
            <v>25-84-554</v>
          </cell>
          <cell r="C555" t="str">
            <v>Cundinamarca</v>
          </cell>
          <cell r="D555" t="str">
            <v>Corporación Amor Por Colombia</v>
          </cell>
          <cell r="E555" t="str">
            <v>830085547-2</v>
          </cell>
          <cell r="F555" t="str">
            <v>Magnolia Celis Torres</v>
          </cell>
          <cell r="G555" t="str">
            <v>Sede Soacha</v>
          </cell>
          <cell r="H555" t="str">
            <v>Calle 8 N° 7 A -20</v>
          </cell>
          <cell r="I555" t="str">
            <v>Facatativá</v>
          </cell>
          <cell r="J555" t="str">
            <v>Regional</v>
          </cell>
          <cell r="K555">
            <v>0</v>
          </cell>
          <cell r="L555" t="str">
            <v>3105591673 - 3212539081 - 3002135288</v>
          </cell>
          <cell r="M555" t="str">
            <v>cupos.cundinamarca@axc.com.co; direccion@axc.com.co;</v>
          </cell>
          <cell r="N555" t="str">
            <v>Hogar Sustituto Entidad RD</v>
          </cell>
          <cell r="O555" t="str">
            <v>No Aplica</v>
          </cell>
          <cell r="P555" t="str">
            <v>Vulneración</v>
          </cell>
          <cell r="Q555" t="str">
            <v>25-18-2018-550</v>
          </cell>
          <cell r="R555">
            <v>0</v>
          </cell>
          <cell r="S555">
            <v>43435</v>
          </cell>
          <cell r="T555">
            <v>43769</v>
          </cell>
          <cell r="U555">
            <v>0</v>
          </cell>
          <cell r="V555" t="str">
            <v>Nidia Milena Lozano Caldas</v>
          </cell>
        </row>
        <row r="556">
          <cell r="B556" t="str">
            <v>25-154-555</v>
          </cell>
          <cell r="C556" t="str">
            <v>Cundinamarca</v>
          </cell>
          <cell r="D556" t="str">
            <v>Fundación Familia Entorno Individuo - FEI</v>
          </cell>
          <cell r="E556" t="str">
            <v>900001876-4</v>
          </cell>
          <cell r="F556" t="str">
            <v>Jeisson Paul Cardona</v>
          </cell>
          <cell r="G556" t="str">
            <v>Centro Transitorio Facatativá</v>
          </cell>
          <cell r="H556" t="str">
            <v>Carrera 13ª N° 6-57</v>
          </cell>
          <cell r="I556" t="str">
            <v>Facatativá</v>
          </cell>
          <cell r="J556" t="str">
            <v>Facatativá</v>
          </cell>
          <cell r="K556">
            <v>0</v>
          </cell>
          <cell r="L556">
            <v>3209494401</v>
          </cell>
          <cell r="M556" t="str">
            <v>feicetracundinamarca@gmail.com; g.financierabogotafei@gmail.com;</v>
          </cell>
          <cell r="N556" t="str">
            <v>Centro Transitorio</v>
          </cell>
          <cell r="O556" t="str">
            <v>No Aplica</v>
          </cell>
          <cell r="P556" t="str">
            <v>SRPA</v>
          </cell>
          <cell r="Q556" t="str">
            <v>25-18-2018-567</v>
          </cell>
          <cell r="R556">
            <v>4</v>
          </cell>
          <cell r="S556">
            <v>43435</v>
          </cell>
          <cell r="T556">
            <v>43769</v>
          </cell>
          <cell r="U556">
            <v>0</v>
          </cell>
          <cell r="V556" t="str">
            <v>Carolina Ardila Baquero</v>
          </cell>
        </row>
        <row r="557">
          <cell r="B557" t="str">
            <v>25-154-556</v>
          </cell>
          <cell r="C557" t="str">
            <v>Cundinamarca</v>
          </cell>
          <cell r="D557" t="str">
            <v>Fundación Familia Entorno Individuo - FEI</v>
          </cell>
          <cell r="E557" t="str">
            <v>900001876-4</v>
          </cell>
          <cell r="F557" t="str">
            <v>Jeisson Paul Cardona</v>
          </cell>
          <cell r="G557" t="str">
            <v>Centro Transitorio Funza</v>
          </cell>
          <cell r="H557" t="str">
            <v>Calle 13 N° 14-60 Piso 2</v>
          </cell>
          <cell r="I557" t="str">
            <v>Funza</v>
          </cell>
          <cell r="J557" t="str">
            <v>Facatativá</v>
          </cell>
          <cell r="K557">
            <v>0</v>
          </cell>
          <cell r="L557">
            <v>3209494401</v>
          </cell>
          <cell r="M557" t="str">
            <v>feicetracundinamarca@gmail.com; g.financierabogotafei@gmail.com;</v>
          </cell>
          <cell r="N557" t="str">
            <v>Centro Transitorio</v>
          </cell>
          <cell r="O557" t="str">
            <v>No Aplica</v>
          </cell>
          <cell r="P557" t="str">
            <v>SRPA</v>
          </cell>
          <cell r="Q557" t="str">
            <v>25-18-2018-567</v>
          </cell>
          <cell r="R557">
            <v>4</v>
          </cell>
          <cell r="S557">
            <v>43435</v>
          </cell>
          <cell r="T557">
            <v>43769</v>
          </cell>
          <cell r="U557">
            <v>0</v>
          </cell>
          <cell r="V557" t="str">
            <v>Carolina Ardila Baquero</v>
          </cell>
        </row>
        <row r="558">
          <cell r="B558" t="str">
            <v>25-128-557</v>
          </cell>
          <cell r="C558" t="str">
            <v>Cundinamarca</v>
          </cell>
          <cell r="D558" t="str">
            <v>Fundación Centro De Estimulación Nivelación Y Desarrollo - CEDESNID</v>
          </cell>
          <cell r="E558" t="str">
            <v>860071892-7</v>
          </cell>
          <cell r="F558" t="str">
            <v>Camilo Alberto Arenas</v>
          </cell>
          <cell r="G558" t="str">
            <v>Sede Alegría</v>
          </cell>
          <cell r="H558" t="str">
            <v>Vereda La Puerta Villa Calazans - Chinauta</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40</v>
          </cell>
          <cell r="S558">
            <v>43435</v>
          </cell>
          <cell r="T558">
            <v>43769</v>
          </cell>
          <cell r="U558">
            <v>2711021949</v>
          </cell>
          <cell r="V558" t="str">
            <v>Sandra Milena Vargas Varela</v>
          </cell>
        </row>
        <row r="559">
          <cell r="B559" t="str">
            <v>25-128-558</v>
          </cell>
          <cell r="C559" t="str">
            <v>Cundinamarca</v>
          </cell>
          <cell r="D559" t="str">
            <v>Fundación Centro De Estimulación Nivelación Y Desarrollo - CEDESNID</v>
          </cell>
          <cell r="E559" t="str">
            <v>860071892-7</v>
          </cell>
          <cell r="F559" t="str">
            <v>Camilo Alberto Arenas</v>
          </cell>
          <cell r="G559" t="str">
            <v>Sede Pinos</v>
          </cell>
          <cell r="H559" t="str">
            <v>Vereda Guayabal Finca Los Pinos</v>
          </cell>
          <cell r="I559" t="str">
            <v>Fusagasugá</v>
          </cell>
          <cell r="J559" t="str">
            <v>Fusagasugá</v>
          </cell>
          <cell r="K559">
            <v>2445501</v>
          </cell>
          <cell r="L559" t="str">
            <v xml:space="preserve">3202752007 - 3153252087
</v>
          </cell>
          <cell r="M559" t="str">
            <v>patricianemoga@cedesnid.org.co;</v>
          </cell>
          <cell r="N559" t="str">
            <v>Internado RD</v>
          </cell>
          <cell r="O559" t="str">
            <v>No Aplica</v>
          </cell>
          <cell r="P559" t="str">
            <v>Discapacidad</v>
          </cell>
          <cell r="Q559" t="str">
            <v>25-18-2018-558</v>
          </cell>
          <cell r="R559">
            <v>11</v>
          </cell>
          <cell r="S559">
            <v>43435</v>
          </cell>
          <cell r="T559">
            <v>43769</v>
          </cell>
          <cell r="U559">
            <v>0</v>
          </cell>
          <cell r="V559" t="str">
            <v>Sandra Milena Vargas Varela</v>
          </cell>
        </row>
        <row r="560">
          <cell r="B560" t="str">
            <v>25-128-559</v>
          </cell>
          <cell r="C560" t="str">
            <v>Cundinamarca</v>
          </cell>
          <cell r="D560" t="str">
            <v>Fundación Centro De Estimulación Nivelación Y Desarrollo - CEDESNID</v>
          </cell>
          <cell r="E560" t="str">
            <v>860071892-7</v>
          </cell>
          <cell r="F560" t="str">
            <v>Camilo Alberto Arenas</v>
          </cell>
          <cell r="G560" t="str">
            <v>Sede Tulipanes</v>
          </cell>
          <cell r="H560" t="str">
            <v>Kilometro 65 Avenida Los Cerezos Finca Los Tulipanes Corregimiento Chinauta</v>
          </cell>
          <cell r="I560" t="str">
            <v>Fusagasugá</v>
          </cell>
          <cell r="J560" t="str">
            <v>Fusagasugá</v>
          </cell>
          <cell r="K560">
            <v>2445501</v>
          </cell>
          <cell r="L560" t="str">
            <v xml:space="preserve">3202752007 - 3153252087
</v>
          </cell>
          <cell r="M560" t="str">
            <v>patricianemoga@cedesnid.org.co;</v>
          </cell>
          <cell r="N560" t="str">
            <v>Internado RD</v>
          </cell>
          <cell r="O560" t="str">
            <v>No Aplica</v>
          </cell>
          <cell r="P560" t="str">
            <v>Discapacidad</v>
          </cell>
          <cell r="Q560" t="str">
            <v>25-18-2018-558</v>
          </cell>
          <cell r="R560">
            <v>40</v>
          </cell>
          <cell r="S560">
            <v>43435</v>
          </cell>
          <cell r="T560">
            <v>43769</v>
          </cell>
          <cell r="U560">
            <v>0</v>
          </cell>
          <cell r="V560" t="str">
            <v>Sandra Milena Vargas Varela</v>
          </cell>
        </row>
        <row r="561">
          <cell r="B561" t="str">
            <v>25-128-560</v>
          </cell>
          <cell r="C561" t="str">
            <v>Cundinamarca</v>
          </cell>
          <cell r="D561" t="str">
            <v>Fundación Centro De Estimulación Nivelación Y Desarrollo - CEDESNID</v>
          </cell>
          <cell r="E561" t="str">
            <v>860071892-7</v>
          </cell>
          <cell r="F561" t="str">
            <v>Camilo Alberto Arenas</v>
          </cell>
          <cell r="G561" t="str">
            <v>Sede Esperanza</v>
          </cell>
          <cell r="H561" t="str">
            <v>Calle 7 N° 8-35</v>
          </cell>
          <cell r="I561" t="str">
            <v>Fusagasugá</v>
          </cell>
          <cell r="J561" t="str">
            <v>Fusagasugá</v>
          </cell>
          <cell r="K561">
            <v>2445501</v>
          </cell>
          <cell r="L561" t="str">
            <v xml:space="preserve">3202752007 - 3153252087
</v>
          </cell>
          <cell r="M561" t="str">
            <v>patricianemoga@cedesnid.org.co;</v>
          </cell>
          <cell r="N561" t="str">
            <v>Internado RD</v>
          </cell>
          <cell r="O561" t="str">
            <v>No Aplica</v>
          </cell>
          <cell r="P561" t="str">
            <v>Discapacidad</v>
          </cell>
          <cell r="Q561" t="str">
            <v>25-18-2018-558</v>
          </cell>
          <cell r="R561">
            <v>18</v>
          </cell>
          <cell r="S561">
            <v>43435</v>
          </cell>
          <cell r="T561">
            <v>43769</v>
          </cell>
          <cell r="U561">
            <v>0</v>
          </cell>
          <cell r="V561" t="str">
            <v>Sandra Milena Vargas Varela</v>
          </cell>
        </row>
        <row r="562">
          <cell r="B562" t="str">
            <v>25-155-561</v>
          </cell>
          <cell r="C562" t="str">
            <v>Cundinamarca</v>
          </cell>
          <cell r="D562" t="str">
            <v>Fundación Familia Y Futuro - FUNDAFAM</v>
          </cell>
          <cell r="E562" t="str">
            <v>900916893-7</v>
          </cell>
          <cell r="F562" t="str">
            <v>Mauricio Murillo Gutierrez</v>
          </cell>
          <cell r="G562" t="str">
            <v>Sede Chinauta - Femenino</v>
          </cell>
          <cell r="H562" t="str">
            <v>Finca Portobelo - Kilómetro 16 Vía Fusagasugá</v>
          </cell>
          <cell r="I562" t="str">
            <v>Fusagasugá</v>
          </cell>
          <cell r="J562" t="str">
            <v>Fusagasugá</v>
          </cell>
          <cell r="K562">
            <v>0</v>
          </cell>
          <cell r="L562">
            <v>3173758042</v>
          </cell>
          <cell r="M562" t="str">
            <v>fundacionfamiliayfuturo@hotmail.com; Direccionfundafam@gmail.com; fundafamchinauta@gmail.com;</v>
          </cell>
          <cell r="N562" t="str">
            <v>Internado RD</v>
          </cell>
          <cell r="O562" t="str">
            <v>No Aplica</v>
          </cell>
          <cell r="P562" t="str">
            <v>Vulneración</v>
          </cell>
          <cell r="Q562" t="str">
            <v>25-18-2018-559</v>
          </cell>
          <cell r="R562">
            <v>50</v>
          </cell>
          <cell r="S562">
            <v>43435</v>
          </cell>
          <cell r="T562">
            <v>43769</v>
          </cell>
          <cell r="U562">
            <v>0</v>
          </cell>
          <cell r="V562" t="str">
            <v>Lilian Yaneth Orjuela Rozo</v>
          </cell>
        </row>
        <row r="563">
          <cell r="B563" t="str">
            <v>25-75-562</v>
          </cell>
          <cell r="C563" t="str">
            <v>Cundinamarca</v>
          </cell>
          <cell r="D563" t="str">
            <v>Congregación Religiosos Terciarios Capuchinos Nuestra Señora De Los Dolores</v>
          </cell>
          <cell r="E563" t="str">
            <v>860005068-3</v>
          </cell>
          <cell r="F563" t="str">
            <v>Carlos Enrique Cardona Quiceno</v>
          </cell>
          <cell r="G563" t="str">
            <v>Promoción Social</v>
          </cell>
          <cell r="H563" t="str">
            <v>Calle 22 Nº 50-42</v>
          </cell>
          <cell r="I563" t="str">
            <v>Fusagasugá</v>
          </cell>
          <cell r="J563" t="str">
            <v>Fusagasugá</v>
          </cell>
          <cell r="K563">
            <v>0</v>
          </cell>
          <cell r="L563" t="str">
            <v>3132359599 - 3002135574</v>
          </cell>
          <cell r="M563" t="str">
            <v>opan_terciarios@yahoo.com; formativa-proteccion@hotmail.com; leulloa1@hotmail.com; anavatu@gmail.com;</v>
          </cell>
          <cell r="N563" t="str">
            <v>Internado RD</v>
          </cell>
          <cell r="O563" t="str">
            <v>No Aplica</v>
          </cell>
          <cell r="P563" t="str">
            <v>Vulneración</v>
          </cell>
          <cell r="Q563" t="str">
            <v>25-18-2018-566</v>
          </cell>
          <cell r="R563">
            <v>110</v>
          </cell>
          <cell r="S563">
            <v>43435</v>
          </cell>
          <cell r="T563">
            <v>43769</v>
          </cell>
          <cell r="U563">
            <v>1649698710</v>
          </cell>
          <cell r="V563" t="str">
            <v>Sandra Milena Vargas Varela</v>
          </cell>
        </row>
        <row r="564">
          <cell r="B564" t="str">
            <v>25-154-563</v>
          </cell>
          <cell r="C564" t="str">
            <v>Cundinamarca</v>
          </cell>
          <cell r="D564" t="str">
            <v>Fundación Familia Entorno Individuo - FEI</v>
          </cell>
          <cell r="E564" t="str">
            <v>900001876-4</v>
          </cell>
          <cell r="F564" t="str">
            <v>Jeisson Paul Cardona</v>
          </cell>
          <cell r="G564" t="str">
            <v>Centro Transitorio Fusagasugá</v>
          </cell>
          <cell r="H564" t="str">
            <v>Carrera 6 N° 11-15 Piso 3</v>
          </cell>
          <cell r="I564" t="str">
            <v>Fusagasugá</v>
          </cell>
          <cell r="J564" t="str">
            <v>Fusagasugá</v>
          </cell>
          <cell r="K564">
            <v>0</v>
          </cell>
          <cell r="L564">
            <v>3209494401</v>
          </cell>
          <cell r="M564" t="str">
            <v>feicetracundinamarca@gmail.com; g.financierabogotafei@gmail.com;</v>
          </cell>
          <cell r="N564" t="str">
            <v>Centro Transitorio</v>
          </cell>
          <cell r="O564" t="str">
            <v>No Aplica</v>
          </cell>
          <cell r="P564" t="str">
            <v>SRPA</v>
          </cell>
          <cell r="Q564" t="str">
            <v>25-18-2018-567</v>
          </cell>
          <cell r="R564">
            <v>2</v>
          </cell>
          <cell r="S564">
            <v>43435</v>
          </cell>
          <cell r="T564">
            <v>43769</v>
          </cell>
          <cell r="U564">
            <v>0</v>
          </cell>
          <cell r="V564" t="str">
            <v>Carolina Ardila Baquero</v>
          </cell>
        </row>
        <row r="565">
          <cell r="B565" t="str">
            <v>25-253-564</v>
          </cell>
          <cell r="C565" t="str">
            <v>Cundinamarca</v>
          </cell>
          <cell r="D565" t="str">
            <v>Fundación Social Santa Maria</v>
          </cell>
          <cell r="E565" t="str">
            <v>900099178-2</v>
          </cell>
          <cell r="F565" t="str">
            <v>Rafael Antonio Castañeda Aponte</v>
          </cell>
          <cell r="G565" t="str">
            <v>Centro Día</v>
          </cell>
          <cell r="H565" t="str">
            <v>Manzana 61 A Casa 30 Barrio Kennedy</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Externado RD</v>
          </cell>
          <cell r="O565" t="str">
            <v>Jornada Completa</v>
          </cell>
          <cell r="P565" t="str">
            <v>Discapacidad</v>
          </cell>
          <cell r="Q565" t="str">
            <v>25-18-2018-582</v>
          </cell>
          <cell r="R565">
            <v>90</v>
          </cell>
          <cell r="S565">
            <v>43438</v>
          </cell>
          <cell r="T565">
            <v>43769</v>
          </cell>
          <cell r="U565">
            <v>1051591050</v>
          </cell>
          <cell r="V565" t="str">
            <v>Johanna Scarlett Tovar Rojas</v>
          </cell>
        </row>
        <row r="566">
          <cell r="B566" t="str">
            <v>25-13-565</v>
          </cell>
          <cell r="C566" t="str">
            <v>Cundinamarca</v>
          </cell>
          <cell r="D566" t="str">
            <v>Asociación Creemos En Ti</v>
          </cell>
          <cell r="E566" t="str">
            <v>830051999-1</v>
          </cell>
          <cell r="F566" t="str">
            <v>Monica Patricia Vejarano Velandia</v>
          </cell>
          <cell r="G566">
            <v>0</v>
          </cell>
          <cell r="H566" t="str">
            <v>Carrera 17 N° 10 - 29</v>
          </cell>
          <cell r="I566" t="str">
            <v>Girardot</v>
          </cell>
          <cell r="J566" t="str">
            <v>Girardot</v>
          </cell>
          <cell r="K566" t="str">
            <v>8900125 - 2446502 - 2680705</v>
          </cell>
          <cell r="L566" t="str">
            <v>3166178134 - 3007754019 - 3183659012 - 3132479931</v>
          </cell>
          <cell r="M566" t="str">
            <v>marcela.vejarano@asocreemosenti.org; Monica.vejarano@asocreemosenti.org; alejandro.ovalle@asocreemosenti.org;</v>
          </cell>
          <cell r="N566" t="str">
            <v>Intervención de Apoyo - Apoyo Psicológico Especializado RD</v>
          </cell>
          <cell r="O566" t="str">
            <v>No Aplica</v>
          </cell>
          <cell r="P566" t="str">
            <v>Violencia Sexual</v>
          </cell>
          <cell r="Q566" t="str">
            <v>25-18-2018-583</v>
          </cell>
          <cell r="R566" t="str">
            <v>213 sesiones</v>
          </cell>
          <cell r="S566">
            <v>43438</v>
          </cell>
          <cell r="T566">
            <v>43769</v>
          </cell>
          <cell r="U566">
            <v>0</v>
          </cell>
          <cell r="V566" t="str">
            <v>Jorge Enrique Morales Hortua</v>
          </cell>
        </row>
        <row r="567">
          <cell r="B567" t="str">
            <v>25-15-566</v>
          </cell>
          <cell r="C567" t="str">
            <v>Cundinamarca</v>
          </cell>
          <cell r="D567" t="str">
            <v>Asociación Cristiana De Jóvenes De Bogotá Y Cundinamarca ACJ Y MCA</v>
          </cell>
          <cell r="E567" t="str">
            <v>860018862-1</v>
          </cell>
          <cell r="F567" t="str">
            <v>Gloria Cecilia Hidalgo Franco</v>
          </cell>
          <cell r="G567">
            <v>0</v>
          </cell>
          <cell r="H567" t="str">
            <v>Calle 19 N° 10-74 Barrio Sucre</v>
          </cell>
          <cell r="I567" t="str">
            <v>Girardot</v>
          </cell>
          <cell r="J567" t="str">
            <v>Girardot</v>
          </cell>
          <cell r="K567" t="str">
            <v>2325449 - 8816806</v>
          </cell>
          <cell r="L567">
            <v>0</v>
          </cell>
          <cell r="M567" t="str">
            <v>acj.zipaquira@ymcabogota.org; bernardo.castro@ymcabogota.org;</v>
          </cell>
          <cell r="N567" t="str">
            <v>Intervención de Apoyo - Apoyo Psicosocial RD</v>
          </cell>
          <cell r="O567" t="str">
            <v>No Aplica</v>
          </cell>
          <cell r="P567" t="str">
            <v>Vulneración</v>
          </cell>
          <cell r="Q567" t="str">
            <v>25-18-2018-580</v>
          </cell>
          <cell r="R567">
            <v>50</v>
          </cell>
          <cell r="S567">
            <v>43438</v>
          </cell>
          <cell r="T567">
            <v>43769</v>
          </cell>
          <cell r="U567">
            <v>0</v>
          </cell>
          <cell r="V567" t="str">
            <v>Segundo Ismael Rojas Herrera</v>
          </cell>
        </row>
        <row r="568">
          <cell r="B568" t="str">
            <v>25-253-567</v>
          </cell>
          <cell r="C568" t="str">
            <v>Cundinamarca</v>
          </cell>
          <cell r="D568" t="str">
            <v>Fundación Social Santa Maria</v>
          </cell>
          <cell r="E568" t="str">
            <v>900099178-2</v>
          </cell>
          <cell r="F568" t="str">
            <v>Rafael Antonio Castañeda Aponte</v>
          </cell>
          <cell r="G568" t="str">
            <v>Hogar San Francisco</v>
          </cell>
          <cell r="H568" t="str">
            <v>Transversal 9 N° 48-20 Barrio Portachuelo</v>
          </cell>
          <cell r="I568" t="str">
            <v>Girardot</v>
          </cell>
          <cell r="J568" t="str">
            <v>Girardot</v>
          </cell>
          <cell r="K568" t="str">
            <v>8307885
835 48 86</v>
          </cell>
          <cell r="L568">
            <v>0</v>
          </cell>
          <cell r="M568" t="str">
            <v>presidencia@fundacionsantamaria.co; juntadirectiva@fundacionsantamaria.co; direcciondecalidad@fundacionsantamaria.co; lidercalidad@fundacionsantamaria.co</v>
          </cell>
          <cell r="N568" t="str">
            <v>Internado RD</v>
          </cell>
          <cell r="O568" t="str">
            <v>No Aplica</v>
          </cell>
          <cell r="P568" t="str">
            <v>Discapacidad</v>
          </cell>
          <cell r="Q568" t="str">
            <v>25-18-2018-549</v>
          </cell>
          <cell r="R568">
            <v>112</v>
          </cell>
          <cell r="S568">
            <v>43435</v>
          </cell>
          <cell r="T568">
            <v>43769</v>
          </cell>
          <cell r="U568">
            <v>1926944768</v>
          </cell>
          <cell r="V568" t="str">
            <v>Johanna Scarlett Tovar Rojas</v>
          </cell>
        </row>
        <row r="569">
          <cell r="B569" t="str">
            <v>25-15-568</v>
          </cell>
          <cell r="C569" t="str">
            <v>Cundinamarca</v>
          </cell>
          <cell r="D569" t="str">
            <v>Asociación Cristiana De Jóvenes De Bogotá Y Cundinamarca ACJ Y MCA</v>
          </cell>
          <cell r="E569" t="str">
            <v>860018862-1</v>
          </cell>
          <cell r="F569" t="str">
            <v>Gloria Cecilia Hidalgo Franco</v>
          </cell>
          <cell r="G569">
            <v>0</v>
          </cell>
          <cell r="H569" t="str">
            <v>Calle 19 No. 10-74 Barrio Sucre</v>
          </cell>
          <cell r="I569" t="str">
            <v>Girardot</v>
          </cell>
          <cell r="J569" t="str">
            <v>Girardot</v>
          </cell>
          <cell r="K569" t="str">
            <v>2325449 - 8816806</v>
          </cell>
          <cell r="L569">
            <v>0</v>
          </cell>
          <cell r="M569" t="str">
            <v>acj.zipaquira@ymcabogota.org; bernardo.castro@ymcabogota.org;</v>
          </cell>
          <cell r="N569" t="str">
            <v>Semicerrado Externado</v>
          </cell>
          <cell r="O569" t="str">
            <v>Media Jornada</v>
          </cell>
          <cell r="P569" t="str">
            <v>SRPA</v>
          </cell>
          <cell r="Q569" t="str">
            <v>25-18-2018-553</v>
          </cell>
          <cell r="R569">
            <v>10</v>
          </cell>
          <cell r="S569">
            <v>43435</v>
          </cell>
          <cell r="T569">
            <v>43769</v>
          </cell>
          <cell r="U569">
            <v>0</v>
          </cell>
          <cell r="V569" t="str">
            <v>Carolina Ardila Baquero</v>
          </cell>
        </row>
        <row r="570">
          <cell r="B570" t="str">
            <v>25-63-569</v>
          </cell>
          <cell r="C570" t="str">
            <v>Cundinamarca</v>
          </cell>
          <cell r="D570" t="str">
            <v>Centro MYA</v>
          </cell>
          <cell r="E570" t="str">
            <v>860020533-1</v>
          </cell>
          <cell r="F570" t="str">
            <v>Letty Buitrago González</v>
          </cell>
          <cell r="G570" t="str">
            <v>Sede La Calera</v>
          </cell>
          <cell r="H570" t="str">
            <v>Finca El Mirador De Los Ángeles, Vereda El Marquez</v>
          </cell>
          <cell r="I570" t="str">
            <v>La Calera</v>
          </cell>
          <cell r="J570" t="str">
            <v>Zipaquirá</v>
          </cell>
          <cell r="K570">
            <v>6711070</v>
          </cell>
          <cell r="L570">
            <v>0</v>
          </cell>
          <cell r="M570" t="str">
            <v>centromya@centromya.org; secretariacentromya@gmail.com; centromyacontabilidad@gmail.com;</v>
          </cell>
          <cell r="N570" t="str">
            <v>Internado RD</v>
          </cell>
          <cell r="O570" t="str">
            <v>No Aplica</v>
          </cell>
          <cell r="P570" t="str">
            <v>Discapacidad</v>
          </cell>
          <cell r="Q570" t="str">
            <v>25-18-2018-547</v>
          </cell>
          <cell r="R570">
            <v>49</v>
          </cell>
          <cell r="S570">
            <v>43435</v>
          </cell>
          <cell r="T570">
            <v>43769</v>
          </cell>
          <cell r="U570">
            <v>1496823168</v>
          </cell>
          <cell r="V570" t="str">
            <v>Jorge Enrique Morales Hortua</v>
          </cell>
        </row>
        <row r="571">
          <cell r="B571" t="str">
            <v>25-203-570</v>
          </cell>
          <cell r="C571" t="str">
            <v>Cundinamarca</v>
          </cell>
          <cell r="D571" t="str">
            <v>Fundación Pacto Belén</v>
          </cell>
          <cell r="E571" t="str">
            <v>830125241-7</v>
          </cell>
          <cell r="F571" t="str">
            <v>Walter Antonio Beltran Ramirez</v>
          </cell>
          <cell r="G571" t="str">
            <v>Fundación Pacto Belen</v>
          </cell>
          <cell r="H571" t="str">
            <v>Kilómetro 45.5 Autopista Medellin Finca El Refugio Vereda La Esmeralda</v>
          </cell>
          <cell r="I571" t="str">
            <v>La Vega</v>
          </cell>
          <cell r="J571" t="str">
            <v>Villeta</v>
          </cell>
          <cell r="K571">
            <v>2678960</v>
          </cell>
          <cell r="L571">
            <v>3133939048</v>
          </cell>
          <cell r="M571" t="str">
            <v>pactobelen@hotmail.com; pactobelen14@gmail.com; yanixa03@hotmail.com;</v>
          </cell>
          <cell r="N571" t="str">
            <v>Internado RD</v>
          </cell>
          <cell r="O571" t="str">
            <v>No Aplica</v>
          </cell>
          <cell r="P571" t="str">
            <v>Vulneración</v>
          </cell>
          <cell r="Q571" t="str">
            <v>25-18-2018-548</v>
          </cell>
          <cell r="R571">
            <v>40</v>
          </cell>
          <cell r="S571">
            <v>43435</v>
          </cell>
          <cell r="T571">
            <v>43769</v>
          </cell>
          <cell r="U571">
            <v>599890440</v>
          </cell>
          <cell r="V571" t="str">
            <v>Andrea Patricia Martinez Rincon</v>
          </cell>
        </row>
        <row r="572">
          <cell r="B572" t="str">
            <v>25-75-571</v>
          </cell>
          <cell r="C572" t="str">
            <v>Cundinamarca</v>
          </cell>
          <cell r="D572" t="str">
            <v>Congregación Religiosos Terciarios Capuchinos Nuestra Señora De Los Dolores</v>
          </cell>
          <cell r="E572" t="str">
            <v>860005068-3</v>
          </cell>
          <cell r="F572" t="str">
            <v>Carlos Enrique Cardona Quiceno</v>
          </cell>
          <cell r="G572" t="str">
            <v>Junior Masculino</v>
          </cell>
          <cell r="H572" t="str">
            <v>Calle 21 N° 5-74 Barrio San Pedro</v>
          </cell>
          <cell r="I572" t="str">
            <v>Madrid</v>
          </cell>
          <cell r="J572" t="str">
            <v>Facatativá</v>
          </cell>
          <cell r="K572" t="str">
            <v>4824694
6241981</v>
          </cell>
          <cell r="L572">
            <v>3102415975</v>
          </cell>
          <cell r="M572" t="str">
            <v>opan_terciarios@yahoo.com; formativa-proteccion@hotmail.com; leulloa1@hotmail.com; anavatu@gmail.com;</v>
          </cell>
          <cell r="N572" t="str">
            <v>Internado RD</v>
          </cell>
          <cell r="O572" t="str">
            <v>No Aplica</v>
          </cell>
          <cell r="P572" t="str">
            <v>Consumo SPA</v>
          </cell>
          <cell r="Q572" t="str">
            <v>25-18-2018-569</v>
          </cell>
          <cell r="R572">
            <v>40</v>
          </cell>
          <cell r="S572">
            <v>43435</v>
          </cell>
          <cell r="T572">
            <v>43769</v>
          </cell>
          <cell r="U572">
            <v>1499726100</v>
          </cell>
          <cell r="V572" t="str">
            <v>Monica Consuelo Murillo Leon</v>
          </cell>
        </row>
        <row r="573">
          <cell r="B573" t="str">
            <v>25-75-572</v>
          </cell>
          <cell r="C573" t="str">
            <v>Cundinamarca</v>
          </cell>
          <cell r="D573" t="str">
            <v>Congregación Religiosos Terciarios Capuchinos Nuestra Señora De Los Dolores</v>
          </cell>
          <cell r="E573" t="str">
            <v>860005068-3</v>
          </cell>
          <cell r="F573" t="str">
            <v>Carlos Enrique Cardona Quiceno</v>
          </cell>
          <cell r="G573" t="str">
            <v>Ciudadela De La Niña Y Del Niño</v>
          </cell>
          <cell r="H573" t="str">
            <v>Kilometro 24 Vía Bogotá – Facatativá</v>
          </cell>
          <cell r="I573" t="str">
            <v>Madrid</v>
          </cell>
          <cell r="J573" t="str">
            <v>Facatativá</v>
          </cell>
          <cell r="K573" t="str">
            <v>4824694
6241981</v>
          </cell>
          <cell r="L573">
            <v>3102415975</v>
          </cell>
          <cell r="M573" t="str">
            <v>opan_terciarios@yahoo.com; formativa-proteccion@hotmail.com; leulloa1@hotmail.com; anavatu@gmail.com;</v>
          </cell>
          <cell r="N573" t="str">
            <v>Internado RD</v>
          </cell>
          <cell r="O573" t="str">
            <v>No Aplica</v>
          </cell>
          <cell r="P573" t="str">
            <v>Consumo SPA</v>
          </cell>
          <cell r="Q573" t="str">
            <v>25-18-2018-569</v>
          </cell>
          <cell r="R573">
            <v>60</v>
          </cell>
          <cell r="S573">
            <v>43435</v>
          </cell>
          <cell r="T573">
            <v>43769</v>
          </cell>
          <cell r="U573">
            <v>0</v>
          </cell>
          <cell r="V573" t="str">
            <v>Monica Consuelo Murillo Leon</v>
          </cell>
        </row>
        <row r="574">
          <cell r="B574" t="str">
            <v>25-265-573</v>
          </cell>
          <cell r="C574" t="str">
            <v>Cundinamarca</v>
          </cell>
          <cell r="D574" t="str">
            <v>Hijas De La Caridad De San Vicente De Paul</v>
          </cell>
          <cell r="E574" t="str">
            <v>860006696-3</v>
          </cell>
          <cell r="F574" t="str">
            <v>Sor Maria Nubia Quintero Quintero</v>
          </cell>
          <cell r="G574" t="str">
            <v>La Colonia Alberto Nieto</v>
          </cell>
          <cell r="H574" t="str">
            <v>Carrera 11 N° 7-91</v>
          </cell>
          <cell r="I574" t="str">
            <v>Pacho</v>
          </cell>
          <cell r="J574" t="str">
            <v>Pacho</v>
          </cell>
          <cell r="K574">
            <v>3685143</v>
          </cell>
          <cell r="L574">
            <v>3158329252</v>
          </cell>
          <cell r="M574" t="str">
            <v>barrerapuentes@yahoo.com.co; coloniatrabajosocial@gmail.com; secreprovi@provincialamilagrosa.org;</v>
          </cell>
          <cell r="N574" t="str">
            <v>Internado RD</v>
          </cell>
          <cell r="O574" t="str">
            <v>No Aplica</v>
          </cell>
          <cell r="P574" t="str">
            <v>Vulneración</v>
          </cell>
          <cell r="Q574" t="str">
            <v>25-18-2018-571</v>
          </cell>
          <cell r="R574">
            <v>90</v>
          </cell>
          <cell r="S574">
            <v>43435</v>
          </cell>
          <cell r="T574">
            <v>43769</v>
          </cell>
          <cell r="U574">
            <v>1349753490</v>
          </cell>
          <cell r="V574" t="str">
            <v>Nury Johanna Castañeda Torres</v>
          </cell>
        </row>
        <row r="575">
          <cell r="B575" t="str">
            <v>25-28-574</v>
          </cell>
          <cell r="C575" t="str">
            <v>Cundinamarca</v>
          </cell>
          <cell r="D575" t="str">
            <v>Asociación Hogar Para El Niño Especial - AHPNE</v>
          </cell>
          <cell r="E575" t="str">
            <v>860090041-7</v>
          </cell>
          <cell r="F575" t="str">
            <v>Edith Cecilia Ordoñez De Oliveros</v>
          </cell>
          <cell r="G575" t="str">
            <v>Villa Luz</v>
          </cell>
          <cell r="H575" t="str">
            <v>Kilómetro 44 Vía La Vega, Vereda El Arrayan Alto, Finca Guayabalito – Villa Tata</v>
          </cell>
          <cell r="I575" t="str">
            <v>San Francisco</v>
          </cell>
          <cell r="J575" t="str">
            <v>Villeta</v>
          </cell>
          <cell r="K575">
            <v>8660321</v>
          </cell>
          <cell r="L575">
            <v>3138533844</v>
          </cell>
          <cell r="M575" t="str">
            <v>ahpne25cc@yahoo.com; co.salud.ahpne@gmail.com; comitecalidadahpne@gmail.com;</v>
          </cell>
          <cell r="N575" t="str">
            <v>Internado RD</v>
          </cell>
          <cell r="O575" t="str">
            <v>No Aplica</v>
          </cell>
          <cell r="P575" t="str">
            <v>Discapacidad</v>
          </cell>
          <cell r="Q575" t="str">
            <v>25-18-2018-561</v>
          </cell>
          <cell r="R575">
            <v>74</v>
          </cell>
          <cell r="S575">
            <v>43435</v>
          </cell>
          <cell r="T575">
            <v>43769</v>
          </cell>
          <cell r="U575">
            <v>1703281536</v>
          </cell>
          <cell r="V575" t="str">
            <v>Monica Morales Betancourt</v>
          </cell>
        </row>
        <row r="576">
          <cell r="B576" t="str">
            <v>25-29-575</v>
          </cell>
          <cell r="C576" t="str">
            <v>Cundinamarca</v>
          </cell>
          <cell r="D576" t="str">
            <v>Asociación Hogares Luz Y Vida</v>
          </cell>
          <cell r="E576" t="str">
            <v>800199818-4</v>
          </cell>
          <cell r="F576" t="str">
            <v>Valeriana Isabel Garcia Martin</v>
          </cell>
          <cell r="G576">
            <v>0</v>
          </cell>
          <cell r="H576" t="str">
            <v>Vereda El Mojón, Finca El Porfin Nuestra Señora Del Valle</v>
          </cell>
          <cell r="I576" t="str">
            <v>Sasaima</v>
          </cell>
          <cell r="J576" t="str">
            <v>Villeta</v>
          </cell>
          <cell r="K576">
            <v>5659683</v>
          </cell>
          <cell r="L576" t="str">
            <v>3112370627 - 3125882180</v>
          </cell>
          <cell r="M576" t="str">
            <v>hogaresluzyvida@hotmail.com; hogaresluzyvida.salud@gmail.com;</v>
          </cell>
          <cell r="N576" t="str">
            <v>Internado RD</v>
          </cell>
          <cell r="O576" t="str">
            <v>No Aplica</v>
          </cell>
          <cell r="P576" t="str">
            <v>Discapacidad</v>
          </cell>
          <cell r="Q576" t="str">
            <v>25-18-2018-568</v>
          </cell>
          <cell r="R576">
            <v>24</v>
          </cell>
          <cell r="S576">
            <v>43435</v>
          </cell>
          <cell r="T576">
            <v>43769</v>
          </cell>
          <cell r="U576">
            <v>0</v>
          </cell>
          <cell r="V576" t="str">
            <v>Andrea Priscila Molina Hernandez</v>
          </cell>
        </row>
        <row r="577">
          <cell r="B577" t="str">
            <v>25-170-576</v>
          </cell>
          <cell r="C577" t="str">
            <v>Cundinamarca</v>
          </cell>
          <cell r="D577" t="str">
            <v>Fundación Hogares Claret</v>
          </cell>
          <cell r="E577" t="str">
            <v>800098983-8</v>
          </cell>
          <cell r="F577" t="str">
            <v>Gabriel Antonio Mejia Montoya</v>
          </cell>
          <cell r="G577" t="str">
            <v>Acogida</v>
          </cell>
          <cell r="H577" t="str">
            <v>Vereda San Bernardo, Finca Los Naranjos</v>
          </cell>
          <cell r="I577" t="str">
            <v>Sasaima</v>
          </cell>
          <cell r="J577" t="str">
            <v>Villeta</v>
          </cell>
          <cell r="K577">
            <v>3404251</v>
          </cell>
          <cell r="L577">
            <v>3112504585</v>
          </cell>
          <cell r="M577" t="str">
            <v>alberto.guzman@fundacionhogaresclaret.org; claretsemillasdevida@yahoo.es; claretacogida@yahoo.es;</v>
          </cell>
          <cell r="N577" t="str">
            <v>Internado RD</v>
          </cell>
          <cell r="O577" t="str">
            <v>No Aplica</v>
          </cell>
          <cell r="P577" t="str">
            <v>Consumo SPA</v>
          </cell>
          <cell r="Q577" t="str">
            <v>25-18-2018-556</v>
          </cell>
          <cell r="R577">
            <v>12</v>
          </cell>
          <cell r="S577">
            <v>43435</v>
          </cell>
          <cell r="T577">
            <v>43769</v>
          </cell>
          <cell r="U577">
            <v>179967132</v>
          </cell>
          <cell r="V577" t="str">
            <v>Andrea Patricia Martinez Rincon</v>
          </cell>
        </row>
        <row r="578">
          <cell r="B578" t="str">
            <v>25-75-577</v>
          </cell>
          <cell r="C578" t="str">
            <v>Cundinamarca</v>
          </cell>
          <cell r="D578" t="str">
            <v>Congregación Religiosos Terciarios Capuchinos Nuestra Señora De Los Dolores</v>
          </cell>
          <cell r="E578" t="str">
            <v>860005068-3</v>
          </cell>
          <cell r="F578" t="str">
            <v>Carlos Enrique Cardona Quiceno</v>
          </cell>
          <cell r="G578" t="str">
            <v>Centro Amigoniano San Francisco De Asis Sasaima</v>
          </cell>
          <cell r="H578" t="str">
            <v>Kilometro 65 Via Sasaima Finca El Triangulo</v>
          </cell>
          <cell r="I578" t="str">
            <v>Sasaima</v>
          </cell>
          <cell r="J578" t="str">
            <v>Villeta</v>
          </cell>
          <cell r="K578" t="str">
            <v>8662592 - 8860281</v>
          </cell>
          <cell r="L578">
            <v>3113677108</v>
          </cell>
          <cell r="M578" t="str">
            <v>opan_terciarios@yahoo.com; formativa-proteccion@hotmail.com; leulloa1@hotmail.com; anavatu@gmail.com;</v>
          </cell>
          <cell r="N578" t="str">
            <v>Internado RAJ</v>
          </cell>
          <cell r="O578" t="str">
            <v>No Aplica</v>
          </cell>
          <cell r="P578" t="str">
            <v>RAJ</v>
          </cell>
          <cell r="Q578" t="str">
            <v>25-18-2018-573</v>
          </cell>
          <cell r="R578">
            <v>8</v>
          </cell>
          <cell r="S578">
            <v>43435</v>
          </cell>
          <cell r="T578">
            <v>43769</v>
          </cell>
          <cell r="U578">
            <v>0</v>
          </cell>
          <cell r="V578" t="str">
            <v>Nancy Torres Perez</v>
          </cell>
        </row>
        <row r="579">
          <cell r="B579" t="str">
            <v>25-13-578</v>
          </cell>
          <cell r="C579" t="str">
            <v>Cundinamarca</v>
          </cell>
          <cell r="D579" t="str">
            <v>Asociación Creemos En Ti</v>
          </cell>
          <cell r="E579" t="str">
            <v>830051999-1</v>
          </cell>
          <cell r="F579" t="str">
            <v>Monica Patricia Vejarano Velandia</v>
          </cell>
          <cell r="G579">
            <v>0</v>
          </cell>
          <cell r="H579" t="str">
            <v>Carrera 3 N° 29-02 Local 1052</v>
          </cell>
          <cell r="I579" t="str">
            <v>Soacha</v>
          </cell>
          <cell r="J579" t="str">
            <v>Soacha</v>
          </cell>
          <cell r="K579" t="str">
            <v>8900125 - 2446502 - 2680705</v>
          </cell>
          <cell r="L579" t="str">
            <v>3166178134 - 3007754019 - 3183659012 - 3132479931</v>
          </cell>
          <cell r="M579" t="str">
            <v>marcela.vejarano@asocreemosenti.org; Monica.vejarano@asocreemosenti.org; alejandro.ovalle@asocreemosenti.org;</v>
          </cell>
          <cell r="N579" t="str">
            <v>Intervención de Apoyo - Apoyo Psicológico Especializado RD</v>
          </cell>
          <cell r="O579" t="str">
            <v>No Aplica</v>
          </cell>
          <cell r="P579" t="str">
            <v>Violencia Sexual</v>
          </cell>
          <cell r="Q579" t="str">
            <v>25-18-2018-583</v>
          </cell>
          <cell r="R579" t="str">
            <v>213 sesiones</v>
          </cell>
          <cell r="S579">
            <v>43438</v>
          </cell>
          <cell r="T579">
            <v>43769</v>
          </cell>
          <cell r="U579">
            <v>0</v>
          </cell>
          <cell r="V579" t="str">
            <v>Jorge Enrique Morales Hortua</v>
          </cell>
        </row>
        <row r="580">
          <cell r="B580" t="str">
            <v>25-84-579</v>
          </cell>
          <cell r="C580" t="str">
            <v>Cundinamarca</v>
          </cell>
          <cell r="D580" t="str">
            <v>Corporación Amor Por Colombia</v>
          </cell>
          <cell r="E580" t="str">
            <v>830085547-2</v>
          </cell>
          <cell r="F580" t="str">
            <v>Magnolia Celis Torres</v>
          </cell>
          <cell r="G580" t="str">
            <v>Sede Zipaquirá</v>
          </cell>
          <cell r="H580" t="str">
            <v>Carrera 6 N° 16-09 Barrio San Luis</v>
          </cell>
          <cell r="I580" t="str">
            <v>Soacha</v>
          </cell>
          <cell r="J580" t="str">
            <v>Regional</v>
          </cell>
          <cell r="K580">
            <v>0</v>
          </cell>
          <cell r="L580" t="str">
            <v>3105591673 - 3212539081 - 3002135288</v>
          </cell>
          <cell r="M580" t="str">
            <v>cupos.cundinamarca@axc.com.co; direccion@axc.com.co;</v>
          </cell>
          <cell r="N580" t="str">
            <v>Hogar Sustituto Entidad RD</v>
          </cell>
          <cell r="O580" t="str">
            <v>No Aplica</v>
          </cell>
          <cell r="P580" t="str">
            <v>Discapacidad</v>
          </cell>
          <cell r="Q580" t="str">
            <v>25-18-2018-543</v>
          </cell>
          <cell r="R580">
            <v>0</v>
          </cell>
          <cell r="S580">
            <v>43435</v>
          </cell>
          <cell r="T580">
            <v>43769</v>
          </cell>
          <cell r="U580">
            <v>0</v>
          </cell>
          <cell r="V580" t="str">
            <v>Nidia Milena Lozano Caldas</v>
          </cell>
        </row>
        <row r="581">
          <cell r="B581" t="str">
            <v>25-84-580</v>
          </cell>
          <cell r="C581" t="str">
            <v>Cundinamarca</v>
          </cell>
          <cell r="D581" t="str">
            <v>Corporación Amor Por Colombia</v>
          </cell>
          <cell r="E581" t="str">
            <v>830085547-2</v>
          </cell>
          <cell r="F581" t="str">
            <v>Magnolia Celis Torres</v>
          </cell>
          <cell r="G581" t="str">
            <v>Sede Zipaquirá</v>
          </cell>
          <cell r="H581" t="str">
            <v>Carrera 6 N° 16-09 Barrio San Luis</v>
          </cell>
          <cell r="I581" t="str">
            <v>Soacha</v>
          </cell>
          <cell r="J581" t="str">
            <v>Regional</v>
          </cell>
          <cell r="K581">
            <v>0</v>
          </cell>
          <cell r="L581" t="str">
            <v>3105591673 - 3212539081 - 3002135288</v>
          </cell>
          <cell r="M581" t="str">
            <v>cupos.cundinamarca@axc.com.co; direccion@axc.com.co;</v>
          </cell>
          <cell r="N581" t="str">
            <v>Hogar Sustituto Entidad RD</v>
          </cell>
          <cell r="O581" t="str">
            <v>No Aplica</v>
          </cell>
          <cell r="P581" t="str">
            <v>Vulneración</v>
          </cell>
          <cell r="Q581" t="str">
            <v>25-18-2018-550</v>
          </cell>
          <cell r="R581">
            <v>0</v>
          </cell>
          <cell r="S581">
            <v>43435</v>
          </cell>
          <cell r="T581">
            <v>43769</v>
          </cell>
          <cell r="U581">
            <v>0</v>
          </cell>
          <cell r="V581" t="str">
            <v>Nidia Milena Lozano Caldas</v>
          </cell>
        </row>
        <row r="582">
          <cell r="B582" t="str">
            <v>25-75-581</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Semicerrado Externado</v>
          </cell>
          <cell r="O582" t="str">
            <v>Media Jornada</v>
          </cell>
          <cell r="P582" t="str">
            <v>SRPA</v>
          </cell>
          <cell r="Q582" t="str">
            <v>25-18-2018-577</v>
          </cell>
          <cell r="R582">
            <v>30</v>
          </cell>
          <cell r="S582">
            <v>43435</v>
          </cell>
          <cell r="T582">
            <v>43769</v>
          </cell>
          <cell r="U582">
            <v>172082970</v>
          </cell>
          <cell r="V582" t="str">
            <v>Claudia Yaneth Duran Castellanos</v>
          </cell>
        </row>
        <row r="583">
          <cell r="B583" t="str">
            <v>25-75-582</v>
          </cell>
          <cell r="C583" t="str">
            <v>Cundinamarca</v>
          </cell>
          <cell r="D583" t="str">
            <v>Congregación Religiosos Terciarios Capuchinos Nuestra Señora De Los Dolores</v>
          </cell>
          <cell r="E583" t="str">
            <v>860005068-3</v>
          </cell>
          <cell r="F583" t="str">
            <v>Carlos Enrique Cardona Quiceno</v>
          </cell>
          <cell r="G583" t="str">
            <v>Club Amigo</v>
          </cell>
          <cell r="H583" t="str">
            <v>Carrera 6 No. 17-40</v>
          </cell>
          <cell r="I583" t="str">
            <v>Soacha</v>
          </cell>
          <cell r="J583" t="str">
            <v>Soacha</v>
          </cell>
          <cell r="K583">
            <v>7813638</v>
          </cell>
          <cell r="L583">
            <v>0</v>
          </cell>
          <cell r="M583" t="str">
            <v>opan_terciarios@yahoo.com; formativa-proteccion@hotmail.com; leulloa1@hotmail.com; anavatu@gmail.com;</v>
          </cell>
          <cell r="N583" t="str">
            <v>Semicerrado Externado</v>
          </cell>
          <cell r="O583" t="str">
            <v>Jornada Completa</v>
          </cell>
          <cell r="P583" t="str">
            <v>SRPA</v>
          </cell>
          <cell r="Q583" t="str">
            <v>25-18-2018-576</v>
          </cell>
          <cell r="R583">
            <v>30</v>
          </cell>
          <cell r="S583">
            <v>43435</v>
          </cell>
          <cell r="T583">
            <v>43769</v>
          </cell>
          <cell r="U583">
            <v>291666720</v>
          </cell>
          <cell r="V583" t="str">
            <v>Claudia Yaneth Duran Castellanos</v>
          </cell>
        </row>
        <row r="584">
          <cell r="B584" t="str">
            <v>25-75-583</v>
          </cell>
          <cell r="C584" t="str">
            <v>Cundinamarca</v>
          </cell>
          <cell r="D584" t="str">
            <v>Congregación Religiosos Terciarios Capuchinos Nuestra Señora De Los Dolores</v>
          </cell>
          <cell r="E584" t="str">
            <v>860005068-3</v>
          </cell>
          <cell r="F584" t="str">
            <v>Carlos Enrique Cardona Quiceno</v>
          </cell>
          <cell r="G584" t="str">
            <v>Club Amigo</v>
          </cell>
          <cell r="H584" t="str">
            <v>Carrera 6 No. 17-40</v>
          </cell>
          <cell r="I584" t="str">
            <v>Soacha</v>
          </cell>
          <cell r="J584" t="str">
            <v>Soacha</v>
          </cell>
          <cell r="K584">
            <v>7813638</v>
          </cell>
          <cell r="L584">
            <v>0</v>
          </cell>
          <cell r="M584" t="str">
            <v>opan_terciarios@yahoo.com; formativa-proteccion@hotmail.com; leulloa1@hotmail.com; anavatu@gmail.com;</v>
          </cell>
          <cell r="N584" t="str">
            <v>Externado RAJ</v>
          </cell>
          <cell r="O584" t="str">
            <v>Media Jornada</v>
          </cell>
          <cell r="P584" t="str">
            <v>RAJ</v>
          </cell>
          <cell r="Q584" t="str">
            <v>25-18-2018-570</v>
          </cell>
          <cell r="R584">
            <v>30</v>
          </cell>
          <cell r="S584">
            <v>43435</v>
          </cell>
          <cell r="T584">
            <v>43769</v>
          </cell>
          <cell r="U584">
            <v>172082970</v>
          </cell>
          <cell r="V584" t="str">
            <v>Claudia Yaneth Duran Castellanos</v>
          </cell>
        </row>
        <row r="585">
          <cell r="B585" t="str">
            <v>25-75-584</v>
          </cell>
          <cell r="C585" t="str">
            <v>Cundinamarca</v>
          </cell>
          <cell r="D585" t="str">
            <v>Congregación Religiosos Terciarios Capuchinos Nuestra Señora De Los Dolores</v>
          </cell>
          <cell r="E585" t="str">
            <v>860005068-3</v>
          </cell>
          <cell r="F585" t="str">
            <v>Carlos Enrique Cardona Quiceno</v>
          </cell>
          <cell r="G585" t="str">
            <v>Club Amigo</v>
          </cell>
          <cell r="H585" t="str">
            <v>Carrera 6 No. 17-40</v>
          </cell>
          <cell r="I585" t="str">
            <v>Soacha</v>
          </cell>
          <cell r="J585" t="str">
            <v>Soacha</v>
          </cell>
          <cell r="K585">
            <v>7813638</v>
          </cell>
          <cell r="L585">
            <v>0</v>
          </cell>
          <cell r="M585" t="str">
            <v>opan_terciarios@yahoo.com; formativa-proteccion@hotmail.com; leulloa1@hotmail.com; anavatu@gmail.com;</v>
          </cell>
          <cell r="N585" t="str">
            <v>Libertad Vigilada – Asistida</v>
          </cell>
          <cell r="O585" t="str">
            <v>No Aplica</v>
          </cell>
          <cell r="P585" t="str">
            <v>SRPA</v>
          </cell>
          <cell r="Q585" t="str">
            <v>25-18-2018-575</v>
          </cell>
          <cell r="R585">
            <v>40</v>
          </cell>
          <cell r="S585">
            <v>43435</v>
          </cell>
          <cell r="T585">
            <v>43769</v>
          </cell>
          <cell r="U585">
            <v>190313520</v>
          </cell>
          <cell r="V585" t="str">
            <v>Claudia Yaneth Duran Castellanos</v>
          </cell>
        </row>
        <row r="586">
          <cell r="B586" t="str">
            <v>25-154-585</v>
          </cell>
          <cell r="C586" t="str">
            <v>Cundinamarca</v>
          </cell>
          <cell r="D586" t="str">
            <v>Fundación Familia Entorno Individuo - FEI</v>
          </cell>
          <cell r="E586" t="str">
            <v>900001876-4</v>
          </cell>
          <cell r="F586" t="str">
            <v>Jeisson Paul Cardona</v>
          </cell>
          <cell r="G586" t="str">
            <v>Centro Transitorio Soacha</v>
          </cell>
          <cell r="H586" t="str">
            <v>Carrera 3 N° 59-08 Zona Industrial De Cazuca</v>
          </cell>
          <cell r="I586" t="str">
            <v>Soacha</v>
          </cell>
          <cell r="J586" t="str">
            <v>Soacha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13</v>
          </cell>
          <cell r="S586">
            <v>43435</v>
          </cell>
          <cell r="T586">
            <v>43769</v>
          </cell>
          <cell r="U586">
            <v>0</v>
          </cell>
          <cell r="V586" t="str">
            <v>Carolina Ardila Baquero</v>
          </cell>
        </row>
        <row r="587">
          <cell r="B587" t="str">
            <v>25-253-586</v>
          </cell>
          <cell r="C587" t="str">
            <v>Cundinamarca</v>
          </cell>
          <cell r="D587" t="str">
            <v>Fundación Social Santa Maria</v>
          </cell>
          <cell r="E587" t="str">
            <v>900099178-2</v>
          </cell>
          <cell r="F587" t="str">
            <v>Rafael Antonio Castañeda Aponte</v>
          </cell>
          <cell r="G587" t="str">
            <v>Hogar San José</v>
          </cell>
          <cell r="H587" t="str">
            <v>Calle 5 No. 8-79</v>
          </cell>
          <cell r="I587" t="str">
            <v>Tocaima</v>
          </cell>
          <cell r="J587" t="str">
            <v>Girardot</v>
          </cell>
          <cell r="K587">
            <v>0</v>
          </cell>
          <cell r="L587">
            <v>3102828160</v>
          </cell>
          <cell r="M587" t="str">
            <v>presidencia@fundacionsantamaria.co; juntadirectiva@fundacionsantamaria.co; direcciondecalidad@fundacionsantamaria.co; lidercalidad@fundacionsantamaria.co</v>
          </cell>
          <cell r="N587" t="str">
            <v>Internado RD</v>
          </cell>
          <cell r="O587" t="str">
            <v>No Aplica</v>
          </cell>
          <cell r="P587" t="str">
            <v>Discapacidad</v>
          </cell>
          <cell r="Q587" t="str">
            <v>25-18-2018-551</v>
          </cell>
          <cell r="R587">
            <v>162</v>
          </cell>
          <cell r="S587">
            <v>43435</v>
          </cell>
          <cell r="T587">
            <v>43769</v>
          </cell>
          <cell r="U587">
            <v>4029225282</v>
          </cell>
          <cell r="V587" t="str">
            <v>Johanna Scarlett Tovar Rojas</v>
          </cell>
        </row>
        <row r="588">
          <cell r="B588" t="str">
            <v>25-13-587</v>
          </cell>
          <cell r="C588" t="str">
            <v>Cundinamarca</v>
          </cell>
          <cell r="D588" t="str">
            <v>Asociación Creemos En Ti</v>
          </cell>
          <cell r="E588" t="str">
            <v>830051999-1</v>
          </cell>
          <cell r="F588" t="str">
            <v>Monica Patricia Vejarano Velandia</v>
          </cell>
          <cell r="G588">
            <v>0</v>
          </cell>
          <cell r="H588" t="str">
            <v>Calle 5 N° 6-17 Consultorio 406</v>
          </cell>
          <cell r="I588" t="str">
            <v>Villeta</v>
          </cell>
          <cell r="J588" t="str">
            <v>Villeta</v>
          </cell>
          <cell r="K588" t="str">
            <v>8900125 - 2446502 - 2680705</v>
          </cell>
          <cell r="L588" t="str">
            <v>3166178134 - 3007754019 - 3183659012 - 3132479931</v>
          </cell>
          <cell r="M588" t="str">
            <v>marcela.vejarano@asocreemosenti.org; Monica.vejarano@asocreemosenti.org; alejandro.ovalle@asocreemosenti.org;</v>
          </cell>
          <cell r="N588" t="str">
            <v>Intervención de Apoyo - Apoyo Psicológico Especializado RD</v>
          </cell>
          <cell r="O588" t="str">
            <v>No Aplica</v>
          </cell>
          <cell r="P588" t="str">
            <v>Violencia Sexual</v>
          </cell>
          <cell r="Q588" t="str">
            <v>25-18-2018-583</v>
          </cell>
          <cell r="R588" t="str">
            <v>213 sesiones</v>
          </cell>
          <cell r="S588">
            <v>43438</v>
          </cell>
          <cell r="T588">
            <v>43769</v>
          </cell>
          <cell r="U588">
            <v>0</v>
          </cell>
          <cell r="V588" t="str">
            <v>Jorge Enrique Morales Hortua</v>
          </cell>
        </row>
        <row r="589">
          <cell r="B589" t="str">
            <v>25-154-588</v>
          </cell>
          <cell r="C589" t="str">
            <v>Cundinamarca</v>
          </cell>
          <cell r="D589" t="str">
            <v>Fundación Familia Entorno Individuo - FEI</v>
          </cell>
          <cell r="E589" t="str">
            <v>900001876-4</v>
          </cell>
          <cell r="F589" t="str">
            <v>Jeisson Paul Cardona</v>
          </cell>
          <cell r="G589" t="str">
            <v>Centro Transitorio Villeta</v>
          </cell>
          <cell r="H589" t="str">
            <v>Carrera 8 N° 6-59</v>
          </cell>
          <cell r="I589" t="str">
            <v>Villeta</v>
          </cell>
          <cell r="J589" t="str">
            <v>Villeta</v>
          </cell>
          <cell r="K589">
            <v>0</v>
          </cell>
          <cell r="L589">
            <v>3209494401</v>
          </cell>
          <cell r="M589" t="str">
            <v>feicetracundinamarca@gmail.com; g.financierabogotafei@gmail.com;</v>
          </cell>
          <cell r="N589" t="str">
            <v>Centro Transitorio</v>
          </cell>
          <cell r="O589" t="str">
            <v>No Aplica</v>
          </cell>
          <cell r="P589" t="str">
            <v>SRPA</v>
          </cell>
          <cell r="Q589" t="str">
            <v>25-18-2018-567</v>
          </cell>
          <cell r="R589">
            <v>2</v>
          </cell>
          <cell r="S589">
            <v>43435</v>
          </cell>
          <cell r="T589">
            <v>43769</v>
          </cell>
          <cell r="U589">
            <v>606247200</v>
          </cell>
          <cell r="V589" t="str">
            <v>Carolina Ardila Baquero</v>
          </cell>
        </row>
        <row r="590">
          <cell r="B590" t="str">
            <v>25-13-589</v>
          </cell>
          <cell r="C590" t="str">
            <v>Cundinamarca</v>
          </cell>
          <cell r="D590" t="str">
            <v>Asociación Creemos En Ti</v>
          </cell>
          <cell r="E590" t="str">
            <v>830051999-1</v>
          </cell>
          <cell r="F590" t="str">
            <v>Monica Patricia Vejarano Velandia</v>
          </cell>
          <cell r="G590">
            <v>0</v>
          </cell>
          <cell r="H590" t="str">
            <v>Calle 5 N° 10ª-15 Consultorios 306-308 Y 311</v>
          </cell>
          <cell r="I590" t="str">
            <v>Zipaquirá</v>
          </cell>
          <cell r="J590" t="str">
            <v>Zipaquirá</v>
          </cell>
          <cell r="K590" t="str">
            <v>8900125 - 2446502 - 2680705</v>
          </cell>
          <cell r="L590" t="str">
            <v>3166178134 - 3007754019 - 3183659012 - 3132479931</v>
          </cell>
          <cell r="M590" t="str">
            <v>marcela.vejarano@asocreemosenti.org; Monica.vejarano@asocreemosenti.org; alejandro.ovalle@asocreemosenti.org;</v>
          </cell>
          <cell r="N590" t="str">
            <v>Intervención de Apoyo - Apoyo Psicológico Especializado RD</v>
          </cell>
          <cell r="O590" t="str">
            <v>No Aplica</v>
          </cell>
          <cell r="P590" t="str">
            <v>Violencia Sexual</v>
          </cell>
          <cell r="Q590" t="str">
            <v>25-18-2018-583</v>
          </cell>
          <cell r="R590" t="str">
            <v>540 sesiones</v>
          </cell>
          <cell r="S590">
            <v>43438</v>
          </cell>
          <cell r="T590">
            <v>43769</v>
          </cell>
          <cell r="U590">
            <v>1242671110</v>
          </cell>
          <cell r="V590" t="str">
            <v>Jorge Enrique Morales Hortua</v>
          </cell>
        </row>
        <row r="591">
          <cell r="B591" t="str">
            <v>25-15-590</v>
          </cell>
          <cell r="C591" t="str">
            <v>Cundinamarca</v>
          </cell>
          <cell r="D591" t="str">
            <v>Asociación Cristiana De Jóvenes De Bogotá Y Cundinamarca ACJ Y MCA</v>
          </cell>
          <cell r="E591" t="str">
            <v>860018862-1</v>
          </cell>
          <cell r="F591" t="str">
            <v>Gloria Cecilia Hidalgo Franco</v>
          </cell>
          <cell r="G591">
            <v>0</v>
          </cell>
          <cell r="H591" t="str">
            <v>Calle 6 N° 14-11 Barrio Algarra II</v>
          </cell>
          <cell r="I591" t="str">
            <v>Zipaquirá</v>
          </cell>
          <cell r="J591" t="str">
            <v>Zipaquirá</v>
          </cell>
          <cell r="K591" t="str">
            <v>2325449 - 8816806</v>
          </cell>
          <cell r="L591">
            <v>0</v>
          </cell>
          <cell r="M591" t="str">
            <v>acj.zipaquira@ymcabogota.org; bernardo.castro@ymcabogota.org;</v>
          </cell>
          <cell r="N591" t="str">
            <v>Intervención de Apoyo - Apoyo Psicosocial RD</v>
          </cell>
          <cell r="O591" t="str">
            <v>No Aplica</v>
          </cell>
          <cell r="P591" t="str">
            <v>Vulneración</v>
          </cell>
          <cell r="Q591" t="str">
            <v>25-18-2018-580</v>
          </cell>
          <cell r="R591">
            <v>50</v>
          </cell>
          <cell r="S591">
            <v>43438</v>
          </cell>
          <cell r="T591">
            <v>43769</v>
          </cell>
          <cell r="U591">
            <v>356351500</v>
          </cell>
          <cell r="V591" t="str">
            <v>Segundo Ismael Rojas Herrera</v>
          </cell>
        </row>
        <row r="592">
          <cell r="B592" t="str">
            <v>25-84-591</v>
          </cell>
          <cell r="C592" t="str">
            <v>Cundinamarca</v>
          </cell>
          <cell r="D592" t="str">
            <v>Corporación Amor Por Colombia</v>
          </cell>
          <cell r="E592" t="str">
            <v>830085547-2</v>
          </cell>
          <cell r="F592" t="str">
            <v>Magnolia Celis Torres</v>
          </cell>
          <cell r="G592" t="str">
            <v>Sede Facatativá</v>
          </cell>
          <cell r="H592" t="str">
            <v>Carrera 20 N° 4 A- 42 Barrio Algarra II</v>
          </cell>
          <cell r="I592" t="str">
            <v>Zipaquirá</v>
          </cell>
          <cell r="J592" t="str">
            <v>Regional</v>
          </cell>
          <cell r="K592">
            <v>0</v>
          </cell>
          <cell r="L592" t="str">
            <v>3105591673 - 3212539081 - 3002135288</v>
          </cell>
          <cell r="M592" t="str">
            <v>cupos.cundinamarca@axc.com.co; direccion@axc.com.co;</v>
          </cell>
          <cell r="N592" t="str">
            <v>Hogar Sustituto Entidad RD</v>
          </cell>
          <cell r="O592" t="str">
            <v>No Aplica</v>
          </cell>
          <cell r="P592" t="str">
            <v>Discapacidad</v>
          </cell>
          <cell r="Q592" t="str">
            <v>25-18-2018-543</v>
          </cell>
          <cell r="R592">
            <v>0</v>
          </cell>
          <cell r="S592">
            <v>43435</v>
          </cell>
          <cell r="T592">
            <v>43769</v>
          </cell>
          <cell r="U592">
            <v>0</v>
          </cell>
          <cell r="V592" t="str">
            <v>Nidia Milena Lozano Caldas</v>
          </cell>
        </row>
        <row r="593">
          <cell r="B593" t="str">
            <v>25-84-592</v>
          </cell>
          <cell r="C593" t="str">
            <v>Cundinamarca</v>
          </cell>
          <cell r="D593" t="str">
            <v>Corporación Amor Por Colombia</v>
          </cell>
          <cell r="E593" t="str">
            <v>830085547-2</v>
          </cell>
          <cell r="F593" t="str">
            <v>Magnolia Celis Torres</v>
          </cell>
          <cell r="G593" t="str">
            <v>Sede Facatativá</v>
          </cell>
          <cell r="H593" t="str">
            <v>Carrera 20 N° 4 A- 42 Barrio Algarra II</v>
          </cell>
          <cell r="I593" t="str">
            <v>Zipaquirá</v>
          </cell>
          <cell r="J593" t="str">
            <v>Regional</v>
          </cell>
          <cell r="K593">
            <v>0</v>
          </cell>
          <cell r="L593" t="str">
            <v>3105591673 - 3212539081 - 3002135288</v>
          </cell>
          <cell r="M593" t="str">
            <v>cupos.cundinamarca@axc.com.co; direccion@axc.com.co;</v>
          </cell>
          <cell r="N593" t="str">
            <v>Hogar Sustituto Entidad RD</v>
          </cell>
          <cell r="O593" t="str">
            <v>No Aplica</v>
          </cell>
          <cell r="P593" t="str">
            <v>Vulneración</v>
          </cell>
          <cell r="Q593" t="str">
            <v>25-18-2018-550</v>
          </cell>
          <cell r="R593">
            <v>0</v>
          </cell>
          <cell r="S593">
            <v>43435</v>
          </cell>
          <cell r="T593">
            <v>43769</v>
          </cell>
          <cell r="U593">
            <v>0</v>
          </cell>
          <cell r="V593" t="str">
            <v>Nidia Milena Lozano Caldas</v>
          </cell>
        </row>
        <row r="594">
          <cell r="B594" t="str">
            <v>25-15-593</v>
          </cell>
          <cell r="C594" t="str">
            <v>Cundinamarca</v>
          </cell>
          <cell r="D594" t="str">
            <v>Asociación Cristiana De Jóvenes De Bogotá Y Cundinamarca ACJ Y MCA</v>
          </cell>
          <cell r="E594" t="str">
            <v>860018862-1</v>
          </cell>
          <cell r="F594" t="str">
            <v>Gloria Cecilia Hidalgo Franco</v>
          </cell>
          <cell r="G594" t="str">
            <v>Zipaquirá</v>
          </cell>
          <cell r="H594" t="str">
            <v>Calle 6 No. 14 - 11 Barrio Algarra I</v>
          </cell>
          <cell r="I594" t="str">
            <v>Zipaquirá</v>
          </cell>
          <cell r="J594" t="str">
            <v>Zipaquirá</v>
          </cell>
          <cell r="K594" t="str">
            <v>2325449 - 8816806</v>
          </cell>
          <cell r="L594">
            <v>0</v>
          </cell>
          <cell r="M594" t="str">
            <v>acj.zipaquira@ymcabogota.org; bernardo.castro@ymcabogota.org;</v>
          </cell>
          <cell r="N594" t="str">
            <v>Externado RAJ</v>
          </cell>
          <cell r="O594" t="str">
            <v>Media Jornada</v>
          </cell>
          <cell r="P594" t="str">
            <v>RAJ</v>
          </cell>
          <cell r="Q594" t="str">
            <v>25-18-2018-552</v>
          </cell>
          <cell r="R594">
            <v>20</v>
          </cell>
          <cell r="S594">
            <v>43435</v>
          </cell>
          <cell r="T594">
            <v>43769</v>
          </cell>
          <cell r="U594">
            <v>114721980</v>
          </cell>
          <cell r="V594" t="str">
            <v>Yolima Galeano Galeano</v>
          </cell>
        </row>
        <row r="595">
          <cell r="B595" t="str">
            <v>25-15-594</v>
          </cell>
          <cell r="C595" t="str">
            <v>Cundinamarca</v>
          </cell>
          <cell r="D595" t="str">
            <v>Asociación Cristiana De Jóvenes De Bogotá Y Cundinamarca ACJ Y MCA</v>
          </cell>
          <cell r="E595" t="str">
            <v>860018862-1</v>
          </cell>
          <cell r="F595" t="str">
            <v>Gloria Cecilia Hidalgo Franco</v>
          </cell>
          <cell r="G595">
            <v>0</v>
          </cell>
          <cell r="H595" t="str">
            <v>Calle 6 No. 14 - 11 Barrio Algarra I</v>
          </cell>
          <cell r="I595" t="str">
            <v>Zipaquirá</v>
          </cell>
          <cell r="J595" t="str">
            <v>Zipaquirá</v>
          </cell>
          <cell r="K595" t="str">
            <v>2325449 - 8816806</v>
          </cell>
          <cell r="L595">
            <v>0</v>
          </cell>
          <cell r="M595" t="str">
            <v>acj.zipaquira@ymcabogota.org; bernardo.castro@ymcabogota.org;</v>
          </cell>
          <cell r="N595" t="str">
            <v>Semicerrado Externado</v>
          </cell>
          <cell r="O595" t="str">
            <v>Media Jornada</v>
          </cell>
          <cell r="P595" t="str">
            <v>SRPA</v>
          </cell>
          <cell r="Q595" t="str">
            <v>25-18-2018-553</v>
          </cell>
          <cell r="R595">
            <v>10</v>
          </cell>
          <cell r="S595">
            <v>43435</v>
          </cell>
          <cell r="T595">
            <v>43769</v>
          </cell>
          <cell r="U595">
            <v>114721980</v>
          </cell>
          <cell r="V595" t="str">
            <v>Carolina Ardila Baquero</v>
          </cell>
        </row>
        <row r="596">
          <cell r="B596" t="str">
            <v>25-15-595</v>
          </cell>
          <cell r="C596" t="str">
            <v>Cundinamarca</v>
          </cell>
          <cell r="D596" t="str">
            <v>Asociación Cristiana De Jóvenes De Bogotá Y Cundinamarca ACJ Y MCA</v>
          </cell>
          <cell r="E596" t="str">
            <v>860018862-1</v>
          </cell>
          <cell r="F596" t="str">
            <v>Gloria Cecilia Hidalgo Franco</v>
          </cell>
          <cell r="G596">
            <v>0</v>
          </cell>
          <cell r="H596" t="str">
            <v>Calle 6 No. 14 - 11 Barrio Algarra I</v>
          </cell>
          <cell r="I596" t="str">
            <v>Zipaquirá</v>
          </cell>
          <cell r="J596" t="str">
            <v>Zipaquirá</v>
          </cell>
          <cell r="K596" t="str">
            <v>2325449 - 8816806</v>
          </cell>
          <cell r="L596">
            <v>0</v>
          </cell>
          <cell r="M596" t="str">
            <v>acj.zipaquira@ymcabogota.org; bernardo.castro@ymcabogota.org;</v>
          </cell>
          <cell r="N596" t="str">
            <v>Libertad Vigilada – Asistida</v>
          </cell>
          <cell r="O596" t="str">
            <v>No Aplica</v>
          </cell>
          <cell r="P596" t="str">
            <v>SRPA</v>
          </cell>
          <cell r="Q596" t="str">
            <v>25-18-2018-555</v>
          </cell>
          <cell r="R596">
            <v>40</v>
          </cell>
          <cell r="S596">
            <v>43435</v>
          </cell>
          <cell r="T596">
            <v>43769</v>
          </cell>
          <cell r="U596">
            <v>190313520</v>
          </cell>
          <cell r="V596" t="str">
            <v>Yolima Galeano Galeano</v>
          </cell>
        </row>
        <row r="597">
          <cell r="B597" t="str">
            <v>25-154-596</v>
          </cell>
          <cell r="C597" t="str">
            <v>Cundinamarca</v>
          </cell>
          <cell r="D597" t="str">
            <v>Fundación Familia Entorno Individuo - FEI</v>
          </cell>
          <cell r="E597" t="str">
            <v>900001876-4</v>
          </cell>
          <cell r="F597" t="str">
            <v>Jeisson Paul Cardona</v>
          </cell>
          <cell r="G597" t="str">
            <v>Centro Transitorio Zipaquira</v>
          </cell>
          <cell r="H597" t="str">
            <v>Carrera 36 N° 8-460 Barrio La Paz</v>
          </cell>
          <cell r="I597" t="str">
            <v>Zipaquirá</v>
          </cell>
          <cell r="J597" t="str">
            <v>Zipaquirá</v>
          </cell>
          <cell r="K597">
            <v>0</v>
          </cell>
          <cell r="L597">
            <v>3209494401</v>
          </cell>
          <cell r="M597" t="str">
            <v>feicetracundinamarca@gmail.com; g.financierabogotafei@gmail.com;</v>
          </cell>
          <cell r="N597" t="str">
            <v>Centro Transitorio</v>
          </cell>
          <cell r="O597" t="str">
            <v>No Aplica</v>
          </cell>
          <cell r="P597" t="str">
            <v>SRPA</v>
          </cell>
          <cell r="Q597" t="str">
            <v>25-18-2018-567</v>
          </cell>
          <cell r="R597">
            <v>5</v>
          </cell>
          <cell r="S597">
            <v>43435</v>
          </cell>
          <cell r="T597">
            <v>43769</v>
          </cell>
          <cell r="U597">
            <v>0</v>
          </cell>
          <cell r="V597" t="str">
            <v>Carolina Ardila Baquero</v>
          </cell>
        </row>
        <row r="598">
          <cell r="B598" t="str">
            <v>95-308-597</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Centro Transitorio</v>
          </cell>
          <cell r="O598" t="str">
            <v>No Aplica</v>
          </cell>
          <cell r="P598" t="str">
            <v>SRPA</v>
          </cell>
          <cell r="Q598">
            <v>9500942018</v>
          </cell>
          <cell r="R598">
            <v>2</v>
          </cell>
          <cell r="S598">
            <v>43435</v>
          </cell>
          <cell r="T598">
            <v>43769</v>
          </cell>
          <cell r="U598">
            <v>40416480</v>
          </cell>
          <cell r="V598" t="str">
            <v>Solmara del Carmen Herrera Garcia</v>
          </cell>
        </row>
        <row r="599">
          <cell r="B599" t="str">
            <v>95-308-598</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Semicerrado Externado</v>
          </cell>
          <cell r="O599" t="str">
            <v>Media Jornada</v>
          </cell>
          <cell r="P599" t="str">
            <v>SRPA</v>
          </cell>
          <cell r="Q599">
            <v>9500952018</v>
          </cell>
          <cell r="R599">
            <v>6</v>
          </cell>
          <cell r="S599">
            <v>43435</v>
          </cell>
          <cell r="T599">
            <v>43769</v>
          </cell>
          <cell r="U599">
            <v>34416594</v>
          </cell>
          <cell r="V599" t="str">
            <v>Solmara del Carmen Herrera Garcia</v>
          </cell>
        </row>
        <row r="600">
          <cell r="B600" t="str">
            <v>95-308-599</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Centro De Internamiento Preventivo</v>
          </cell>
          <cell r="O600" t="str">
            <v>No Aplica</v>
          </cell>
          <cell r="P600" t="str">
            <v>SRPA</v>
          </cell>
          <cell r="Q600">
            <v>9500962018</v>
          </cell>
          <cell r="R600">
            <v>2</v>
          </cell>
          <cell r="S600">
            <v>43435</v>
          </cell>
          <cell r="T600">
            <v>43769</v>
          </cell>
          <cell r="U600">
            <v>43366876</v>
          </cell>
          <cell r="V600" t="str">
            <v>Solmara del Carmen Herrera Garcia</v>
          </cell>
        </row>
        <row r="601">
          <cell r="B601" t="str">
            <v>95-308-600</v>
          </cell>
          <cell r="C601" t="str">
            <v>Guaviare</v>
          </cell>
          <cell r="D601" t="str">
            <v>Secretariado Diocesano De Pastoral Social Caritas Guaviare</v>
          </cell>
          <cell r="E601" t="str">
            <v>822004039-7</v>
          </cell>
          <cell r="F601" t="str">
            <v>Henry cardenas rojas</v>
          </cell>
          <cell r="G601">
            <v>0</v>
          </cell>
          <cell r="H601" t="str">
            <v>Calle 18 No. 27 36</v>
          </cell>
          <cell r="I601" t="str">
            <v>San José Del Guaviare</v>
          </cell>
          <cell r="J601" t="str">
            <v>San José Del Guaviare</v>
          </cell>
          <cell r="K601">
            <v>5840428</v>
          </cell>
          <cell r="L601">
            <v>3115986229</v>
          </cell>
          <cell r="M601" t="str">
            <v>spsguaviare@gmail.com</v>
          </cell>
          <cell r="N601" t="str">
            <v>Semicerrado Externado</v>
          </cell>
          <cell r="O601" t="str">
            <v>Jornada Completa</v>
          </cell>
          <cell r="P601" t="str">
            <v>SRPA</v>
          </cell>
          <cell r="Q601">
            <v>9500972018</v>
          </cell>
          <cell r="R601">
            <v>4</v>
          </cell>
          <cell r="S601">
            <v>43435</v>
          </cell>
          <cell r="T601">
            <v>43769</v>
          </cell>
          <cell r="U601">
            <v>38888896</v>
          </cell>
          <cell r="V601" t="str">
            <v>Solmara del Carmen Herrera Garcia</v>
          </cell>
        </row>
        <row r="602">
          <cell r="B602" t="str">
            <v>95-308-601</v>
          </cell>
          <cell r="C602" t="str">
            <v>Guaviare</v>
          </cell>
          <cell r="D602" t="str">
            <v>Secretariado Diocesano De Pastoral Social Caritas Guaviare</v>
          </cell>
          <cell r="E602" t="str">
            <v>822004039-7</v>
          </cell>
          <cell r="F602" t="str">
            <v>Henry cardenas rojas</v>
          </cell>
          <cell r="G602">
            <v>0</v>
          </cell>
          <cell r="H602" t="str">
            <v>Calle 18 No. 27 36</v>
          </cell>
          <cell r="I602" t="str">
            <v>San José Del Guaviare</v>
          </cell>
          <cell r="J602" t="str">
            <v>San José Del Guaviare</v>
          </cell>
          <cell r="K602">
            <v>5840428</v>
          </cell>
          <cell r="L602">
            <v>3115986229</v>
          </cell>
          <cell r="M602" t="str">
            <v>spsguaviare@gmail.com</v>
          </cell>
          <cell r="N602" t="str">
            <v>Libertad Vigilada – Asistida</v>
          </cell>
          <cell r="O602" t="str">
            <v>No Aplica</v>
          </cell>
          <cell r="P602" t="str">
            <v>SRPA</v>
          </cell>
          <cell r="Q602">
            <v>9500982018</v>
          </cell>
          <cell r="R602">
            <v>4</v>
          </cell>
          <cell r="S602">
            <v>43435</v>
          </cell>
          <cell r="T602">
            <v>43769</v>
          </cell>
          <cell r="U602">
            <v>19031352</v>
          </cell>
          <cell r="V602" t="str">
            <v>Solmara del Carmen Herrera Garcia</v>
          </cell>
        </row>
        <row r="603">
          <cell r="B603" t="str">
            <v>95-308-602</v>
          </cell>
          <cell r="C603" t="str">
            <v>Guaviare</v>
          </cell>
          <cell r="D603" t="str">
            <v>Secretariado Diocesano De Pastoral Social Caritas Guaviare</v>
          </cell>
          <cell r="E603" t="str">
            <v>822004039-7</v>
          </cell>
          <cell r="F603" t="str">
            <v>Henry cardenas rojas</v>
          </cell>
          <cell r="G603">
            <v>0</v>
          </cell>
          <cell r="H603" t="str">
            <v>Calle 18 No. 27 36</v>
          </cell>
          <cell r="I603" t="str">
            <v>San José Del Guaviare</v>
          </cell>
          <cell r="J603" t="str">
            <v>San José Del Guaviare</v>
          </cell>
          <cell r="K603">
            <v>5840428</v>
          </cell>
          <cell r="L603">
            <v>3115986229</v>
          </cell>
          <cell r="M603" t="str">
            <v>spsguaviare@gmail.com</v>
          </cell>
          <cell r="N603" t="str">
            <v>Prestación de Servicios Sociales a la Comunidad</v>
          </cell>
          <cell r="O603" t="str">
            <v>No Aplica</v>
          </cell>
          <cell r="P603" t="str">
            <v>SRPA</v>
          </cell>
          <cell r="Q603">
            <v>9500992018</v>
          </cell>
          <cell r="R603">
            <v>4</v>
          </cell>
          <cell r="S603">
            <v>43435</v>
          </cell>
          <cell r="T603">
            <v>43769</v>
          </cell>
          <cell r="U603">
            <v>13108704</v>
          </cell>
          <cell r="V603" t="str">
            <v>Solmara del Carmen Herrera Garcia</v>
          </cell>
        </row>
        <row r="604">
          <cell r="B604" t="str">
            <v>41-160-603</v>
          </cell>
          <cell r="C604" t="str">
            <v>Huila</v>
          </cell>
          <cell r="D604" t="str">
            <v>Fundación Fundar</v>
          </cell>
          <cell r="E604" t="str">
            <v>900725751-1</v>
          </cell>
          <cell r="F604" t="str">
            <v>Olga Leonor Arenas De Silva</v>
          </cell>
          <cell r="G604" t="str">
            <v>Agencia Garzón</v>
          </cell>
          <cell r="H604" t="str">
            <v>Carrera 7- 9-99 Apto 101 Provivienda</v>
          </cell>
          <cell r="I604" t="str">
            <v>Garzón</v>
          </cell>
          <cell r="J604" t="str">
            <v>Garzón</v>
          </cell>
          <cell r="K604">
            <v>8338845</v>
          </cell>
          <cell r="L604" t="str">
            <v>3133717392 - 3174947213</v>
          </cell>
          <cell r="M604" t="str">
            <v>f.fundargarzon@hotmail.com</v>
          </cell>
          <cell r="N604" t="str">
            <v>Hogar Sustituto Entidad RD</v>
          </cell>
          <cell r="O604" t="str">
            <v>No Aplica</v>
          </cell>
          <cell r="P604" t="str">
            <v>Vulneración</v>
          </cell>
          <cell r="Q604">
            <v>312</v>
          </cell>
          <cell r="R604">
            <v>0</v>
          </cell>
          <cell r="S604">
            <v>43435</v>
          </cell>
          <cell r="T604">
            <v>43769</v>
          </cell>
          <cell r="U604">
            <v>0</v>
          </cell>
          <cell r="V604" t="str">
            <v>Diana Milena Hernandez</v>
          </cell>
        </row>
        <row r="605">
          <cell r="B605" t="str">
            <v>41-160-604</v>
          </cell>
          <cell r="C605" t="str">
            <v>Huila</v>
          </cell>
          <cell r="D605" t="str">
            <v>Fundación Fundar</v>
          </cell>
          <cell r="E605" t="str">
            <v>900725751-1</v>
          </cell>
          <cell r="F605" t="str">
            <v>Olga Leonor Arenas De Silva</v>
          </cell>
          <cell r="G605" t="str">
            <v>Agencia Garzón</v>
          </cell>
          <cell r="H605" t="str">
            <v>Carrera 7 # 9-99 Apto 101 Provivienda</v>
          </cell>
          <cell r="I605" t="str">
            <v>Garzón</v>
          </cell>
          <cell r="J605" t="str">
            <v>Garzón</v>
          </cell>
          <cell r="K605">
            <v>8338845</v>
          </cell>
          <cell r="L605" t="str">
            <v>3133717392 - 3174947213</v>
          </cell>
          <cell r="M605" t="str">
            <v>f.fundargarzon@hotmail.com</v>
          </cell>
          <cell r="N605" t="str">
            <v>Hogar Sustituto Entidad RD</v>
          </cell>
          <cell r="O605" t="str">
            <v>No Aplica</v>
          </cell>
          <cell r="P605" t="str">
            <v>Discapacidad</v>
          </cell>
          <cell r="Q605">
            <v>313</v>
          </cell>
          <cell r="R605">
            <v>0</v>
          </cell>
          <cell r="S605">
            <v>43435</v>
          </cell>
          <cell r="T605">
            <v>43769</v>
          </cell>
          <cell r="U605">
            <v>0</v>
          </cell>
          <cell r="V605" t="str">
            <v>Diana Milena Hernandez</v>
          </cell>
        </row>
        <row r="606">
          <cell r="B606" t="str">
            <v>41-160-605</v>
          </cell>
          <cell r="C606" t="str">
            <v>Huila</v>
          </cell>
          <cell r="D606" t="str">
            <v>Fundación Fundar</v>
          </cell>
          <cell r="E606" t="str">
            <v>900725751-1</v>
          </cell>
          <cell r="F606" t="str">
            <v>Olga Leonor Arenas De Silva</v>
          </cell>
          <cell r="G606" t="str">
            <v>Agencia La Plata</v>
          </cell>
          <cell r="H606" t="str">
            <v>Carrera 1 No. 10-68 Barrio La Paz</v>
          </cell>
          <cell r="I606" t="str">
            <v>La Plata</v>
          </cell>
          <cell r="J606" t="str">
            <v>La Plata</v>
          </cell>
          <cell r="K606">
            <v>0</v>
          </cell>
          <cell r="L606" t="str">
            <v>3053231561 - 3118731304</v>
          </cell>
          <cell r="M606" t="str">
            <v>f.fundarlaplataqgmail.com</v>
          </cell>
          <cell r="N606" t="str">
            <v>Hogar Sustituto Entidad RD</v>
          </cell>
          <cell r="O606" t="str">
            <v>No Aplica</v>
          </cell>
          <cell r="P606" t="str">
            <v>Vulneración</v>
          </cell>
          <cell r="Q606">
            <v>312</v>
          </cell>
          <cell r="R606">
            <v>0</v>
          </cell>
          <cell r="S606">
            <v>43435</v>
          </cell>
          <cell r="T606">
            <v>43769</v>
          </cell>
          <cell r="U606">
            <v>0</v>
          </cell>
          <cell r="V606" t="str">
            <v>Claudia Liliana Vidal Floriano</v>
          </cell>
        </row>
        <row r="607">
          <cell r="B607" t="str">
            <v>41-160-606</v>
          </cell>
          <cell r="C607" t="str">
            <v>Huila</v>
          </cell>
          <cell r="D607" t="str">
            <v>Fundación Fundar</v>
          </cell>
          <cell r="E607" t="str">
            <v>900725751-1</v>
          </cell>
          <cell r="F607" t="str">
            <v>Olga Leonor Arenas De Silva</v>
          </cell>
          <cell r="G607" t="str">
            <v>Agencia La Plata</v>
          </cell>
          <cell r="H607" t="str">
            <v>Carrera 1 No. 10-68 Barrio La Paz</v>
          </cell>
          <cell r="I607" t="str">
            <v>La Plata</v>
          </cell>
          <cell r="J607" t="str">
            <v>La Plata</v>
          </cell>
          <cell r="K607">
            <v>0</v>
          </cell>
          <cell r="L607" t="str">
            <v>3053231561 - 3118731304</v>
          </cell>
          <cell r="M607" t="str">
            <v>f.fundarlaplataqgmail.com</v>
          </cell>
          <cell r="N607" t="str">
            <v>Hogar Sustituto Entidad RD</v>
          </cell>
          <cell r="O607" t="str">
            <v>No Aplica</v>
          </cell>
          <cell r="P607" t="str">
            <v>Discapacidad</v>
          </cell>
          <cell r="Q607">
            <v>313</v>
          </cell>
          <cell r="R607">
            <v>0</v>
          </cell>
          <cell r="S607">
            <v>43435</v>
          </cell>
          <cell r="T607">
            <v>43769</v>
          </cell>
          <cell r="U607">
            <v>0</v>
          </cell>
          <cell r="V607" t="str">
            <v>Claudia Liliana Vidal Floriano</v>
          </cell>
        </row>
        <row r="608">
          <cell r="B608" t="str">
            <v>41-242-607</v>
          </cell>
          <cell r="C608" t="str">
            <v>Huila</v>
          </cell>
          <cell r="D608" t="str">
            <v>Fundación Sembrando Futuro con Afecto</v>
          </cell>
          <cell r="E608" t="str">
            <v>813002942-1</v>
          </cell>
          <cell r="F608" t="str">
            <v>Luz Mary Barrios Home</v>
          </cell>
          <cell r="G608">
            <v>0</v>
          </cell>
          <cell r="H608" t="str">
            <v>Calle 12 Sur No. 25-16 Barrio Arismendi Mora</v>
          </cell>
          <cell r="I608" t="str">
            <v>Neiva</v>
          </cell>
          <cell r="J608" t="str">
            <v>La Gaitana</v>
          </cell>
          <cell r="K608">
            <v>8601140</v>
          </cell>
          <cell r="L608" t="str">
            <v>3005713751 - 3004398598</v>
          </cell>
          <cell r="M608" t="str">
            <v>fusefhuila813@hotmail.com</v>
          </cell>
          <cell r="N608" t="str">
            <v>Externado RD</v>
          </cell>
          <cell r="O608" t="str">
            <v>Media Jornada</v>
          </cell>
          <cell r="P608" t="str">
            <v>Vulneración</v>
          </cell>
          <cell r="Q608">
            <v>307</v>
          </cell>
          <cell r="R608">
            <v>110</v>
          </cell>
          <cell r="S608">
            <v>43435</v>
          </cell>
          <cell r="T608">
            <v>43769</v>
          </cell>
          <cell r="U608">
            <v>602888770</v>
          </cell>
          <cell r="V608" t="str">
            <v>Maria Leidy Perdomo</v>
          </cell>
        </row>
        <row r="609">
          <cell r="B609" t="str">
            <v>41-112-608</v>
          </cell>
          <cell r="C609" t="str">
            <v>Huila</v>
          </cell>
          <cell r="D609" t="str">
            <v>Fondo de Proteccion Infantil - Albergue Infantil Mercedes Perdomo de Liévano</v>
          </cell>
          <cell r="E609" t="str">
            <v>891180034-4</v>
          </cell>
          <cell r="F609" t="str">
            <v>Cecilia Lara De Garcia</v>
          </cell>
          <cell r="G609">
            <v>0</v>
          </cell>
          <cell r="H609" t="str">
            <v>Carrera 3 No. 21-15 B/ Los Samanes</v>
          </cell>
          <cell r="I609" t="str">
            <v>Neiva</v>
          </cell>
          <cell r="J609" t="str">
            <v>Neiva</v>
          </cell>
          <cell r="K609">
            <v>8710148</v>
          </cell>
          <cell r="L609">
            <v>0</v>
          </cell>
          <cell r="M609" t="str">
            <v>albergueinfantilmpl@hotmail.com / coorinternadoalbergueinfantil@gmail.com</v>
          </cell>
          <cell r="N609" t="str">
            <v>Externado RD</v>
          </cell>
          <cell r="O609" t="str">
            <v>Media Jornada</v>
          </cell>
          <cell r="P609" t="str">
            <v>Vulneración</v>
          </cell>
          <cell r="Q609">
            <v>324</v>
          </cell>
          <cell r="R609">
            <v>18</v>
          </cell>
          <cell r="S609">
            <v>43435</v>
          </cell>
          <cell r="T609">
            <v>43769</v>
          </cell>
          <cell r="U609">
            <v>98654526</v>
          </cell>
          <cell r="V609" t="str">
            <v>Diana Yuvely Sanchez Cruz</v>
          </cell>
        </row>
        <row r="610">
          <cell r="B610" t="str">
            <v>41-112-609</v>
          </cell>
          <cell r="C610" t="str">
            <v>Huila</v>
          </cell>
          <cell r="D610" t="str">
            <v>Fondo de Proteccion Infantil - Albergue Infantil Mercedes Perdomo de Liévano</v>
          </cell>
          <cell r="E610" t="str">
            <v>891180034-4</v>
          </cell>
          <cell r="F610" t="str">
            <v>Cecilia Lara De Garcia</v>
          </cell>
          <cell r="G610">
            <v>0</v>
          </cell>
          <cell r="H610" t="str">
            <v>Carrera 3 No. 21-15 B/ Los Samanes</v>
          </cell>
          <cell r="I610" t="str">
            <v>Neiva</v>
          </cell>
          <cell r="J610" t="str">
            <v>Neiva</v>
          </cell>
          <cell r="K610">
            <v>8710148</v>
          </cell>
          <cell r="L610">
            <v>0</v>
          </cell>
          <cell r="M610" t="str">
            <v>albergueinfantilmpl@hotmail.com / coorinternadoalbergueinfantil@gmail.com</v>
          </cell>
          <cell r="N610" t="str">
            <v>Externado RD</v>
          </cell>
          <cell r="O610" t="str">
            <v>Jornada Completa</v>
          </cell>
          <cell r="P610" t="str">
            <v>Vulneración</v>
          </cell>
          <cell r="Q610">
            <v>323</v>
          </cell>
          <cell r="R610">
            <v>26</v>
          </cell>
          <cell r="S610">
            <v>43435</v>
          </cell>
          <cell r="T610">
            <v>43769</v>
          </cell>
          <cell r="U610">
            <v>206038222</v>
          </cell>
          <cell r="V610" t="str">
            <v>Diana Yuvely Sanchez Cruz</v>
          </cell>
        </row>
        <row r="611">
          <cell r="B611" t="str">
            <v>41-112-610</v>
          </cell>
          <cell r="C611" t="str">
            <v>Huila</v>
          </cell>
          <cell r="D611" t="str">
            <v>Fondo de Proteccion Infantil - Albergue Infantil Mercedes Perdomo de Liévano</v>
          </cell>
          <cell r="E611" t="str">
            <v>891180034-4</v>
          </cell>
          <cell r="F611" t="str">
            <v>Cecilia Lara De Garcia</v>
          </cell>
          <cell r="G611">
            <v>0</v>
          </cell>
          <cell r="H611" t="str">
            <v>Carrera 3 No. 21-15 B/ Los Samanes</v>
          </cell>
          <cell r="I611" t="str">
            <v>Neiva</v>
          </cell>
          <cell r="J611" t="str">
            <v>Neiva</v>
          </cell>
          <cell r="K611">
            <v>8710148</v>
          </cell>
          <cell r="L611">
            <v>0</v>
          </cell>
          <cell r="M611" t="str">
            <v>albergueinfantilmpl@hotmail.com / coorinternadoalbergueinfantil@gmail.com</v>
          </cell>
          <cell r="N611" t="str">
            <v>Internado RD</v>
          </cell>
          <cell r="O611" t="str">
            <v>No Aplica</v>
          </cell>
          <cell r="P611" t="str">
            <v>Vulneración</v>
          </cell>
          <cell r="Q611">
            <v>325</v>
          </cell>
          <cell r="R611">
            <v>22</v>
          </cell>
          <cell r="S611">
            <v>43435</v>
          </cell>
          <cell r="T611">
            <v>43769</v>
          </cell>
          <cell r="U611">
            <v>329939742</v>
          </cell>
          <cell r="V611" t="str">
            <v>Diana Yuvely Sanchez Cruz</v>
          </cell>
        </row>
        <row r="612">
          <cell r="B612" t="str">
            <v>41-156-611</v>
          </cell>
          <cell r="C612" t="str">
            <v>Huila</v>
          </cell>
          <cell r="D612" t="str">
            <v>Fundación Familiar Pro Rehabilitación de Farmacodependientes FFARO</v>
          </cell>
          <cell r="E612" t="str">
            <v>800034694-1</v>
          </cell>
          <cell r="F612" t="str">
            <v>Luis Edier Usma Osorio</v>
          </cell>
          <cell r="G612" t="str">
            <v>Sede San Pedro</v>
          </cell>
          <cell r="H612" t="str">
            <v>Carrera 51 No.7-50 B/alejandria</v>
          </cell>
          <cell r="I612" t="str">
            <v>Neiva</v>
          </cell>
          <cell r="J612" t="str">
            <v>La Gaitana</v>
          </cell>
          <cell r="K612">
            <v>8661036</v>
          </cell>
          <cell r="L612">
            <v>3173316795</v>
          </cell>
          <cell r="M612" t="str">
            <v>sanpedro@fundacionfaro.org</v>
          </cell>
          <cell r="N612" t="str">
            <v>Internado RD</v>
          </cell>
          <cell r="O612" t="str">
            <v>No Aplica</v>
          </cell>
          <cell r="P612" t="str">
            <v>Consumo SPA</v>
          </cell>
          <cell r="Q612">
            <v>310</v>
          </cell>
          <cell r="R612">
            <v>40</v>
          </cell>
          <cell r="S612">
            <v>43435</v>
          </cell>
          <cell r="T612">
            <v>43769</v>
          </cell>
          <cell r="U612">
            <v>599890440</v>
          </cell>
          <cell r="V612" t="str">
            <v>Maria Leidy Perdomo</v>
          </cell>
        </row>
        <row r="613">
          <cell r="B613" t="str">
            <v>41-79-612</v>
          </cell>
          <cell r="C613" t="str">
            <v>Huila</v>
          </cell>
          <cell r="D613" t="str">
            <v>Cooperativa Para El Desarrollo Integral Del Niño - COOPDIN</v>
          </cell>
          <cell r="E613" t="str">
            <v>800150236-6</v>
          </cell>
          <cell r="F613" t="str">
            <v>Laura Cerquera Castañeda</v>
          </cell>
          <cell r="G613">
            <v>0</v>
          </cell>
          <cell r="H613" t="str">
            <v>Calle 6 No. 12-21 Barrio Altico</v>
          </cell>
          <cell r="I613" t="str">
            <v>Neiva</v>
          </cell>
          <cell r="J613" t="str">
            <v>La Gaitana</v>
          </cell>
          <cell r="K613">
            <v>8757627</v>
          </cell>
          <cell r="L613">
            <v>3115254492</v>
          </cell>
          <cell r="M613" t="str">
            <v>coopdin@hotmail.com</v>
          </cell>
          <cell r="N613" t="str">
            <v>Externado RD</v>
          </cell>
          <cell r="O613" t="str">
            <v>Media Jornada</v>
          </cell>
          <cell r="P613" t="str">
            <v>Discapacidad</v>
          </cell>
          <cell r="Q613">
            <v>308</v>
          </cell>
          <cell r="R613">
            <v>18</v>
          </cell>
          <cell r="S613">
            <v>43435</v>
          </cell>
          <cell r="T613">
            <v>43769</v>
          </cell>
          <cell r="U613">
            <v>156348252</v>
          </cell>
          <cell r="V613" t="str">
            <v>Maria Leidy Perdomo</v>
          </cell>
        </row>
        <row r="614">
          <cell r="B614" t="str">
            <v>41-254-613</v>
          </cell>
          <cell r="C614" t="str">
            <v>Huila</v>
          </cell>
          <cell r="D614" t="str">
            <v>Fundación Social y Cultural para la Niñez de Neiva - Vida y Paz</v>
          </cell>
          <cell r="E614" t="str">
            <v>813002556-1</v>
          </cell>
          <cell r="F614" t="str">
            <v>Noralba Gonzalez Lizcano</v>
          </cell>
          <cell r="G614">
            <v>0</v>
          </cell>
          <cell r="H614" t="str">
            <v>Calle 1 H Bis No. 31-29</v>
          </cell>
          <cell r="I614" t="str">
            <v>Neiva</v>
          </cell>
          <cell r="J614" t="str">
            <v>La Gaitana</v>
          </cell>
          <cell r="K614">
            <v>8737119</v>
          </cell>
          <cell r="L614">
            <v>3124346361</v>
          </cell>
          <cell r="M614" t="str">
            <v>funvidaypaz@hotmail.com</v>
          </cell>
          <cell r="N614" t="str">
            <v>Intervención de Apoyo - Apoyo Psicosocial RD</v>
          </cell>
          <cell r="O614" t="str">
            <v>No Aplica</v>
          </cell>
          <cell r="P614" t="str">
            <v>Vulneración</v>
          </cell>
          <cell r="Q614">
            <v>306</v>
          </cell>
          <cell r="R614">
            <v>50</v>
          </cell>
          <cell r="S614">
            <v>43435</v>
          </cell>
          <cell r="T614">
            <v>43769</v>
          </cell>
          <cell r="U614">
            <v>178175750</v>
          </cell>
          <cell r="V614" t="str">
            <v>Maria Leidy Perdomo</v>
          </cell>
        </row>
        <row r="615">
          <cell r="B615" t="str">
            <v>41-160-614</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Neiva</v>
          </cell>
          <cell r="K615">
            <v>8722346</v>
          </cell>
          <cell r="L615">
            <v>3142824251</v>
          </cell>
          <cell r="M615" t="str">
            <v>f.fundarneiva@hotmail.com</v>
          </cell>
          <cell r="N615" t="str">
            <v>Hogar Sustituto Entidad RD</v>
          </cell>
          <cell r="O615" t="str">
            <v>No Aplica</v>
          </cell>
          <cell r="P615" t="str">
            <v>Vulneración</v>
          </cell>
          <cell r="Q615">
            <v>312</v>
          </cell>
          <cell r="R615">
            <v>271</v>
          </cell>
          <cell r="S615">
            <v>43435</v>
          </cell>
          <cell r="T615">
            <v>43769</v>
          </cell>
          <cell r="U615">
            <v>3435793555</v>
          </cell>
          <cell r="V615" t="str">
            <v>Diana Yuvely Sanchez Cruz</v>
          </cell>
        </row>
        <row r="616">
          <cell r="B616" t="str">
            <v>41-160-615</v>
          </cell>
          <cell r="C616" t="str">
            <v>Huila</v>
          </cell>
          <cell r="D616" t="str">
            <v>Fundación Fundar</v>
          </cell>
          <cell r="E616" t="str">
            <v>900725751-1</v>
          </cell>
          <cell r="F616" t="str">
            <v>Olga Leonor Arenas De Silva</v>
          </cell>
          <cell r="G616" t="str">
            <v>Agencia Neiva</v>
          </cell>
          <cell r="H616" t="str">
            <v>Carrera 5 Bis No. 17-44. B/ Quirinal</v>
          </cell>
          <cell r="I616" t="str">
            <v>Neiva</v>
          </cell>
          <cell r="J616" t="str">
            <v>La Gaitana</v>
          </cell>
          <cell r="K616">
            <v>8722346</v>
          </cell>
          <cell r="L616">
            <v>3142824251</v>
          </cell>
          <cell r="M616" t="str">
            <v>f.fundarneiva@hotmail.com</v>
          </cell>
          <cell r="N616" t="str">
            <v>Hogar Sustituto Entidad RD</v>
          </cell>
          <cell r="O616" t="str">
            <v>No Aplica</v>
          </cell>
          <cell r="P616" t="str">
            <v>Vulneración</v>
          </cell>
          <cell r="Q616">
            <v>312</v>
          </cell>
          <cell r="R616">
            <v>0</v>
          </cell>
          <cell r="S616">
            <v>43435</v>
          </cell>
          <cell r="T616">
            <v>43769</v>
          </cell>
          <cell r="U616">
            <v>0</v>
          </cell>
          <cell r="V616" t="str">
            <v>Maria Leidy Perdomo</v>
          </cell>
        </row>
        <row r="617">
          <cell r="B617" t="str">
            <v>41-160-616</v>
          </cell>
          <cell r="C617" t="str">
            <v>Huila</v>
          </cell>
          <cell r="D617" t="str">
            <v>Fundación Fundar</v>
          </cell>
          <cell r="E617" t="str">
            <v>900725751-1</v>
          </cell>
          <cell r="F617" t="str">
            <v>Olga Leonor Arenas De Silva</v>
          </cell>
          <cell r="G617" t="str">
            <v>Agencia Neiva</v>
          </cell>
          <cell r="H617" t="str">
            <v>Carrera 5 Bis No. 17-44. B/ Quirinal</v>
          </cell>
          <cell r="I617" t="str">
            <v>Neiva</v>
          </cell>
          <cell r="J617" t="str">
            <v>Neiva</v>
          </cell>
          <cell r="K617">
            <v>8722346</v>
          </cell>
          <cell r="L617">
            <v>3142824251</v>
          </cell>
          <cell r="M617" t="str">
            <v>f.fundarneiva@hotmail.com</v>
          </cell>
          <cell r="N617" t="str">
            <v>Hogar Sustituto Entidad RD</v>
          </cell>
          <cell r="O617" t="str">
            <v>No Aplica</v>
          </cell>
          <cell r="P617" t="str">
            <v>Discapacidad</v>
          </cell>
          <cell r="Q617">
            <v>313</v>
          </cell>
          <cell r="R617">
            <v>96</v>
          </cell>
          <cell r="S617">
            <v>43435</v>
          </cell>
          <cell r="T617">
            <v>43769</v>
          </cell>
          <cell r="U617">
            <v>1614264576</v>
          </cell>
          <cell r="V617" t="str">
            <v>Diana Yuvely Sanchez Cruz</v>
          </cell>
        </row>
        <row r="618">
          <cell r="B618" t="str">
            <v>41-160-617</v>
          </cell>
          <cell r="C618" t="str">
            <v>Huila</v>
          </cell>
          <cell r="D618" t="str">
            <v>Fundación Fundar</v>
          </cell>
          <cell r="E618" t="str">
            <v>900725751-1</v>
          </cell>
          <cell r="F618" t="str">
            <v>Olga Leonor Arenas De Silva</v>
          </cell>
          <cell r="G618" t="str">
            <v>Agencia Neiva</v>
          </cell>
          <cell r="H618" t="str">
            <v>Carrera 5 Bis No. 17-44. B/ Quirinal</v>
          </cell>
          <cell r="I618" t="str">
            <v>Neiva</v>
          </cell>
          <cell r="J618" t="str">
            <v>La Gaitana</v>
          </cell>
          <cell r="K618">
            <v>8722346</v>
          </cell>
          <cell r="L618">
            <v>3142824251</v>
          </cell>
          <cell r="M618" t="str">
            <v>f.fundarneiva@hotmail.com</v>
          </cell>
          <cell r="N618" t="str">
            <v>Hogar Sustituto Entidad RD</v>
          </cell>
          <cell r="O618" t="str">
            <v>No Aplica</v>
          </cell>
          <cell r="P618" t="str">
            <v>Discapacidad</v>
          </cell>
          <cell r="Q618">
            <v>313</v>
          </cell>
          <cell r="R618">
            <v>0</v>
          </cell>
          <cell r="S618">
            <v>43435</v>
          </cell>
          <cell r="T618">
            <v>43769</v>
          </cell>
          <cell r="U618">
            <v>0</v>
          </cell>
          <cell r="V618" t="str">
            <v>Maria Leidy Perdomo</v>
          </cell>
        </row>
        <row r="619">
          <cell r="B619" t="str">
            <v>41-76-618</v>
          </cell>
          <cell r="C619" t="str">
            <v>Huila</v>
          </cell>
          <cell r="D619" t="str">
            <v>Congregación Siervas de Cristo Sacerdote - Sagrada Familia</v>
          </cell>
          <cell r="E619" t="str">
            <v>860007314-1</v>
          </cell>
          <cell r="F619" t="str">
            <v>Maria Raquel Escalante Castañeda</v>
          </cell>
          <cell r="G619">
            <v>0</v>
          </cell>
          <cell r="H619" t="str">
            <v>Carrera 1h No. 12-69</v>
          </cell>
          <cell r="I619" t="str">
            <v>Neiva</v>
          </cell>
          <cell r="J619" t="str">
            <v>La Gaitana</v>
          </cell>
          <cell r="K619">
            <v>8721027</v>
          </cell>
          <cell r="L619">
            <v>3164712282</v>
          </cell>
          <cell r="M619" t="str">
            <v>hsfneiva@gmail.com</v>
          </cell>
          <cell r="N619" t="str">
            <v>Internado RD</v>
          </cell>
          <cell r="O619" t="str">
            <v>No Aplica</v>
          </cell>
          <cell r="P619" t="str">
            <v>Vulneración</v>
          </cell>
          <cell r="Q619">
            <v>309</v>
          </cell>
          <cell r="R619">
            <v>28</v>
          </cell>
          <cell r="S619">
            <v>43435</v>
          </cell>
          <cell r="T619">
            <v>43769</v>
          </cell>
          <cell r="U619">
            <v>419923308</v>
          </cell>
          <cell r="V619" t="str">
            <v>Maria Leidy Perdomo</v>
          </cell>
        </row>
        <row r="620">
          <cell r="B620" t="str">
            <v>41-80-619</v>
          </cell>
          <cell r="C620" t="str">
            <v>Huila</v>
          </cell>
          <cell r="D620" t="str">
            <v>Coordinación De Voluntariados Del Huila - COVOLHUILA</v>
          </cell>
          <cell r="E620" t="str">
            <v>891101099-5</v>
          </cell>
          <cell r="F620" t="str">
            <v>Nubia Villa De Alvarez</v>
          </cell>
          <cell r="G620">
            <v>0</v>
          </cell>
          <cell r="H620" t="str">
            <v>Calle 2 No. 15-99 B/. Ventilador</v>
          </cell>
          <cell r="I620" t="str">
            <v>Neiva</v>
          </cell>
          <cell r="J620" t="str">
            <v>Neiva</v>
          </cell>
          <cell r="K620">
            <v>8702250</v>
          </cell>
          <cell r="L620">
            <v>3183541988</v>
          </cell>
          <cell r="M620" t="str">
            <v>covolhuila.srpa@gmail.com / covolhuilaneiva@gmail.com</v>
          </cell>
          <cell r="N620" t="str">
            <v>Prestación de Servicios Sociales a la Comunidad</v>
          </cell>
          <cell r="O620" t="str">
            <v>No Aplica</v>
          </cell>
          <cell r="P620" t="str">
            <v>SRPA</v>
          </cell>
          <cell r="Q620">
            <v>326</v>
          </cell>
          <cell r="R620">
            <v>25</v>
          </cell>
          <cell r="S620">
            <v>43435</v>
          </cell>
          <cell r="T620">
            <v>43769</v>
          </cell>
          <cell r="U620">
            <v>81929400</v>
          </cell>
          <cell r="V620" t="str">
            <v>Diana Yuvely Sanchez Cruz</v>
          </cell>
        </row>
        <row r="621">
          <cell r="B621" t="str">
            <v>41-154-620</v>
          </cell>
          <cell r="C621" t="str">
            <v>Huila</v>
          </cell>
          <cell r="D621" t="str">
            <v>Fundación Familia Entorno Individuo - FEI</v>
          </cell>
          <cell r="E621" t="str">
            <v>900001876-4</v>
          </cell>
          <cell r="F621" t="str">
            <v>Jeisson Paul Cardona</v>
          </cell>
          <cell r="G621" t="str">
            <v>Sede Icaro</v>
          </cell>
          <cell r="H621" t="str">
            <v>Calle 13 No. 2 – 13 Barrio Los Mártires</v>
          </cell>
          <cell r="I621" t="str">
            <v>Neiva</v>
          </cell>
          <cell r="J621" t="str">
            <v>Neiva</v>
          </cell>
          <cell r="K621">
            <v>8628362</v>
          </cell>
          <cell r="L621">
            <v>3124855137</v>
          </cell>
          <cell r="M621" t="str">
            <v>fundacionfeicentro.neiva@outlook.com</v>
          </cell>
          <cell r="N621" t="str">
            <v>Semicerrado Externado</v>
          </cell>
          <cell r="O621" t="str">
            <v>Media Jornada</v>
          </cell>
          <cell r="P621" t="str">
            <v>SRPA</v>
          </cell>
          <cell r="Q621">
            <v>317</v>
          </cell>
          <cell r="R621">
            <v>6</v>
          </cell>
          <cell r="S621">
            <v>43435</v>
          </cell>
          <cell r="T621">
            <v>43769</v>
          </cell>
          <cell r="U621">
            <v>34416594</v>
          </cell>
          <cell r="V621" t="str">
            <v>Diana Yuvely Sanchez Cruz</v>
          </cell>
        </row>
        <row r="622">
          <cell r="B622" t="str">
            <v>41-154-621</v>
          </cell>
          <cell r="C622" t="str">
            <v>Huila</v>
          </cell>
          <cell r="D622" t="str">
            <v>Fundación Familia Entorno Individuo - FEI</v>
          </cell>
          <cell r="E622" t="str">
            <v>900001876-4</v>
          </cell>
          <cell r="F622" t="str">
            <v>Jeisson Paul Cardona</v>
          </cell>
          <cell r="G622" t="str">
            <v>Sede Icaro</v>
          </cell>
          <cell r="H622" t="str">
            <v>Calle 13 No. 2 – 13 Barrio Los Mártires</v>
          </cell>
          <cell r="I622" t="str">
            <v>Neiva</v>
          </cell>
          <cell r="J622" t="str">
            <v>Neiva</v>
          </cell>
          <cell r="K622">
            <v>8628362</v>
          </cell>
          <cell r="L622">
            <v>3124855137</v>
          </cell>
          <cell r="M622" t="str">
            <v>fundacionfeicentro.neiva@outlook.com</v>
          </cell>
          <cell r="N622" t="str">
            <v>Semicerrado Externado</v>
          </cell>
          <cell r="O622" t="str">
            <v>Jornada Completa</v>
          </cell>
          <cell r="P622" t="str">
            <v>SRPA</v>
          </cell>
          <cell r="Q622">
            <v>319</v>
          </cell>
          <cell r="R622">
            <v>3</v>
          </cell>
          <cell r="S622">
            <v>43435</v>
          </cell>
          <cell r="T622">
            <v>43769</v>
          </cell>
          <cell r="U622">
            <v>29166672</v>
          </cell>
          <cell r="V622" t="str">
            <v>Diana Yuvely Sanchez Cruz</v>
          </cell>
        </row>
        <row r="623">
          <cell r="B623" t="str">
            <v>41-154-622</v>
          </cell>
          <cell r="C623" t="str">
            <v>Huila</v>
          </cell>
          <cell r="D623" t="str">
            <v>Fundación Familia Entorno Individuo - FEI</v>
          </cell>
          <cell r="E623" t="str">
            <v>900001876-4</v>
          </cell>
          <cell r="F623" t="str">
            <v>Jeisson Paul Cardona</v>
          </cell>
          <cell r="G623" t="str">
            <v>Sede Icaro</v>
          </cell>
          <cell r="H623" t="str">
            <v>Calle 13 No. 2 – 13 Barrio Los Mártires</v>
          </cell>
          <cell r="I623" t="str">
            <v>Neiva</v>
          </cell>
          <cell r="J623" t="str">
            <v>Neiva</v>
          </cell>
          <cell r="K623">
            <v>8628362</v>
          </cell>
          <cell r="L623">
            <v>3124855137</v>
          </cell>
          <cell r="M623" t="str">
            <v>fundacionfeicentro.neiva@outlook.com</v>
          </cell>
          <cell r="N623" t="str">
            <v>Libertad Vigilada – Asistida</v>
          </cell>
          <cell r="O623" t="str">
            <v>No Aplica</v>
          </cell>
          <cell r="P623" t="str">
            <v>SRPA</v>
          </cell>
          <cell r="Q623">
            <v>316</v>
          </cell>
          <cell r="R623">
            <v>25</v>
          </cell>
          <cell r="S623">
            <v>43435</v>
          </cell>
          <cell r="T623">
            <v>43769</v>
          </cell>
          <cell r="U623">
            <v>118945950</v>
          </cell>
          <cell r="V623" t="str">
            <v>Diana Yuvely Sanchez Cruz</v>
          </cell>
        </row>
        <row r="624">
          <cell r="B624" t="str">
            <v>41-154-623</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Semicerrado Internado</v>
          </cell>
          <cell r="O624" t="str">
            <v>No Aplica</v>
          </cell>
          <cell r="P624" t="str">
            <v>SRPA</v>
          </cell>
          <cell r="Q624">
            <v>320</v>
          </cell>
          <cell r="R624">
            <v>13</v>
          </cell>
          <cell r="S624">
            <v>43435</v>
          </cell>
          <cell r="T624">
            <v>43769</v>
          </cell>
          <cell r="U624">
            <v>222887379</v>
          </cell>
          <cell r="V624" t="str">
            <v>Diana Yuvely Sanchez Cruz</v>
          </cell>
        </row>
        <row r="625">
          <cell r="B625" t="str">
            <v>41-154-624</v>
          </cell>
          <cell r="C625" t="str">
            <v>Huila</v>
          </cell>
          <cell r="D625" t="str">
            <v>Fundación Familia Entorno Individuo - FEI</v>
          </cell>
          <cell r="E625" t="str">
            <v>900001876-4</v>
          </cell>
          <cell r="F625" t="str">
            <v>Jeisson Paul Cardona</v>
          </cell>
          <cell r="G625" t="str">
            <v>Sede Samanes</v>
          </cell>
          <cell r="H625" t="str">
            <v>Calle 58 No. 1w-65 Barrio Las Mercedes</v>
          </cell>
          <cell r="I625" t="str">
            <v>Neiva</v>
          </cell>
          <cell r="J625" t="str">
            <v>Neiva</v>
          </cell>
          <cell r="K625">
            <v>8641124</v>
          </cell>
          <cell r="L625">
            <v>3142283156</v>
          </cell>
          <cell r="M625" t="str">
            <v>fundacionfei.neiva@outlook.com</v>
          </cell>
          <cell r="N625" t="str">
            <v>Centro De Internamiento Preventivo</v>
          </cell>
          <cell r="O625" t="str">
            <v>No Aplica</v>
          </cell>
          <cell r="P625" t="str">
            <v>SRPA</v>
          </cell>
          <cell r="Q625">
            <v>321</v>
          </cell>
          <cell r="R625">
            <v>25</v>
          </cell>
          <cell r="S625">
            <v>43435</v>
          </cell>
          <cell r="T625">
            <v>43769</v>
          </cell>
          <cell r="U625">
            <v>542085950</v>
          </cell>
          <cell r="V625" t="str">
            <v>Diana Yuvely Sanchez Cruz</v>
          </cell>
        </row>
        <row r="626">
          <cell r="B626" t="str">
            <v>41-154-625</v>
          </cell>
          <cell r="C626" t="str">
            <v>Huila</v>
          </cell>
          <cell r="D626" t="str">
            <v>Fundación Familia Entorno Individuo - FEI</v>
          </cell>
          <cell r="E626" t="str">
            <v>900001876-4</v>
          </cell>
          <cell r="F626" t="str">
            <v>Jeisson Paul Cardona</v>
          </cell>
          <cell r="G626" t="str">
            <v>Sede Samanes</v>
          </cell>
          <cell r="H626" t="str">
            <v>Calle 58 No. 1w-65 Barrio Las Mercedes</v>
          </cell>
          <cell r="I626" t="str">
            <v>Neiva</v>
          </cell>
          <cell r="J626" t="str">
            <v>Neiva</v>
          </cell>
          <cell r="K626">
            <v>8641124</v>
          </cell>
          <cell r="L626">
            <v>3142283156</v>
          </cell>
          <cell r="M626" t="str">
            <v>fundacionfei.neiva@outlook.com</v>
          </cell>
          <cell r="N626" t="str">
            <v>Centro De Atención Especializada</v>
          </cell>
          <cell r="O626" t="str">
            <v>No Aplica</v>
          </cell>
          <cell r="P626" t="str">
            <v>SRPA</v>
          </cell>
          <cell r="Q626">
            <v>322</v>
          </cell>
          <cell r="R626">
            <v>80</v>
          </cell>
          <cell r="S626">
            <v>43435</v>
          </cell>
          <cell r="T626">
            <v>43769</v>
          </cell>
          <cell r="U626">
            <v>1738636000</v>
          </cell>
          <cell r="V626" t="str">
            <v>Diana Yuvely Sanchez Cruz</v>
          </cell>
        </row>
        <row r="627">
          <cell r="B627" t="str">
            <v>41-154-626</v>
          </cell>
          <cell r="C627" t="str">
            <v>Huila</v>
          </cell>
          <cell r="D627" t="str">
            <v>Fundación Familia Entorno Individuo - FEI</v>
          </cell>
          <cell r="E627" t="str">
            <v>900001876-4</v>
          </cell>
          <cell r="F627" t="str">
            <v>Jeisson Paul Cardona</v>
          </cell>
          <cell r="G627" t="str">
            <v>Sede Samanes</v>
          </cell>
          <cell r="H627" t="str">
            <v>Calle 58 No. 1w-65 Barrio Las Mercedes</v>
          </cell>
          <cell r="I627" t="str">
            <v>Neiva</v>
          </cell>
          <cell r="J627" t="str">
            <v>Neiva</v>
          </cell>
          <cell r="K627">
            <v>8641124</v>
          </cell>
          <cell r="L627">
            <v>3142283156</v>
          </cell>
          <cell r="M627" t="str">
            <v>fundacionfei.neiva@outlook.com</v>
          </cell>
          <cell r="N627" t="str">
            <v>Centro Transitorio</v>
          </cell>
          <cell r="O627" t="str">
            <v>No Aplica</v>
          </cell>
          <cell r="P627" t="str">
            <v>SRPA</v>
          </cell>
          <cell r="Q627">
            <v>318</v>
          </cell>
          <cell r="R627">
            <v>2</v>
          </cell>
          <cell r="S627">
            <v>43435</v>
          </cell>
          <cell r="T627">
            <v>43769</v>
          </cell>
          <cell r="U627">
            <v>40416480</v>
          </cell>
          <cell r="V627" t="str">
            <v>Diana Yuvely Sanchez Cruz</v>
          </cell>
        </row>
        <row r="628">
          <cell r="B628" t="str">
            <v>41-154-627</v>
          </cell>
          <cell r="C628" t="str">
            <v>Huila</v>
          </cell>
          <cell r="D628" t="str">
            <v>Fundación Familia Entorno Individuo - FEI</v>
          </cell>
          <cell r="E628" t="str">
            <v>900001876-4</v>
          </cell>
          <cell r="F628" t="str">
            <v>Jeisson Paul Cardona</v>
          </cell>
          <cell r="G628" t="str">
            <v>Sede Ocobos</v>
          </cell>
          <cell r="H628" t="str">
            <v>Kilómetro 1 Vía Municipio De Rivera – Huila</v>
          </cell>
          <cell r="I628" t="str">
            <v>Neiva</v>
          </cell>
          <cell r="J628" t="str">
            <v>Neiva</v>
          </cell>
          <cell r="K628">
            <v>0</v>
          </cell>
          <cell r="L628">
            <v>3124853826</v>
          </cell>
          <cell r="M628" t="str">
            <v>fundacionfei.neiva@outlook.com</v>
          </cell>
          <cell r="N628" t="str">
            <v>Internado RD</v>
          </cell>
          <cell r="O628" t="str">
            <v>No Aplica</v>
          </cell>
          <cell r="P628" t="str">
            <v>Consumo SPA</v>
          </cell>
          <cell r="Q628">
            <v>311</v>
          </cell>
          <cell r="R628">
            <v>40</v>
          </cell>
          <cell r="S628">
            <v>43435</v>
          </cell>
          <cell r="T628">
            <v>43769</v>
          </cell>
          <cell r="U628">
            <v>599890440</v>
          </cell>
          <cell r="V628" t="str">
            <v>Maria Leidy Perdomo</v>
          </cell>
        </row>
        <row r="629">
          <cell r="B629" t="str">
            <v>41-160-628</v>
          </cell>
          <cell r="C629" t="str">
            <v>Huila</v>
          </cell>
          <cell r="D629" t="str">
            <v>Fundación Fundar</v>
          </cell>
          <cell r="E629" t="str">
            <v>900725751-1</v>
          </cell>
          <cell r="F629" t="str">
            <v>Olga Leonor Arenas De Silva</v>
          </cell>
          <cell r="G629" t="str">
            <v>Agencia Pitalito</v>
          </cell>
          <cell r="H629" t="str">
            <v>Carrera 1c 13-60 Los Andes</v>
          </cell>
          <cell r="I629" t="str">
            <v>Pitalito</v>
          </cell>
          <cell r="J629" t="str">
            <v>Pitalito</v>
          </cell>
          <cell r="K629">
            <v>8352112</v>
          </cell>
          <cell r="L629" t="str">
            <v>3123209606 - 3105135610</v>
          </cell>
          <cell r="M629" t="str">
            <v>hogsustitutospitalito@gmail.com</v>
          </cell>
          <cell r="N629" t="str">
            <v>Hogar Sustituto Entidad RD</v>
          </cell>
          <cell r="O629" t="str">
            <v>No Aplica</v>
          </cell>
          <cell r="P629" t="str">
            <v>Vulneración</v>
          </cell>
          <cell r="Q629">
            <v>312</v>
          </cell>
          <cell r="R629">
            <v>0</v>
          </cell>
          <cell r="S629">
            <v>43435</v>
          </cell>
          <cell r="T629">
            <v>43769</v>
          </cell>
          <cell r="U629">
            <v>0</v>
          </cell>
          <cell r="V629" t="str">
            <v>Irma Constaza Almario</v>
          </cell>
        </row>
        <row r="630">
          <cell r="B630" t="str">
            <v>41-160-629</v>
          </cell>
          <cell r="C630" t="str">
            <v>Huila</v>
          </cell>
          <cell r="D630" t="str">
            <v>Fundación Fundar</v>
          </cell>
          <cell r="E630" t="str">
            <v>900725751-1</v>
          </cell>
          <cell r="F630" t="str">
            <v>Olga Leonor Arenas De Silva</v>
          </cell>
          <cell r="G630" t="str">
            <v>Agencia Pitalito</v>
          </cell>
          <cell r="H630" t="str">
            <v>Carrera 1c 13-60 Los Andes</v>
          </cell>
          <cell r="I630" t="str">
            <v>Pitalito</v>
          </cell>
          <cell r="J630" t="str">
            <v>Pitalito</v>
          </cell>
          <cell r="K630">
            <v>8352112</v>
          </cell>
          <cell r="L630" t="str">
            <v>3123209606 - 3105135610</v>
          </cell>
          <cell r="M630" t="str">
            <v>hogsustitutospitalito@gmail.com</v>
          </cell>
          <cell r="N630" t="str">
            <v>Hogar Sustituto Entidad RD</v>
          </cell>
          <cell r="O630" t="str">
            <v>No Aplica</v>
          </cell>
          <cell r="P630" t="str">
            <v>Discapacidad</v>
          </cell>
          <cell r="Q630">
            <v>313</v>
          </cell>
          <cell r="R630">
            <v>0</v>
          </cell>
          <cell r="S630">
            <v>43435</v>
          </cell>
          <cell r="T630">
            <v>43769</v>
          </cell>
          <cell r="U630">
            <v>0</v>
          </cell>
          <cell r="V630" t="str">
            <v>Irma Constaza Almario</v>
          </cell>
        </row>
        <row r="631">
          <cell r="B631" t="str">
            <v>41-227-630</v>
          </cell>
          <cell r="C631" t="str">
            <v>Huila</v>
          </cell>
          <cell r="D631" t="str">
            <v>Fundación Picachos</v>
          </cell>
          <cell r="E631" t="str">
            <v>828000312-7</v>
          </cell>
          <cell r="F631" t="str">
            <v>Miguel Angel Claros Correa</v>
          </cell>
          <cell r="G631" t="str">
            <v>Sede Pitalito</v>
          </cell>
          <cell r="H631" t="str">
            <v>Calle 10 No 11-56 Barrió San Antonio</v>
          </cell>
          <cell r="I631" t="str">
            <v>Pitalito</v>
          </cell>
          <cell r="J631" t="str">
            <v>Pitalito</v>
          </cell>
          <cell r="K631">
            <v>8366330</v>
          </cell>
          <cell r="L631">
            <v>3176437799</v>
          </cell>
          <cell r="M631" t="str">
            <v>fpicachospitalito@gmail.com</v>
          </cell>
          <cell r="N631" t="str">
            <v>Intervención de Apoyo RAJ</v>
          </cell>
          <cell r="O631" t="str">
            <v>No Aplica</v>
          </cell>
          <cell r="P631" t="str">
            <v>RAJ</v>
          </cell>
          <cell r="Q631">
            <v>315</v>
          </cell>
          <cell r="R631">
            <v>11</v>
          </cell>
          <cell r="S631">
            <v>43435</v>
          </cell>
          <cell r="T631">
            <v>43769</v>
          </cell>
          <cell r="U631">
            <v>39999861</v>
          </cell>
          <cell r="V631" t="str">
            <v>Irma Constaza Almario</v>
          </cell>
        </row>
        <row r="632">
          <cell r="B632" t="str">
            <v>41-227-631</v>
          </cell>
          <cell r="C632" t="str">
            <v>Huila</v>
          </cell>
          <cell r="D632" t="str">
            <v>Fundación Picachos</v>
          </cell>
          <cell r="E632" t="str">
            <v>828000312-7</v>
          </cell>
          <cell r="F632" t="str">
            <v>Miguel Angel Claros Correa</v>
          </cell>
          <cell r="G632" t="str">
            <v>Sede Pitalito</v>
          </cell>
          <cell r="H632" t="str">
            <v>Calle 10 No 11-56 Barrió San Antonio</v>
          </cell>
          <cell r="I632" t="str">
            <v>Pitalito</v>
          </cell>
          <cell r="J632" t="str">
            <v>Pitalito</v>
          </cell>
          <cell r="K632">
            <v>8366330</v>
          </cell>
          <cell r="L632">
            <v>3176437799</v>
          </cell>
          <cell r="M632" t="str">
            <v>fpicachospitalito@gmail.com</v>
          </cell>
          <cell r="N632" t="str">
            <v>Libertad Vigilada – Asistida</v>
          </cell>
          <cell r="O632" t="str">
            <v>No Aplica</v>
          </cell>
          <cell r="P632" t="str">
            <v>SRPA</v>
          </cell>
          <cell r="Q632">
            <v>314</v>
          </cell>
          <cell r="R632">
            <v>25</v>
          </cell>
          <cell r="S632">
            <v>43435</v>
          </cell>
          <cell r="T632">
            <v>43769</v>
          </cell>
          <cell r="U632">
            <v>118945950</v>
          </cell>
          <cell r="V632" t="str">
            <v>Irma Constaza Almario</v>
          </cell>
        </row>
        <row r="633">
          <cell r="B633" t="str">
            <v>44-102-632</v>
          </cell>
          <cell r="C633" t="str">
            <v>La_Guajira</v>
          </cell>
          <cell r="D633" t="str">
            <v>Corporación Para La Atención Integral De Menores De La Colombia - CAIMEC</v>
          </cell>
          <cell r="E633" t="str">
            <v>825001822-5</v>
          </cell>
          <cell r="F633" t="str">
            <v>Indira Buendia Garcia</v>
          </cell>
          <cell r="G633">
            <v>0</v>
          </cell>
          <cell r="H633" t="str">
            <v>Calle 9 No. 1b-08</v>
          </cell>
          <cell r="I633" t="str">
            <v>Riohacha</v>
          </cell>
          <cell r="J633" t="str">
            <v>Riohacha</v>
          </cell>
          <cell r="K633">
            <v>0</v>
          </cell>
          <cell r="L633">
            <v>3158902633</v>
          </cell>
          <cell r="M633" t="str">
            <v>caimec@hotmail.com</v>
          </cell>
          <cell r="N633" t="str">
            <v>Apoyo Postinstitucional – SRPA</v>
          </cell>
          <cell r="O633" t="str">
            <v>No Aplica</v>
          </cell>
          <cell r="P633" t="str">
            <v>SRPA</v>
          </cell>
          <cell r="Q633">
            <v>212</v>
          </cell>
          <cell r="R633">
            <v>6</v>
          </cell>
          <cell r="S633">
            <v>43434</v>
          </cell>
          <cell r="T633">
            <v>43555</v>
          </cell>
          <cell r="U633">
            <v>8181348</v>
          </cell>
          <cell r="V633" t="str">
            <v>Maleli Fernandez</v>
          </cell>
        </row>
        <row r="634">
          <cell r="B634" t="str">
            <v>44-102-633</v>
          </cell>
          <cell r="C634" t="str">
            <v>La_Guajira</v>
          </cell>
          <cell r="D634" t="str">
            <v>Corporación Para La Atención Integral De Menores De La Colombia - CAIMEC</v>
          </cell>
          <cell r="E634" t="str">
            <v>825001822-5</v>
          </cell>
          <cell r="F634" t="str">
            <v>Indira Buendia Garcia</v>
          </cell>
          <cell r="G634">
            <v>0</v>
          </cell>
          <cell r="H634" t="str">
            <v>Calle 9 No. 1b-08</v>
          </cell>
          <cell r="I634" t="str">
            <v>Riohacha</v>
          </cell>
          <cell r="J634" t="str">
            <v>Riohacha</v>
          </cell>
          <cell r="K634">
            <v>0</v>
          </cell>
          <cell r="L634">
            <v>3158902633</v>
          </cell>
          <cell r="M634" t="str">
            <v>caimec@hotmail.com</v>
          </cell>
          <cell r="N634" t="str">
            <v>Libertad Vigilada – Asistida</v>
          </cell>
          <cell r="O634" t="str">
            <v>No Aplica</v>
          </cell>
          <cell r="P634" t="str">
            <v>SRPA</v>
          </cell>
          <cell r="Q634">
            <v>214</v>
          </cell>
          <cell r="R634">
            <v>32</v>
          </cell>
          <cell r="S634">
            <v>43434</v>
          </cell>
          <cell r="T634">
            <v>43555</v>
          </cell>
          <cell r="U634">
            <v>55106720</v>
          </cell>
          <cell r="V634" t="str">
            <v>Maleli Fernandez</v>
          </cell>
        </row>
        <row r="635">
          <cell r="B635" t="str">
            <v>44-43-634</v>
          </cell>
          <cell r="C635" t="str">
            <v>La_Guajira</v>
          </cell>
          <cell r="D635" t="str">
            <v>Caja De Compensación Familiar De La Guajira - COMFAGUAJIRA</v>
          </cell>
          <cell r="E635" t="str">
            <v>892115006-5</v>
          </cell>
          <cell r="F635" t="str">
            <v>Luis Eduardo Medina Romero</v>
          </cell>
          <cell r="G635">
            <v>0</v>
          </cell>
          <cell r="H635" t="str">
            <v>Calle 13 #8-176 Sede Administrativa Sector El Patron Kilometro 1 Via A Maicao Sede Operativa</v>
          </cell>
          <cell r="I635" t="str">
            <v>Riohacha</v>
          </cell>
          <cell r="J635" t="str">
            <v>Riohacha</v>
          </cell>
          <cell r="K635">
            <v>0</v>
          </cell>
          <cell r="L635">
            <v>3005540066</v>
          </cell>
          <cell r="M635" t="str">
            <v>centro.reahabilitacion@comfaguajira.com</v>
          </cell>
          <cell r="N635" t="str">
            <v>Externado RD</v>
          </cell>
          <cell r="O635" t="str">
            <v>Media Jornada</v>
          </cell>
          <cell r="P635" t="str">
            <v>Vulneración</v>
          </cell>
          <cell r="Q635">
            <v>215</v>
          </cell>
          <cell r="R635">
            <v>50</v>
          </cell>
          <cell r="S635">
            <v>43434</v>
          </cell>
          <cell r="T635">
            <v>43769</v>
          </cell>
          <cell r="U635">
            <v>434300700</v>
          </cell>
          <cell r="V635" t="str">
            <v>Maleli Fernandez</v>
          </cell>
        </row>
        <row r="636">
          <cell r="B636" t="str">
            <v>44-291-635</v>
          </cell>
          <cell r="C636" t="str">
            <v>La_Guajira</v>
          </cell>
          <cell r="D636" t="str">
            <v>Misión Niños Colombia</v>
          </cell>
          <cell r="E636" t="str">
            <v>800225543-6</v>
          </cell>
          <cell r="F636" t="str">
            <v>Maribeth Arrieta</v>
          </cell>
          <cell r="G636">
            <v>0</v>
          </cell>
          <cell r="H636" t="str">
            <v>Calle 13 # 13-09</v>
          </cell>
          <cell r="I636" t="str">
            <v>San Juan Del Cesar</v>
          </cell>
          <cell r="J636" t="str">
            <v>Fonseca</v>
          </cell>
          <cell r="K636">
            <v>77741276</v>
          </cell>
          <cell r="L636" t="str">
            <v>3014714727 - 3117285213</v>
          </cell>
          <cell r="M636" t="str">
            <v>minicolguajira@yahoo.com.mx</v>
          </cell>
          <cell r="N636" t="str">
            <v>Externado RD</v>
          </cell>
          <cell r="O636" t="str">
            <v>Media Jornada</v>
          </cell>
          <cell r="P636" t="str">
            <v>Vulneración</v>
          </cell>
          <cell r="Q636">
            <v>213</v>
          </cell>
          <cell r="R636">
            <v>56</v>
          </cell>
          <cell r="S636">
            <v>43434</v>
          </cell>
          <cell r="T636">
            <v>43769</v>
          </cell>
          <cell r="U636">
            <v>306925192</v>
          </cell>
          <cell r="V636" t="str">
            <v>Karen Chinchia</v>
          </cell>
        </row>
        <row r="637">
          <cell r="B637" t="str">
            <v>47-233-636</v>
          </cell>
          <cell r="C637" t="str">
            <v>Magdalena</v>
          </cell>
          <cell r="D637" t="str">
            <v>Fundación Rehabilitación Integral</v>
          </cell>
          <cell r="E637" t="str">
            <v>900085882-9</v>
          </cell>
          <cell r="F637" t="str">
            <v>Angelica Zamora</v>
          </cell>
          <cell r="G637">
            <v>0</v>
          </cell>
          <cell r="H637" t="str">
            <v>Carrera 15 No 15-10</v>
          </cell>
          <cell r="I637" t="str">
            <v>Ciénaga</v>
          </cell>
          <cell r="J637" t="str">
            <v>Cienaga</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276 sesiones</v>
          </cell>
          <cell r="S637">
            <v>43435</v>
          </cell>
          <cell r="T637">
            <v>43769</v>
          </cell>
          <cell r="U637">
            <v>198252732</v>
          </cell>
          <cell r="V637" t="str">
            <v>Zulima Decaro Ospino</v>
          </cell>
        </row>
        <row r="638">
          <cell r="B638" t="str">
            <v>47-233-637</v>
          </cell>
          <cell r="C638" t="str">
            <v>Magdalena</v>
          </cell>
          <cell r="D638" t="str">
            <v>Fundación Rehabilitación Integral</v>
          </cell>
          <cell r="E638" t="str">
            <v>900085882-9</v>
          </cell>
          <cell r="F638" t="str">
            <v>Angelica Zamora</v>
          </cell>
          <cell r="G638">
            <v>0</v>
          </cell>
          <cell r="H638" t="str">
            <v>Calle 4 No 7-87</v>
          </cell>
          <cell r="I638" t="str">
            <v>El Banco</v>
          </cell>
          <cell r="J638" t="str">
            <v>Banco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47-233-638</v>
          </cell>
          <cell r="C639" t="str">
            <v>Magdalena</v>
          </cell>
          <cell r="D639" t="str">
            <v>Fundación Rehabilitación Integral</v>
          </cell>
          <cell r="E639" t="str">
            <v>900085882-9</v>
          </cell>
          <cell r="F639" t="str">
            <v>Angelica Zamora</v>
          </cell>
          <cell r="G639">
            <v>0</v>
          </cell>
          <cell r="H639" t="str">
            <v>Cra 7 # 9-10 Centro</v>
          </cell>
          <cell r="I639" t="str">
            <v>Fundación</v>
          </cell>
          <cell r="J639" t="str">
            <v>Fundacion</v>
          </cell>
          <cell r="K639">
            <v>4226815</v>
          </cell>
          <cell r="L639">
            <v>3113452490</v>
          </cell>
          <cell r="M639" t="str">
            <v>modalidadesdeapoyo@frehabilitacionintegral.com</v>
          </cell>
          <cell r="N639" t="str">
            <v>Intervención de Apoyo - Apoyo Psicosocial RD</v>
          </cell>
          <cell r="O639" t="str">
            <v>No Aplica</v>
          </cell>
          <cell r="P639" t="str">
            <v>Vulneración</v>
          </cell>
          <cell r="Q639">
            <v>267</v>
          </cell>
          <cell r="R639">
            <v>40</v>
          </cell>
          <cell r="S639">
            <v>43435</v>
          </cell>
          <cell r="T639">
            <v>43769</v>
          </cell>
          <cell r="U639">
            <v>142540600</v>
          </cell>
          <cell r="V639" t="str">
            <v>Lenys Pertuz Carbono</v>
          </cell>
        </row>
        <row r="640">
          <cell r="B640" t="str">
            <v>47-233-639</v>
          </cell>
          <cell r="C640" t="str">
            <v>Magdalena</v>
          </cell>
          <cell r="D640" t="str">
            <v>Fundación Rehabilitación Integral</v>
          </cell>
          <cell r="E640" t="str">
            <v>900085882-9</v>
          </cell>
          <cell r="F640" t="str">
            <v>Angelica Zamora</v>
          </cell>
          <cell r="G640">
            <v>0</v>
          </cell>
          <cell r="H640" t="str">
            <v>Carrera 5 No 5-12</v>
          </cell>
          <cell r="I640" t="str">
            <v>Fundación</v>
          </cell>
          <cell r="J640" t="str">
            <v>Fundacion</v>
          </cell>
          <cell r="K640">
            <v>4226815</v>
          </cell>
          <cell r="L640">
            <v>3113452490</v>
          </cell>
          <cell r="M640" t="str">
            <v>modalidadesdeapoyo@frehabilitacionintegral.com</v>
          </cell>
          <cell r="N640" t="str">
            <v>Intervención de Apoyo - Apoyo Psicológico Especializado RD</v>
          </cell>
          <cell r="O640" t="str">
            <v>No Aplica</v>
          </cell>
          <cell r="P640" t="str">
            <v>Vulneración</v>
          </cell>
          <cell r="Q640">
            <v>262</v>
          </cell>
          <cell r="R640" t="str">
            <v>184 sesiones</v>
          </cell>
          <cell r="S640">
            <v>43435</v>
          </cell>
          <cell r="T640">
            <v>43769</v>
          </cell>
          <cell r="U640">
            <v>132168488</v>
          </cell>
          <cell r="V640" t="str">
            <v>Zulima Decaro Ospino</v>
          </cell>
        </row>
        <row r="641">
          <cell r="B641" t="str">
            <v>47-233-640</v>
          </cell>
          <cell r="C641" t="str">
            <v>Magdalena</v>
          </cell>
          <cell r="D641" t="str">
            <v>Fundación Rehabilitación Integral</v>
          </cell>
          <cell r="E641" t="str">
            <v>900085882-9</v>
          </cell>
          <cell r="F641" t="str">
            <v>Angelica Zamora</v>
          </cell>
          <cell r="G641">
            <v>0</v>
          </cell>
          <cell r="H641" t="str">
            <v>Calle 13 No 10-48</v>
          </cell>
          <cell r="I641" t="str">
            <v>Pivijay</v>
          </cell>
          <cell r="J641" t="str">
            <v>Del Rio</v>
          </cell>
          <cell r="K641">
            <v>4226815</v>
          </cell>
          <cell r="L641">
            <v>3113452490</v>
          </cell>
          <cell r="M641" t="str">
            <v>modalidadesdeapoyo@frehabilitacionintegral.com</v>
          </cell>
          <cell r="N641" t="str">
            <v>Intervención de Apoyo - Apoyo Psicológico Especializado RD</v>
          </cell>
          <cell r="O641" t="str">
            <v>No Aplica</v>
          </cell>
          <cell r="P641" t="str">
            <v>Vulneración</v>
          </cell>
          <cell r="Q641">
            <v>262</v>
          </cell>
          <cell r="R641" t="str">
            <v>92 sesiones</v>
          </cell>
          <cell r="S641">
            <v>43435</v>
          </cell>
          <cell r="T641">
            <v>43769</v>
          </cell>
          <cell r="U641">
            <v>66084244</v>
          </cell>
          <cell r="V641" t="str">
            <v>Zulima Decaro Ospino</v>
          </cell>
        </row>
        <row r="642">
          <cell r="B642" t="str">
            <v>47-233-641</v>
          </cell>
          <cell r="C642" t="str">
            <v>Magdalena</v>
          </cell>
          <cell r="D642" t="str">
            <v>Fundación Rehabilitación Integral</v>
          </cell>
          <cell r="E642" t="str">
            <v>900085882-9</v>
          </cell>
          <cell r="F642" t="str">
            <v>Angelica Zamora</v>
          </cell>
          <cell r="G642">
            <v>0</v>
          </cell>
          <cell r="H642" t="str">
            <v>Carrera 14ª No 23-35</v>
          </cell>
          <cell r="I642" t="str">
            <v>Plato</v>
          </cell>
          <cell r="J642" t="str">
            <v>Plato</v>
          </cell>
          <cell r="K642">
            <v>4226815</v>
          </cell>
          <cell r="L642">
            <v>3113452490</v>
          </cell>
          <cell r="M642" t="str">
            <v>modalidadesdeapoyo@frehabilitacionintegral.com</v>
          </cell>
          <cell r="N642" t="str">
            <v>Intervención de Apoyo - Apoyo Psicológico Especializado RD</v>
          </cell>
          <cell r="O642" t="str">
            <v>No Aplica</v>
          </cell>
          <cell r="P642" t="str">
            <v>Vulneración</v>
          </cell>
          <cell r="Q642">
            <v>262</v>
          </cell>
          <cell r="R642" t="str">
            <v>84 sesiones</v>
          </cell>
          <cell r="S642">
            <v>43435</v>
          </cell>
          <cell r="T642">
            <v>43769</v>
          </cell>
          <cell r="U642">
            <v>60337788</v>
          </cell>
          <cell r="V642" t="str">
            <v>Zulima Decaro Ospino</v>
          </cell>
        </row>
        <row r="643">
          <cell r="B643" t="str">
            <v>47-127-642</v>
          </cell>
          <cell r="C643" t="str">
            <v>Magdalena</v>
          </cell>
          <cell r="D643" t="str">
            <v>Fundación Centro De Desarrollo Social - CEDESOCIAL</v>
          </cell>
          <cell r="E643" t="str">
            <v>802007962-1</v>
          </cell>
          <cell r="F643" t="str">
            <v>Cristian Mulford</v>
          </cell>
          <cell r="G643">
            <v>0</v>
          </cell>
          <cell r="H643" t="str">
            <v>Calle 15 # 21-29 Barrio Jardin</v>
          </cell>
          <cell r="I643" t="str">
            <v>Santa Marta</v>
          </cell>
          <cell r="J643" t="str">
            <v>Regional</v>
          </cell>
          <cell r="K643">
            <v>4394100</v>
          </cell>
          <cell r="L643">
            <v>3205439743</v>
          </cell>
          <cell r="M643" t="str">
            <v>cristian.mulford@cedesocial.org</v>
          </cell>
          <cell r="N643" t="str">
            <v>Hogar Sustituto Entidad RD</v>
          </cell>
          <cell r="O643" t="str">
            <v>No Aplica</v>
          </cell>
          <cell r="P643" t="str">
            <v>Vulneración</v>
          </cell>
          <cell r="Q643">
            <v>265</v>
          </cell>
          <cell r="R643">
            <v>193</v>
          </cell>
          <cell r="S643">
            <v>43435</v>
          </cell>
          <cell r="T643">
            <v>43769</v>
          </cell>
          <cell r="U643">
            <v>3321286877</v>
          </cell>
          <cell r="V643" t="str">
            <v>Zulma Villamizar Diaz</v>
          </cell>
        </row>
        <row r="644">
          <cell r="B644" t="str">
            <v>47-127-643</v>
          </cell>
          <cell r="C644" t="str">
            <v>Magdalena</v>
          </cell>
          <cell r="D644" t="str">
            <v>Fundación Centro De Desarrollo Social - CEDESOCIAL</v>
          </cell>
          <cell r="E644" t="str">
            <v>802007962-1</v>
          </cell>
          <cell r="F644" t="str">
            <v>Cristian Mulford</v>
          </cell>
          <cell r="G644">
            <v>0</v>
          </cell>
          <cell r="H644" t="str">
            <v>Calle 15 # 21-29 Barrio Jardin</v>
          </cell>
          <cell r="I644" t="str">
            <v>Santa Marta</v>
          </cell>
          <cell r="J644" t="str">
            <v>Regional</v>
          </cell>
          <cell r="K644">
            <v>4394100</v>
          </cell>
          <cell r="L644">
            <v>3205439743</v>
          </cell>
          <cell r="M644" t="str">
            <v>cristian.mulford@cedesocial.org</v>
          </cell>
          <cell r="N644" t="str">
            <v>Hogar Sustituto Entidad RD</v>
          </cell>
          <cell r="O644" t="str">
            <v>No Aplica</v>
          </cell>
          <cell r="P644" t="str">
            <v>Discapacidad</v>
          </cell>
          <cell r="Q644">
            <v>265</v>
          </cell>
          <cell r="R644">
            <v>52</v>
          </cell>
          <cell r="S644">
            <v>43435</v>
          </cell>
          <cell r="T644">
            <v>43769</v>
          </cell>
          <cell r="U644">
            <v>0</v>
          </cell>
          <cell r="V644" t="str">
            <v>Zulma Villamizar Diaz</v>
          </cell>
        </row>
        <row r="645">
          <cell r="B645" t="str">
            <v>47-127-644</v>
          </cell>
          <cell r="C645" t="str">
            <v>Magdalena</v>
          </cell>
          <cell r="D645" t="str">
            <v>Fundación Centro De Desarrollo Social - CEDESOCIAL</v>
          </cell>
          <cell r="E645" t="str">
            <v>802007962-1</v>
          </cell>
          <cell r="F645" t="str">
            <v>Cristian Mulford</v>
          </cell>
          <cell r="G645">
            <v>0</v>
          </cell>
          <cell r="H645" t="str">
            <v>Calle 15 # 21-29 Barrio Jardin</v>
          </cell>
          <cell r="I645" t="str">
            <v>Santa Marta</v>
          </cell>
          <cell r="J645" t="str">
            <v>Sur</v>
          </cell>
          <cell r="K645">
            <v>4394100</v>
          </cell>
          <cell r="L645">
            <v>3205439743</v>
          </cell>
          <cell r="M645" t="str">
            <v>cristian.mulford@cedesocial.org</v>
          </cell>
          <cell r="N645" t="str">
            <v>Intervención de Apoyo - Apoyo Psicosocial RD</v>
          </cell>
          <cell r="O645" t="str">
            <v>No Aplica</v>
          </cell>
          <cell r="P645" t="str">
            <v>Violencia Sexual</v>
          </cell>
          <cell r="Q645">
            <v>264</v>
          </cell>
          <cell r="R645">
            <v>107</v>
          </cell>
          <cell r="S645">
            <v>43435</v>
          </cell>
          <cell r="T645">
            <v>43769</v>
          </cell>
          <cell r="U645">
            <v>286110617</v>
          </cell>
          <cell r="V645" t="str">
            <v>Zulima Decaro Ospino</v>
          </cell>
        </row>
        <row r="646">
          <cell r="B646" t="str">
            <v>47-122-645</v>
          </cell>
          <cell r="C646" t="str">
            <v>Magdalena</v>
          </cell>
          <cell r="D646" t="str">
            <v>Fundación Betshalom</v>
          </cell>
          <cell r="E646" t="str">
            <v>819005916-5</v>
          </cell>
          <cell r="F646" t="str">
            <v>Patricia Consuegra Verdooren</v>
          </cell>
          <cell r="G646">
            <v>0</v>
          </cell>
          <cell r="H646" t="str">
            <v>Troncal Del Caribe Entrada Al Country Club K2-3</v>
          </cell>
          <cell r="I646" t="str">
            <v>Santa Marta</v>
          </cell>
          <cell r="J646" t="str">
            <v>Sur</v>
          </cell>
          <cell r="K646">
            <v>0</v>
          </cell>
          <cell r="L646" t="str">
            <v>3006781654 - 3046284109</v>
          </cell>
          <cell r="M646" t="str">
            <v>fundacionbetshalomipssantamarta@hotmail.com</v>
          </cell>
          <cell r="N646" t="str">
            <v>Externado RD</v>
          </cell>
          <cell r="O646" t="str">
            <v>Media Jornada</v>
          </cell>
          <cell r="P646" t="str">
            <v>Discapacidad</v>
          </cell>
          <cell r="Q646">
            <v>266</v>
          </cell>
          <cell r="R646">
            <v>35</v>
          </cell>
          <cell r="S646">
            <v>43435</v>
          </cell>
          <cell r="T646">
            <v>43769</v>
          </cell>
          <cell r="U646">
            <v>304010490</v>
          </cell>
          <cell r="V646" t="str">
            <v>Zulima Decaro Ospino</v>
          </cell>
        </row>
        <row r="647">
          <cell r="B647" t="str">
            <v>47-102-646</v>
          </cell>
          <cell r="C647" t="str">
            <v>Magdalena</v>
          </cell>
          <cell r="D647" t="str">
            <v>Corporación Para La Atención Integral De Menores De La Colombia - CAIMEC</v>
          </cell>
          <cell r="E647" t="str">
            <v>825001822-5</v>
          </cell>
          <cell r="F647" t="str">
            <v>Indira Buendia Garcia</v>
          </cell>
          <cell r="G647">
            <v>0</v>
          </cell>
          <cell r="H647" t="str">
            <v>Calle 14 N°21-83 Av. Libertador</v>
          </cell>
          <cell r="I647" t="str">
            <v>Santa Marta</v>
          </cell>
          <cell r="J647" t="str">
            <v>Norte</v>
          </cell>
          <cell r="K647">
            <v>4372053</v>
          </cell>
          <cell r="L647">
            <v>3158902633</v>
          </cell>
          <cell r="M647" t="str">
            <v>caimeglibertador@hotmail.com</v>
          </cell>
          <cell r="N647" t="str">
            <v>Libertad Vigilada – Asistida</v>
          </cell>
          <cell r="O647" t="str">
            <v>No Aplica</v>
          </cell>
          <cell r="P647" t="str">
            <v>SRPA</v>
          </cell>
          <cell r="Q647">
            <v>258</v>
          </cell>
          <cell r="R647">
            <v>40</v>
          </cell>
          <cell r="S647">
            <v>43435</v>
          </cell>
          <cell r="T647">
            <v>43769</v>
          </cell>
          <cell r="U647">
            <v>190313520</v>
          </cell>
          <cell r="V647" t="str">
            <v>Maria Del Socorro Pabon</v>
          </cell>
        </row>
        <row r="648">
          <cell r="B648" t="str">
            <v>47-102-647</v>
          </cell>
          <cell r="C648" t="str">
            <v>Magdalena</v>
          </cell>
          <cell r="D648" t="str">
            <v>Corporación Para La Atención Integral De Menores De La Colombia - CAIMEC</v>
          </cell>
          <cell r="E648" t="str">
            <v>825001822-5</v>
          </cell>
          <cell r="F648" t="str">
            <v>Indira Buendia Garcia</v>
          </cell>
          <cell r="G648">
            <v>0</v>
          </cell>
          <cell r="H648" t="str">
            <v>Calle 14 N°21-83 Av. Libertador</v>
          </cell>
          <cell r="I648" t="str">
            <v>Santa Marta</v>
          </cell>
          <cell r="J648" t="str">
            <v>Norte</v>
          </cell>
          <cell r="K648">
            <v>4372053</v>
          </cell>
          <cell r="L648">
            <v>3158902633</v>
          </cell>
          <cell r="M648" t="str">
            <v>caimeglibertador@hotmail.com</v>
          </cell>
          <cell r="N648" t="str">
            <v>Intervención de Apoyo RAJ</v>
          </cell>
          <cell r="O648" t="str">
            <v>No Aplica</v>
          </cell>
          <cell r="P648" t="str">
            <v>RAJ</v>
          </cell>
          <cell r="Q648">
            <v>260</v>
          </cell>
          <cell r="R648">
            <v>70</v>
          </cell>
          <cell r="S648">
            <v>43435</v>
          </cell>
          <cell r="T648">
            <v>43769</v>
          </cell>
          <cell r="U648">
            <v>254544570</v>
          </cell>
          <cell r="V648" t="str">
            <v>Maria Del Socorro Pabon</v>
          </cell>
        </row>
        <row r="649">
          <cell r="B649" t="str">
            <v>47-102-648</v>
          </cell>
          <cell r="C649" t="str">
            <v>Magdalena</v>
          </cell>
          <cell r="D649" t="str">
            <v>Corporación Para La Atención Integral De Menores De La Colombia - CAIMEC</v>
          </cell>
          <cell r="E649" t="str">
            <v>825001822-5</v>
          </cell>
          <cell r="F649" t="str">
            <v>Indira Buendia Garcia</v>
          </cell>
          <cell r="G649">
            <v>0</v>
          </cell>
          <cell r="H649" t="str">
            <v>Calle 14 N°21-83 Av. Libertador</v>
          </cell>
          <cell r="I649" t="str">
            <v>Santa Marta</v>
          </cell>
          <cell r="J649" t="str">
            <v>Norte</v>
          </cell>
          <cell r="K649">
            <v>4372053</v>
          </cell>
          <cell r="L649">
            <v>3158902633</v>
          </cell>
          <cell r="M649" t="str">
            <v>caimeglibertador@hotmail.com</v>
          </cell>
          <cell r="N649" t="str">
            <v>Externado RAJ</v>
          </cell>
          <cell r="O649" t="str">
            <v>Media Jornada</v>
          </cell>
          <cell r="P649" t="str">
            <v>RAJ</v>
          </cell>
          <cell r="Q649">
            <v>261</v>
          </cell>
          <cell r="R649">
            <v>30</v>
          </cell>
          <cell r="S649">
            <v>43435</v>
          </cell>
          <cell r="T649">
            <v>43769</v>
          </cell>
          <cell r="U649">
            <v>172082970</v>
          </cell>
          <cell r="V649" t="str">
            <v>Maria Del Socorro Pabon</v>
          </cell>
        </row>
        <row r="650">
          <cell r="B650" t="str">
            <v>47-102-649</v>
          </cell>
          <cell r="C650" t="str">
            <v>Magdalena</v>
          </cell>
          <cell r="D650" t="str">
            <v>Corporación Para La Atención Integral De Menores De La Colombia - CAIMEC</v>
          </cell>
          <cell r="E650" t="str">
            <v>825001822-5</v>
          </cell>
          <cell r="F650" t="str">
            <v>Indira Buendia Garcia</v>
          </cell>
          <cell r="G650">
            <v>0</v>
          </cell>
          <cell r="H650" t="str">
            <v>Calle 22 N° 15-73 Avenida Santa Rita</v>
          </cell>
          <cell r="I650" t="str">
            <v>Santa Marta</v>
          </cell>
          <cell r="J650" t="str">
            <v>Norte</v>
          </cell>
          <cell r="K650">
            <v>4372053</v>
          </cell>
          <cell r="L650">
            <v>3158902633</v>
          </cell>
          <cell r="M650" t="str">
            <v>caimeglibertador@hotmail.com</v>
          </cell>
          <cell r="N650" t="str">
            <v>Centro Transitorio</v>
          </cell>
          <cell r="O650" t="str">
            <v>No Aplica</v>
          </cell>
          <cell r="P650" t="str">
            <v>SRPA</v>
          </cell>
          <cell r="Q650">
            <v>259</v>
          </cell>
          <cell r="R650">
            <v>5</v>
          </cell>
          <cell r="S650">
            <v>43435</v>
          </cell>
          <cell r="T650">
            <v>43769</v>
          </cell>
          <cell r="U650">
            <v>101041200</v>
          </cell>
          <cell r="V650" t="str">
            <v>Maria Del Socorro Pabon</v>
          </cell>
        </row>
        <row r="651">
          <cell r="B651" t="str">
            <v>47-171-650</v>
          </cell>
          <cell r="C651" t="str">
            <v>Magdalena</v>
          </cell>
          <cell r="D651" t="str">
            <v>Fundación Horizontes</v>
          </cell>
          <cell r="E651" t="str">
            <v>819007124-8</v>
          </cell>
          <cell r="F651" t="str">
            <v>Dula Correa</v>
          </cell>
          <cell r="G651">
            <v>0</v>
          </cell>
          <cell r="H651" t="str">
            <v>Carrera 22 No. 15 - 82 Barrio Jardin</v>
          </cell>
          <cell r="I651" t="str">
            <v>Santa Marta</v>
          </cell>
          <cell r="J651" t="str">
            <v>Norte</v>
          </cell>
          <cell r="K651">
            <v>4218686</v>
          </cell>
          <cell r="L651">
            <v>3003184694</v>
          </cell>
          <cell r="M651" t="str">
            <v>fundacionhorizontes23@gmail.com</v>
          </cell>
          <cell r="N651" t="str">
            <v>Intervención de Apoyo - Apoyo Psicosocial RD</v>
          </cell>
          <cell r="O651" t="str">
            <v>No Aplica</v>
          </cell>
          <cell r="P651" t="str">
            <v>Vulneración</v>
          </cell>
          <cell r="Q651">
            <v>263</v>
          </cell>
          <cell r="R651">
            <v>50</v>
          </cell>
          <cell r="S651">
            <v>43435</v>
          </cell>
          <cell r="T651">
            <v>43769</v>
          </cell>
          <cell r="U651">
            <v>178175750</v>
          </cell>
          <cell r="V651" t="str">
            <v>Maria Del Socorro Pabon</v>
          </cell>
        </row>
        <row r="652">
          <cell r="B652" t="str">
            <v>47-233-651</v>
          </cell>
          <cell r="C652" t="str">
            <v>Magdalena</v>
          </cell>
          <cell r="D652" t="str">
            <v>Fundación Rehabilitación Integral</v>
          </cell>
          <cell r="E652" t="str">
            <v>900085882-9</v>
          </cell>
          <cell r="F652" t="str">
            <v>Angelica Zamora</v>
          </cell>
          <cell r="G652">
            <v>0</v>
          </cell>
          <cell r="H652" t="str">
            <v>Carrera 3 No 18-27 Rodadero</v>
          </cell>
          <cell r="I652" t="str">
            <v>Santa Marta</v>
          </cell>
          <cell r="J652" t="str">
            <v>Norte</v>
          </cell>
          <cell r="K652">
            <v>4226815</v>
          </cell>
          <cell r="L652">
            <v>3113452490</v>
          </cell>
          <cell r="M652" t="str">
            <v>modalidadesdeapoyo@frehabilitacionintegral.com</v>
          </cell>
          <cell r="N652" t="str">
            <v>Intervención de Apoyo - Apoyo Psicológico Especializado RD</v>
          </cell>
          <cell r="O652" t="str">
            <v>No Aplica</v>
          </cell>
          <cell r="P652" t="str">
            <v>Vulneración</v>
          </cell>
          <cell r="Q652">
            <v>262</v>
          </cell>
          <cell r="R652" t="str">
            <v>188 sesiones</v>
          </cell>
          <cell r="S652">
            <v>43435</v>
          </cell>
          <cell r="T652">
            <v>43769</v>
          </cell>
          <cell r="U652">
            <v>135041716</v>
          </cell>
          <cell r="V652" t="str">
            <v>Zulima Decaro Ospino</v>
          </cell>
        </row>
        <row r="653">
          <cell r="B653" t="str">
            <v>47-233-652</v>
          </cell>
          <cell r="C653" t="str">
            <v>Magdalena</v>
          </cell>
          <cell r="D653" t="str">
            <v>Fundación Rehabilitación Integral</v>
          </cell>
          <cell r="E653" t="str">
            <v>900085882-9</v>
          </cell>
          <cell r="F653" t="str">
            <v>Angelica Zamora</v>
          </cell>
          <cell r="G653">
            <v>0</v>
          </cell>
          <cell r="H653" t="str">
            <v>Carrera 3 No 18-27 Rodadero</v>
          </cell>
          <cell r="I653" t="str">
            <v>Santa Marta</v>
          </cell>
          <cell r="J653" t="str">
            <v>Sur</v>
          </cell>
          <cell r="K653">
            <v>4226815</v>
          </cell>
          <cell r="L653">
            <v>3113452490</v>
          </cell>
          <cell r="M653" t="str">
            <v>modalidadesdeapoyo@frehabilitacionintegral.com</v>
          </cell>
          <cell r="N653" t="str">
            <v>Intervención de Apoyo - Apoyo Psicológico Especializado RD</v>
          </cell>
          <cell r="O653" t="str">
            <v>No Aplica</v>
          </cell>
          <cell r="P653" t="str">
            <v>Vulneración</v>
          </cell>
          <cell r="Q653">
            <v>262</v>
          </cell>
          <cell r="R653" t="str">
            <v>288 sesiones</v>
          </cell>
          <cell r="S653">
            <v>43435</v>
          </cell>
          <cell r="T653">
            <v>43769</v>
          </cell>
          <cell r="U653">
            <v>206872416</v>
          </cell>
          <cell r="V653" t="str">
            <v>Zulima Decaro Ospino</v>
          </cell>
        </row>
        <row r="654">
          <cell r="B654" t="str">
            <v>50-12-653</v>
          </cell>
          <cell r="C654" t="str">
            <v>Meta</v>
          </cell>
          <cell r="D654" t="str">
            <v>Asociación Crecer</v>
          </cell>
          <cell r="E654" t="str">
            <v>822006227-4</v>
          </cell>
          <cell r="F654" t="str">
            <v>Yolanda Toledo Perez</v>
          </cell>
          <cell r="G654" t="str">
            <v>Sede Arco Iris Mental Cognitivo</v>
          </cell>
          <cell r="H654" t="str">
            <v>Vereda Caney Alto Kilometro 1 Lote Santa Maria</v>
          </cell>
          <cell r="I654" t="str">
            <v>Restrepo</v>
          </cell>
          <cell r="J654" t="str">
            <v>Villavicencio 2</v>
          </cell>
          <cell r="K654">
            <v>6648493</v>
          </cell>
          <cell r="L654">
            <v>3006306050</v>
          </cell>
          <cell r="M654" t="str">
            <v>crecer_yto@yahoo.es</v>
          </cell>
          <cell r="N654" t="str">
            <v>Internado RD</v>
          </cell>
          <cell r="O654" t="str">
            <v>No Aplica</v>
          </cell>
          <cell r="P654" t="str">
            <v>Discapacidad</v>
          </cell>
          <cell r="Q654">
            <v>236</v>
          </cell>
          <cell r="R654">
            <v>0</v>
          </cell>
          <cell r="S654">
            <v>43435</v>
          </cell>
          <cell r="T654">
            <v>43769</v>
          </cell>
          <cell r="U654">
            <v>0</v>
          </cell>
          <cell r="V654" t="str">
            <v>Lida Murcia</v>
          </cell>
        </row>
        <row r="655">
          <cell r="B655" t="str">
            <v>50-295-654</v>
          </cell>
          <cell r="C655" t="str">
            <v>Meta</v>
          </cell>
          <cell r="D655" t="str">
            <v>ONG Crecer En Familia</v>
          </cell>
          <cell r="E655" t="str">
            <v>805020621-1</v>
          </cell>
          <cell r="F655" t="str">
            <v>Zulamita Ana Liliana Kaim Torres</v>
          </cell>
          <cell r="G655" t="str">
            <v>Casa Hogar Mujeres</v>
          </cell>
          <cell r="H655" t="str">
            <v>Carrera 44 No 33b22 Barzal</v>
          </cell>
          <cell r="I655" t="str">
            <v>Villavicencio</v>
          </cell>
          <cell r="J655" t="str">
            <v>Villavicencio 2</v>
          </cell>
          <cell r="K655">
            <v>6620493</v>
          </cell>
          <cell r="L655">
            <v>3102218982</v>
          </cell>
          <cell r="M655" t="str">
            <v>crecefamiliacasahogarmeta@hotmail.com</v>
          </cell>
          <cell r="N655" t="str">
            <v>Casa Hogar RD</v>
          </cell>
          <cell r="O655" t="str">
            <v>No Aplica</v>
          </cell>
          <cell r="P655" t="str">
            <v>Vulneración</v>
          </cell>
          <cell r="Q655">
            <v>237</v>
          </cell>
          <cell r="R655">
            <v>12</v>
          </cell>
          <cell r="S655">
            <v>43435</v>
          </cell>
          <cell r="T655">
            <v>43769</v>
          </cell>
          <cell r="U655">
            <v>269030928</v>
          </cell>
          <cell r="V655" t="str">
            <v>Lida Murcia</v>
          </cell>
        </row>
        <row r="656">
          <cell r="B656" t="str">
            <v>50-295-655</v>
          </cell>
          <cell r="C656" t="str">
            <v>Meta</v>
          </cell>
          <cell r="D656" t="str">
            <v>ONG Crecer En Familia</v>
          </cell>
          <cell r="E656" t="str">
            <v>805020621-1</v>
          </cell>
          <cell r="F656" t="str">
            <v>Zulamita Ana Liliana Kaim Torres</v>
          </cell>
          <cell r="G656" t="str">
            <v>Casa Hogar Hombres</v>
          </cell>
          <cell r="H656" t="str">
            <v>Carrera 41a #33b19 Barzal</v>
          </cell>
          <cell r="I656" t="str">
            <v>Villavicencio</v>
          </cell>
          <cell r="J656" t="str">
            <v>Villavicencio 2</v>
          </cell>
          <cell r="K656">
            <v>6620493</v>
          </cell>
          <cell r="L656">
            <v>3102218982</v>
          </cell>
          <cell r="M656" t="str">
            <v>crecefamiliacasahogarmeta@hotmail.com</v>
          </cell>
          <cell r="N656" t="str">
            <v>Casa Hogar RD</v>
          </cell>
          <cell r="O656" t="str">
            <v>No Aplica</v>
          </cell>
          <cell r="P656" t="str">
            <v>Vulneración</v>
          </cell>
          <cell r="Q656">
            <v>237</v>
          </cell>
          <cell r="R656">
            <v>12</v>
          </cell>
          <cell r="S656">
            <v>43435</v>
          </cell>
          <cell r="T656">
            <v>43769</v>
          </cell>
          <cell r="U656">
            <v>0</v>
          </cell>
          <cell r="V656" t="str">
            <v>Lida Murcia</v>
          </cell>
        </row>
        <row r="657">
          <cell r="B657" t="str">
            <v>50-21-656</v>
          </cell>
          <cell r="C657" t="str">
            <v>Meta</v>
          </cell>
          <cell r="D657" t="str">
            <v>Asociación De Padres Centro De Educación Especial</v>
          </cell>
          <cell r="E657" t="str">
            <v>892099299-7</v>
          </cell>
          <cell r="F657" t="str">
            <v>Adriana Acosta Herrera</v>
          </cell>
          <cell r="G657" t="str">
            <v>Centro De Educación Especial</v>
          </cell>
          <cell r="H657" t="str">
            <v>Carrera 42 No. 37 - 92 Barrio Barzal</v>
          </cell>
          <cell r="I657" t="str">
            <v>Villavicencio</v>
          </cell>
          <cell r="J657" t="str">
            <v>Villavicencio 2</v>
          </cell>
          <cell r="K657">
            <v>6727152</v>
          </cell>
          <cell r="L657">
            <v>3115897619</v>
          </cell>
          <cell r="M657" t="str">
            <v>ceevcio@hotmail.com</v>
          </cell>
          <cell r="N657" t="str">
            <v>Externado RD</v>
          </cell>
          <cell r="O657" t="str">
            <v>Media Jornada</v>
          </cell>
          <cell r="P657" t="str">
            <v>Discapacidad</v>
          </cell>
          <cell r="Q657">
            <v>238</v>
          </cell>
          <cell r="R657">
            <v>100</v>
          </cell>
          <cell r="S657">
            <v>43435</v>
          </cell>
          <cell r="T657">
            <v>43769</v>
          </cell>
          <cell r="U657">
            <v>868601400</v>
          </cell>
          <cell r="V657" t="str">
            <v>Lida Murcia</v>
          </cell>
        </row>
        <row r="658">
          <cell r="B658" t="str">
            <v>50-98-657</v>
          </cell>
          <cell r="C658" t="str">
            <v>Meta</v>
          </cell>
          <cell r="D658" t="str">
            <v>Corporación Nueva Vida Para El Menor De Y En La Calle - CONVIDAME</v>
          </cell>
          <cell r="E658" t="str">
            <v>800215666-0</v>
          </cell>
          <cell r="F658" t="str">
            <v>Lucia Del Socorro Jaramillo De Cortes</v>
          </cell>
          <cell r="G658" t="str">
            <v>Sede Principal Convidame Las Ferias</v>
          </cell>
          <cell r="H658" t="str">
            <v>Calle 33b No27 A 36 Barrio Las Ferias</v>
          </cell>
          <cell r="I658" t="str">
            <v>Villavicencio</v>
          </cell>
          <cell r="J658" t="str">
            <v>Villavicencio 2</v>
          </cell>
          <cell r="K658">
            <v>6636417</v>
          </cell>
          <cell r="L658">
            <v>3175104879</v>
          </cell>
          <cell r="M658" t="str">
            <v>convidame@yahho.es</v>
          </cell>
          <cell r="N658" t="str">
            <v>Externado RD</v>
          </cell>
          <cell r="O658" t="str">
            <v>Media Jornada</v>
          </cell>
          <cell r="P658" t="str">
            <v>Vulneración</v>
          </cell>
          <cell r="Q658">
            <v>230</v>
          </cell>
          <cell r="R658">
            <v>62</v>
          </cell>
          <cell r="S658">
            <v>43435</v>
          </cell>
          <cell r="T658">
            <v>43769</v>
          </cell>
          <cell r="U658">
            <v>339810034</v>
          </cell>
          <cell r="V658" t="str">
            <v>Lida Murcia</v>
          </cell>
        </row>
        <row r="659">
          <cell r="B659" t="str">
            <v>50-98-658</v>
          </cell>
          <cell r="C659" t="str">
            <v>Meta</v>
          </cell>
          <cell r="D659" t="str">
            <v>Corporación Nueva Vida Para El Menor De Y En La Calle - CONVIDAME</v>
          </cell>
          <cell r="E659" t="str">
            <v>800215666-0</v>
          </cell>
          <cell r="F659" t="str">
            <v>Lucia Del Socorro Jaramillo De Cortes</v>
          </cell>
          <cell r="G659" t="str">
            <v>Sede Principal Apoyo Psicosocial</v>
          </cell>
          <cell r="H659" t="str">
            <v>Calle 29 N. 21e - 14 Barrio 20 De Julio</v>
          </cell>
          <cell r="I659" t="str">
            <v>Villavicencio</v>
          </cell>
          <cell r="J659" t="str">
            <v>Villavicencio 2</v>
          </cell>
          <cell r="K659">
            <v>6636417</v>
          </cell>
          <cell r="L659">
            <v>3175104879</v>
          </cell>
          <cell r="M659" t="str">
            <v>convidame@yahoo.es</v>
          </cell>
          <cell r="N659" t="str">
            <v>Intervención de Apoyo - Apoyo Psicosocial RD</v>
          </cell>
          <cell r="O659" t="str">
            <v>No Aplica</v>
          </cell>
          <cell r="P659" t="str">
            <v>Vulneración</v>
          </cell>
          <cell r="Q659">
            <v>224</v>
          </cell>
          <cell r="R659">
            <v>140</v>
          </cell>
          <cell r="S659">
            <v>43435</v>
          </cell>
          <cell r="T659">
            <v>43769</v>
          </cell>
          <cell r="U659">
            <v>498892100</v>
          </cell>
          <cell r="V659" t="str">
            <v>Lida Murcia</v>
          </cell>
        </row>
        <row r="660">
          <cell r="B660" t="str">
            <v>50-295-659</v>
          </cell>
          <cell r="C660" t="str">
            <v>Meta</v>
          </cell>
          <cell r="D660" t="str">
            <v>ONG Crecer En Familia</v>
          </cell>
          <cell r="E660" t="str">
            <v>805020621-1</v>
          </cell>
          <cell r="F660" t="str">
            <v>Zulamita Ana Liliana Kaim Torres</v>
          </cell>
          <cell r="G660">
            <v>0</v>
          </cell>
          <cell r="H660" t="str">
            <v>Carrera 44b No 33b 22</v>
          </cell>
          <cell r="I660" t="str">
            <v>Villavicencio</v>
          </cell>
          <cell r="J660" t="str">
            <v>Villavicencio 2</v>
          </cell>
          <cell r="K660">
            <v>6620493</v>
          </cell>
          <cell r="L660">
            <v>3146803557</v>
          </cell>
          <cell r="M660" t="str">
            <v>crecefamiliahogarsustituto@hotmail.com</v>
          </cell>
          <cell r="N660" t="str">
            <v>Hogar Sustituto Entidad RD</v>
          </cell>
          <cell r="O660" t="str">
            <v>No Aplica</v>
          </cell>
          <cell r="P660" t="str">
            <v>Vulneración</v>
          </cell>
          <cell r="Q660">
            <v>225</v>
          </cell>
          <cell r="R660">
            <v>698</v>
          </cell>
          <cell r="S660">
            <v>43435</v>
          </cell>
          <cell r="T660">
            <v>43769</v>
          </cell>
          <cell r="U660">
            <v>11514204588</v>
          </cell>
          <cell r="V660" t="str">
            <v>Diana Nova</v>
          </cell>
        </row>
        <row r="661">
          <cell r="B661" t="str">
            <v>50-295-660</v>
          </cell>
          <cell r="C661" t="str">
            <v>Meta</v>
          </cell>
          <cell r="D661" t="str">
            <v>ONG Crecer En Familia</v>
          </cell>
          <cell r="E661" t="str">
            <v>805020621-1</v>
          </cell>
          <cell r="F661" t="str">
            <v>Zulamita Ana Liliana Kaim Torres</v>
          </cell>
          <cell r="G661">
            <v>0</v>
          </cell>
          <cell r="H661" t="str">
            <v>Carrera 44b No 33b 22</v>
          </cell>
          <cell r="I661" t="str">
            <v>Villavicencio</v>
          </cell>
          <cell r="J661" t="str">
            <v>Villavicencio 2</v>
          </cell>
          <cell r="K661">
            <v>6620493</v>
          </cell>
          <cell r="L661">
            <v>3146803557</v>
          </cell>
          <cell r="M661" t="str">
            <v>crecefamiliahogarsustituto@hotmail.com</v>
          </cell>
          <cell r="N661" t="str">
            <v>Hogar Sustituto Entidad RD</v>
          </cell>
          <cell r="O661" t="str">
            <v>No Aplica</v>
          </cell>
          <cell r="P661" t="str">
            <v>Discapacidad</v>
          </cell>
          <cell r="Q661">
            <v>225</v>
          </cell>
          <cell r="R661">
            <v>163</v>
          </cell>
          <cell r="S661">
            <v>43435</v>
          </cell>
          <cell r="T661">
            <v>43769</v>
          </cell>
          <cell r="U661">
            <v>0</v>
          </cell>
          <cell r="V661" t="str">
            <v>Diana Nova</v>
          </cell>
        </row>
        <row r="662">
          <cell r="B662" t="str">
            <v>50-295-661</v>
          </cell>
          <cell r="C662" t="str">
            <v>Meta</v>
          </cell>
          <cell r="D662" t="str">
            <v>ONG Crecer En Familia</v>
          </cell>
          <cell r="E662" t="str">
            <v>805020621-1</v>
          </cell>
          <cell r="F662" t="str">
            <v>Zulamita Ana Liliana Kaim Torres</v>
          </cell>
          <cell r="G662">
            <v>0</v>
          </cell>
          <cell r="H662" t="str">
            <v>Carrera 44b No 33b 22</v>
          </cell>
          <cell r="I662" t="str">
            <v>Villavicencio</v>
          </cell>
          <cell r="J662" t="str">
            <v>Villavicencio 2</v>
          </cell>
          <cell r="K662">
            <v>6620493</v>
          </cell>
          <cell r="L662">
            <v>3146803557</v>
          </cell>
          <cell r="M662" t="str">
            <v>crecefamiliahogartutor@hotmail.com</v>
          </cell>
          <cell r="N662" t="str">
            <v>Hogar Sustituto Tutor Entidad RD</v>
          </cell>
          <cell r="O662" t="str">
            <v>No Aplica</v>
          </cell>
          <cell r="P662" t="str">
            <v>Desvinculados</v>
          </cell>
          <cell r="Q662">
            <v>233</v>
          </cell>
          <cell r="R662">
            <v>27</v>
          </cell>
          <cell r="S662">
            <v>43435</v>
          </cell>
          <cell r="T662">
            <v>43769</v>
          </cell>
          <cell r="U662">
            <v>452327922</v>
          </cell>
          <cell r="V662" t="str">
            <v>Lida Murcia</v>
          </cell>
        </row>
        <row r="663">
          <cell r="B663" t="str">
            <v>50-12-662</v>
          </cell>
          <cell r="C663" t="str">
            <v>Meta</v>
          </cell>
          <cell r="D663" t="str">
            <v>Asociación Crecer</v>
          </cell>
          <cell r="E663" t="str">
            <v>822006227-4</v>
          </cell>
          <cell r="F663" t="str">
            <v>Yolanda Toledo Perez</v>
          </cell>
          <cell r="G663" t="str">
            <v>Sede Principal Mental Psicosocial Hombres</v>
          </cell>
          <cell r="H663" t="str">
            <v>Kilometro 2 Via Antigua A Restrepo Vereda Vanguardia</v>
          </cell>
          <cell r="I663" t="str">
            <v>Villavicencio</v>
          </cell>
          <cell r="J663" t="str">
            <v>Villavicencio 2</v>
          </cell>
          <cell r="K663">
            <v>6648493</v>
          </cell>
          <cell r="L663">
            <v>3006306050</v>
          </cell>
          <cell r="M663" t="str">
            <v>crecer_yto@yahoo.es</v>
          </cell>
          <cell r="N663" t="str">
            <v>Internado RD</v>
          </cell>
          <cell r="O663" t="str">
            <v>No Aplica</v>
          </cell>
          <cell r="P663" t="str">
            <v>Discapacidad</v>
          </cell>
          <cell r="Q663">
            <v>234</v>
          </cell>
          <cell r="R663">
            <v>103</v>
          </cell>
          <cell r="S663">
            <v>43435</v>
          </cell>
          <cell r="T663">
            <v>43769</v>
          </cell>
          <cell r="U663">
            <v>2561791383</v>
          </cell>
          <cell r="V663" t="str">
            <v>Lida Murcia</v>
          </cell>
        </row>
        <row r="664">
          <cell r="B664" t="str">
            <v>50-12-663</v>
          </cell>
          <cell r="C664" t="str">
            <v>Meta</v>
          </cell>
          <cell r="D664" t="str">
            <v>Asociación Crecer</v>
          </cell>
          <cell r="E664" t="str">
            <v>822006227-4</v>
          </cell>
          <cell r="F664" t="str">
            <v>Yolanda Toledo Perez</v>
          </cell>
          <cell r="G664" t="str">
            <v>Sede Principal Mental Psicosocial Mujeres</v>
          </cell>
          <cell r="H664" t="str">
            <v>Kilometro 2,5 Via Antigua A Restrepo Vereda Vanguardia Sector Los Naranjos Villa Blanca</v>
          </cell>
          <cell r="I664" t="str">
            <v>Villavicencio</v>
          </cell>
          <cell r="J664" t="str">
            <v>Villavicencio 2</v>
          </cell>
          <cell r="K664">
            <v>6648493</v>
          </cell>
          <cell r="L664">
            <v>3006306050</v>
          </cell>
          <cell r="M664" t="str">
            <v>crecer_yto@yahoo.es</v>
          </cell>
          <cell r="N664" t="str">
            <v>Internado RD</v>
          </cell>
          <cell r="O664" t="str">
            <v>No Aplica</v>
          </cell>
          <cell r="P664" t="str">
            <v>Discapacidad</v>
          </cell>
          <cell r="Q664">
            <v>234</v>
          </cell>
          <cell r="R664">
            <v>0</v>
          </cell>
          <cell r="S664">
            <v>43435</v>
          </cell>
          <cell r="T664">
            <v>43769</v>
          </cell>
          <cell r="U664">
            <v>0</v>
          </cell>
          <cell r="V664" t="str">
            <v>Lida Murcia</v>
          </cell>
        </row>
        <row r="665">
          <cell r="B665" t="str">
            <v>50-12-664</v>
          </cell>
          <cell r="C665" t="str">
            <v>Meta</v>
          </cell>
          <cell r="D665" t="str">
            <v>Asociación Crecer</v>
          </cell>
          <cell r="E665" t="str">
            <v>822006227-4</v>
          </cell>
          <cell r="F665" t="str">
            <v>Yolanda Toledo Perez</v>
          </cell>
          <cell r="G665" t="str">
            <v>Sede Sala Cuna Mental Cognitivo</v>
          </cell>
          <cell r="H665" t="str">
            <v>Kilometro 2,5 Via Antigua A Restrepo Vereda Vanguardia Sector Los Naranjos</v>
          </cell>
          <cell r="I665" t="str">
            <v>Villavicencio</v>
          </cell>
          <cell r="J665" t="str">
            <v>Villavicencio 2</v>
          </cell>
          <cell r="K665">
            <v>6681682</v>
          </cell>
          <cell r="L665">
            <v>3006306050</v>
          </cell>
          <cell r="M665" t="str">
            <v>crecer_yto@yahoo.es</v>
          </cell>
          <cell r="N665" t="str">
            <v>Internado RD</v>
          </cell>
          <cell r="O665" t="str">
            <v>No Aplica</v>
          </cell>
          <cell r="P665" t="str">
            <v>Discapacidad</v>
          </cell>
          <cell r="Q665">
            <v>236</v>
          </cell>
          <cell r="R665">
            <v>135</v>
          </cell>
          <cell r="S665">
            <v>43435</v>
          </cell>
          <cell r="T665">
            <v>43769</v>
          </cell>
          <cell r="U665">
            <v>2322656640</v>
          </cell>
          <cell r="V665" t="str">
            <v>Lida Murcia</v>
          </cell>
        </row>
        <row r="666">
          <cell r="B666" t="str">
            <v>50-101-665</v>
          </cell>
          <cell r="C666" t="str">
            <v>Meta</v>
          </cell>
          <cell r="D666" t="str">
            <v>Corporación Para El Fomento Social De Colombia - COFESCO</v>
          </cell>
          <cell r="E666" t="str">
            <v>900106789-3</v>
          </cell>
          <cell r="F666" t="str">
            <v>Javier Garzon Salazar</v>
          </cell>
          <cell r="G666" t="str">
            <v>Kairos</v>
          </cell>
          <cell r="H666" t="str">
            <v>Kilometro 4 Via Puerto Lopez</v>
          </cell>
          <cell r="I666" t="str">
            <v>Villavicencio</v>
          </cell>
          <cell r="J666" t="str">
            <v>Villavicencio 2</v>
          </cell>
          <cell r="K666">
            <v>6621075</v>
          </cell>
          <cell r="L666">
            <v>3107835014</v>
          </cell>
          <cell r="M666" t="str">
            <v>centrokairosvillavicencio@hotmail.com</v>
          </cell>
          <cell r="N666" t="str">
            <v>Centro De Internamiento Preventivo</v>
          </cell>
          <cell r="O666" t="str">
            <v>No Aplica</v>
          </cell>
          <cell r="P666" t="str">
            <v>SRPA</v>
          </cell>
          <cell r="Q666">
            <v>276</v>
          </cell>
          <cell r="R666">
            <v>15</v>
          </cell>
          <cell r="S666">
            <v>43462</v>
          </cell>
          <cell r="T666">
            <v>43555</v>
          </cell>
          <cell r="U666">
            <v>91818807</v>
          </cell>
          <cell r="V666" t="str">
            <v>Miller Perdomo Ortegon</v>
          </cell>
        </row>
        <row r="667">
          <cell r="B667" t="str">
            <v>50-101-666</v>
          </cell>
          <cell r="C667" t="str">
            <v>Meta</v>
          </cell>
          <cell r="D667" t="str">
            <v>Corporación Para El Fomento Social De Colombia - COFESCO</v>
          </cell>
          <cell r="E667" t="str">
            <v>900106789-3</v>
          </cell>
          <cell r="F667" t="str">
            <v>Javier Garzon Salazar</v>
          </cell>
          <cell r="G667" t="str">
            <v>Kairos</v>
          </cell>
          <cell r="H667" t="str">
            <v>Kilometro 4 Via Puerto Lopez</v>
          </cell>
          <cell r="I667" t="str">
            <v>Villavicencio</v>
          </cell>
          <cell r="J667" t="str">
            <v>Villavicencio 2</v>
          </cell>
          <cell r="K667">
            <v>6621075</v>
          </cell>
          <cell r="L667">
            <v>3107835014</v>
          </cell>
          <cell r="M667" t="str">
            <v>centrokairosvillavicencio@hotmail.com</v>
          </cell>
          <cell r="N667" t="str">
            <v>Centro Transitorio</v>
          </cell>
          <cell r="O667" t="str">
            <v>No Aplica</v>
          </cell>
          <cell r="P667" t="str">
            <v>SRPA</v>
          </cell>
          <cell r="Q667">
            <v>275</v>
          </cell>
          <cell r="R667">
            <v>3</v>
          </cell>
          <cell r="S667">
            <v>43462</v>
          </cell>
          <cell r="T667">
            <v>43555</v>
          </cell>
          <cell r="U667">
            <v>17114412</v>
          </cell>
          <cell r="V667" t="str">
            <v>Miller Perdomo Ortegon</v>
          </cell>
        </row>
        <row r="668">
          <cell r="B668" t="str">
            <v>50-101-667</v>
          </cell>
          <cell r="C668" t="str">
            <v>Meta</v>
          </cell>
          <cell r="D668" t="str">
            <v>Corporación Para El Fomento Social De Colombia - COFESCO</v>
          </cell>
          <cell r="E668" t="str">
            <v>900106789-3</v>
          </cell>
          <cell r="F668" t="str">
            <v>Javier Garzon Salazar</v>
          </cell>
          <cell r="G668" t="str">
            <v>Kairos</v>
          </cell>
          <cell r="H668" t="str">
            <v>Kilometro 4 Via Puerto Lopez</v>
          </cell>
          <cell r="I668" t="str">
            <v>Villavicencio</v>
          </cell>
          <cell r="J668" t="str">
            <v>Villavicencio 2</v>
          </cell>
          <cell r="K668">
            <v>6621075</v>
          </cell>
          <cell r="L668">
            <v>3107835014</v>
          </cell>
          <cell r="M668" t="str">
            <v>centrokairosvillavicencio@hotmail.com</v>
          </cell>
          <cell r="N668" t="str">
            <v>Centro De Atención Especializada</v>
          </cell>
          <cell r="O668" t="str">
            <v>No Aplica</v>
          </cell>
          <cell r="P668" t="str">
            <v>SRPA</v>
          </cell>
          <cell r="Q668">
            <v>277</v>
          </cell>
          <cell r="R668">
            <v>48</v>
          </cell>
          <cell r="S668">
            <v>43462</v>
          </cell>
          <cell r="T668">
            <v>43555</v>
          </cell>
          <cell r="U668">
            <v>478548018</v>
          </cell>
          <cell r="V668" t="str">
            <v>Miller Perdomo Ortegon</v>
          </cell>
        </row>
        <row r="669">
          <cell r="B669" t="str">
            <v>50-101-668</v>
          </cell>
          <cell r="C669" t="str">
            <v>Meta</v>
          </cell>
          <cell r="D669" t="str">
            <v>Corporación Para El Fomento Social De Colombia - COFESCO</v>
          </cell>
          <cell r="E669" t="str">
            <v>900106789-3</v>
          </cell>
          <cell r="F669" t="str">
            <v>Javier Garzon Salazar</v>
          </cell>
          <cell r="G669" t="str">
            <v>Agora</v>
          </cell>
          <cell r="H669" t="str">
            <v>Kilometro 4 Via Restrepo Hacienda San Carlos</v>
          </cell>
          <cell r="I669" t="str">
            <v>Villavicencio</v>
          </cell>
          <cell r="J669" t="str">
            <v>Villavicencio 2</v>
          </cell>
          <cell r="K669">
            <v>6621075</v>
          </cell>
          <cell r="L669">
            <v>3107835014</v>
          </cell>
          <cell r="M669" t="str">
            <v>centrokairosvillavicencio@hotmail.com</v>
          </cell>
          <cell r="N669" t="str">
            <v>Centro De Atención Especializada</v>
          </cell>
          <cell r="O669" t="str">
            <v>No Aplica</v>
          </cell>
          <cell r="P669" t="str">
            <v>SRPA</v>
          </cell>
          <cell r="Q669">
            <v>277</v>
          </cell>
          <cell r="R669">
            <v>30</v>
          </cell>
          <cell r="S669">
            <v>43462</v>
          </cell>
          <cell r="T669">
            <v>43555</v>
          </cell>
          <cell r="U669">
            <v>0</v>
          </cell>
          <cell r="V669" t="str">
            <v>Miller Perdomo Ortegon</v>
          </cell>
        </row>
        <row r="670">
          <cell r="B670" t="str">
            <v>50-98-669</v>
          </cell>
          <cell r="C670" t="str">
            <v>Meta</v>
          </cell>
          <cell r="D670" t="str">
            <v>Corporación Nueva Vida Para El Menor De Y En La Calle - CONVIDAME</v>
          </cell>
          <cell r="E670" t="str">
            <v>800215666-0</v>
          </cell>
          <cell r="F670" t="str">
            <v>Lucia Del Socorro Jaramillo De Cortes</v>
          </cell>
          <cell r="G670" t="str">
            <v>Sede Jordan Paraiso - Raj</v>
          </cell>
          <cell r="H670" t="str">
            <v>Calle 39 No. 19 D - 04 Barrio El Paraiso</v>
          </cell>
          <cell r="I670" t="str">
            <v>Villavicencio</v>
          </cell>
          <cell r="J670" t="str">
            <v>Villavicencio 2</v>
          </cell>
          <cell r="K670">
            <v>6636417</v>
          </cell>
          <cell r="L670">
            <v>3102706583</v>
          </cell>
          <cell r="M670" t="str">
            <v>convidame.responsabilidadpenal@gmail.com</v>
          </cell>
          <cell r="N670" t="str">
            <v>Libertad Vigilada – Asistida</v>
          </cell>
          <cell r="O670" t="str">
            <v>No Aplica</v>
          </cell>
          <cell r="P670" t="str">
            <v>SRPA</v>
          </cell>
          <cell r="Q670">
            <v>226</v>
          </cell>
          <cell r="R670">
            <v>40</v>
          </cell>
          <cell r="S670">
            <v>43438</v>
          </cell>
          <cell r="T670">
            <v>43769</v>
          </cell>
          <cell r="U670">
            <v>190313520</v>
          </cell>
          <cell r="V670" t="str">
            <v>Miller Perdomo Ortegon</v>
          </cell>
        </row>
        <row r="671">
          <cell r="B671" t="str">
            <v>50-98-670</v>
          </cell>
          <cell r="C671" t="str">
            <v>Meta</v>
          </cell>
          <cell r="D671" t="str">
            <v>Corporación Nueva Vida Para El Menor De Y En La Calle - CONVIDAME</v>
          </cell>
          <cell r="E671" t="str">
            <v>800215666-0</v>
          </cell>
          <cell r="F671" t="str">
            <v>Lucia Del Socorro Jaramillo De Cortes</v>
          </cell>
          <cell r="G671" t="str">
            <v>Sede Paraiso</v>
          </cell>
          <cell r="H671" t="str">
            <v>Carrera 20 No38-03 Jordan Paraiso</v>
          </cell>
          <cell r="I671" t="str">
            <v>Villavicencio</v>
          </cell>
          <cell r="J671" t="str">
            <v>Villavicencio 2</v>
          </cell>
          <cell r="K671">
            <v>6636417</v>
          </cell>
          <cell r="L671">
            <v>3102706583</v>
          </cell>
          <cell r="M671" t="str">
            <v>convidame.responsabilidadpenal@gmail.com</v>
          </cell>
          <cell r="N671" t="str">
            <v>Externado RAJ</v>
          </cell>
          <cell r="O671" t="str">
            <v>Media Jornada</v>
          </cell>
          <cell r="P671" t="str">
            <v>RAJ</v>
          </cell>
          <cell r="Q671">
            <v>231</v>
          </cell>
          <cell r="R671">
            <v>20</v>
          </cell>
          <cell r="S671">
            <v>43439</v>
          </cell>
          <cell r="T671">
            <v>43769</v>
          </cell>
          <cell r="U671">
            <v>114721980</v>
          </cell>
          <cell r="V671" t="str">
            <v>Miller Perdomo Ortegon</v>
          </cell>
        </row>
        <row r="672">
          <cell r="B672" t="str">
            <v>50-98-671</v>
          </cell>
          <cell r="C672" t="str">
            <v>Meta</v>
          </cell>
          <cell r="D672" t="str">
            <v>Corporación Nueva Vida Para El Menor De Y En La Calle - CONVIDAME</v>
          </cell>
          <cell r="E672" t="str">
            <v>800215666-0</v>
          </cell>
          <cell r="F672" t="str">
            <v>Lucia Del Socorro Jaramillo De Cortes</v>
          </cell>
          <cell r="G672" t="str">
            <v>Sede Paraiso</v>
          </cell>
          <cell r="H672" t="str">
            <v>Calle 39 No. 19 D - 04 Barrio El Paraiso</v>
          </cell>
          <cell r="I672" t="str">
            <v>Villavicencio</v>
          </cell>
          <cell r="J672" t="str">
            <v>Villavicencio 2</v>
          </cell>
          <cell r="K672">
            <v>6636417</v>
          </cell>
          <cell r="L672">
            <v>3102706583</v>
          </cell>
          <cell r="M672" t="str">
            <v>convidame.responsabilidadpenal@gmail.com</v>
          </cell>
          <cell r="N672" t="str">
            <v>Prestación de Servicios Sociales a la Comunidad</v>
          </cell>
          <cell r="O672" t="str">
            <v>No Aplica</v>
          </cell>
          <cell r="P672" t="str">
            <v>SRPA</v>
          </cell>
          <cell r="Q672">
            <v>227</v>
          </cell>
          <cell r="R672">
            <v>6</v>
          </cell>
          <cell r="S672">
            <v>43439</v>
          </cell>
          <cell r="T672">
            <v>43769</v>
          </cell>
          <cell r="U672">
            <v>19663056</v>
          </cell>
          <cell r="V672" t="str">
            <v>Miller Perdomo Ortegon</v>
          </cell>
        </row>
        <row r="673">
          <cell r="B673" t="str">
            <v>50-98-672</v>
          </cell>
          <cell r="C673" t="str">
            <v>Meta</v>
          </cell>
          <cell r="D673" t="str">
            <v>Corporación Nueva Vida Para El Menor De Y En La Calle - CONVIDAME</v>
          </cell>
          <cell r="E673" t="str">
            <v>800215666-0</v>
          </cell>
          <cell r="F673" t="str">
            <v>Lucia Del Socorro Jaramillo De Cortes</v>
          </cell>
          <cell r="G673" t="str">
            <v>Sede Paraiso</v>
          </cell>
          <cell r="H673" t="str">
            <v>Carrera 39d No 19d-04 Paraiso</v>
          </cell>
          <cell r="I673" t="str">
            <v>Villavicencio</v>
          </cell>
          <cell r="J673" t="str">
            <v>Villavicencio 2</v>
          </cell>
          <cell r="K673">
            <v>6636417</v>
          </cell>
          <cell r="L673">
            <v>3102706583</v>
          </cell>
          <cell r="M673" t="str">
            <v>convidame.responsabilidadpenal@gmail.com</v>
          </cell>
          <cell r="N673" t="str">
            <v>Semicerrado Externado</v>
          </cell>
          <cell r="O673" t="str">
            <v>Media Jornada</v>
          </cell>
          <cell r="P673" t="str">
            <v>SRPA</v>
          </cell>
          <cell r="Q673">
            <v>228</v>
          </cell>
          <cell r="R673">
            <v>38</v>
          </cell>
          <cell r="S673">
            <v>43439</v>
          </cell>
          <cell r="T673">
            <v>43769</v>
          </cell>
          <cell r="U673">
            <v>217971762</v>
          </cell>
          <cell r="V673" t="str">
            <v>Miller Perdomo Ortegon</v>
          </cell>
        </row>
        <row r="674">
          <cell r="B674" t="str">
            <v>52-301-673</v>
          </cell>
          <cell r="C674" t="str">
            <v>Nariño</v>
          </cell>
          <cell r="D674" t="str">
            <v>Parroquia Santa Maria De Barbacoas</v>
          </cell>
          <cell r="E674" t="str">
            <v>840000940-6</v>
          </cell>
          <cell r="F674" t="str">
            <v>Pedro Fabian Giraldo Alzate</v>
          </cell>
          <cell r="G674">
            <v>0</v>
          </cell>
          <cell r="H674" t="str">
            <v>Calle El Guabo Parque Tomas Cipriano De Mosquera</v>
          </cell>
          <cell r="I674" t="str">
            <v>Barbacoas</v>
          </cell>
          <cell r="J674" t="str">
            <v>Barbacoas</v>
          </cell>
          <cell r="K674">
            <v>7468466</v>
          </cell>
          <cell r="L674">
            <v>3216881265</v>
          </cell>
          <cell r="M674" t="str">
            <v>jagruesoc@gmail.com</v>
          </cell>
          <cell r="N674" t="str">
            <v>Intervención de Apoyo - Apoyo Psicosocial RD</v>
          </cell>
          <cell r="O674" t="str">
            <v>No Aplica</v>
          </cell>
          <cell r="P674" t="str">
            <v>Vulneración</v>
          </cell>
          <cell r="Q674" t="str">
            <v>411-2018</v>
          </cell>
          <cell r="R674">
            <v>30</v>
          </cell>
          <cell r="S674">
            <v>43435</v>
          </cell>
          <cell r="T674">
            <v>43769</v>
          </cell>
          <cell r="U674">
            <v>106905450</v>
          </cell>
          <cell r="V674" t="str">
            <v>Marta Milena Matte</v>
          </cell>
        </row>
        <row r="675">
          <cell r="B675" t="str">
            <v>52-307-674</v>
          </cell>
          <cell r="C675" t="str">
            <v>Nariño</v>
          </cell>
          <cell r="D675" t="str">
            <v>Secretariado Diocesano De Pastoral Social</v>
          </cell>
          <cell r="E675" t="str">
            <v>837000332-7</v>
          </cell>
          <cell r="F675" t="str">
            <v>Vicente Everardo Legarda Revelo</v>
          </cell>
          <cell r="G675">
            <v>0</v>
          </cell>
          <cell r="H675" t="str">
            <v>Carrera 3d No. 3a-39</v>
          </cell>
          <cell r="I675" t="str">
            <v>Ipiales</v>
          </cell>
          <cell r="J675" t="str">
            <v>Ipiales</v>
          </cell>
          <cell r="K675">
            <v>0</v>
          </cell>
          <cell r="L675">
            <v>3183150085</v>
          </cell>
          <cell r="M675" t="str">
            <v>ipialespastoralsocial@gmail.com</v>
          </cell>
          <cell r="N675" t="str">
            <v>Intervención de Apoyo - Apoyo Psicosocial RD</v>
          </cell>
          <cell r="O675" t="str">
            <v>No Aplica</v>
          </cell>
          <cell r="P675" t="str">
            <v>Vulneración</v>
          </cell>
          <cell r="Q675" t="str">
            <v>409-2018</v>
          </cell>
          <cell r="R675">
            <v>150</v>
          </cell>
          <cell r="S675">
            <v>43435</v>
          </cell>
          <cell r="T675">
            <v>43769</v>
          </cell>
          <cell r="U675">
            <v>534527250</v>
          </cell>
          <cell r="V675" t="str">
            <v>Martha Lucia Pepinosa</v>
          </cell>
        </row>
        <row r="676">
          <cell r="B676" t="str">
            <v>52-141-675</v>
          </cell>
          <cell r="C676" t="str">
            <v>Nariño</v>
          </cell>
          <cell r="D676" t="str">
            <v>Fundación De Habilitación Y Rehabilitación Integral Del Niño Especial De La Provincia De Obando - FUNDANE</v>
          </cell>
          <cell r="E676" t="str">
            <v>800171897-4</v>
          </cell>
          <cell r="F676" t="str">
            <v>Elena De Los Rios Vela</v>
          </cell>
          <cell r="G676">
            <v>0</v>
          </cell>
          <cell r="H676" t="str">
            <v>Calle 16 N°7 - 70 Centro</v>
          </cell>
          <cell r="I676" t="str">
            <v>Ipiales</v>
          </cell>
          <cell r="J676" t="str">
            <v>Ipiales</v>
          </cell>
          <cell r="K676">
            <v>7734870</v>
          </cell>
          <cell r="L676">
            <v>3155772606</v>
          </cell>
          <cell r="M676" t="str">
            <v>fundaneipiales@gmail.com</v>
          </cell>
          <cell r="N676" t="str">
            <v>Intervención de Apoyo - Apoyo Psicosocial RD</v>
          </cell>
          <cell r="O676" t="str">
            <v>No Aplica</v>
          </cell>
          <cell r="P676" t="str">
            <v>Discapacidad</v>
          </cell>
          <cell r="Q676" t="str">
            <v>412-2018</v>
          </cell>
          <cell r="R676">
            <v>54</v>
          </cell>
          <cell r="S676">
            <v>43435</v>
          </cell>
          <cell r="T676">
            <v>43769</v>
          </cell>
          <cell r="U676">
            <v>192429810</v>
          </cell>
          <cell r="V676" t="str">
            <v>Martha Lucia Pepinosa</v>
          </cell>
        </row>
        <row r="677">
          <cell r="B677" t="str">
            <v>52-141-676</v>
          </cell>
          <cell r="C677" t="str">
            <v>Nariño</v>
          </cell>
          <cell r="D677" t="str">
            <v>Fundación De Habilitación Y Rehabilitación Integral Del Niño Especial De La Provincia De Obando - FUNDANE</v>
          </cell>
          <cell r="E677" t="str">
            <v>800171897-4</v>
          </cell>
          <cell r="F677" t="str">
            <v>Elena De Los Rios Vela</v>
          </cell>
          <cell r="G677">
            <v>0</v>
          </cell>
          <cell r="H677" t="str">
            <v>Calle 16 N°7 - 70 Centro</v>
          </cell>
          <cell r="I677" t="str">
            <v>Ipiales</v>
          </cell>
          <cell r="J677" t="str">
            <v>Ipiales</v>
          </cell>
          <cell r="K677">
            <v>7734870</v>
          </cell>
          <cell r="L677">
            <v>3155772606</v>
          </cell>
          <cell r="M677" t="str">
            <v>jagruesoc@gmail.com</v>
          </cell>
          <cell r="N677" t="str">
            <v>Externado RD</v>
          </cell>
          <cell r="O677" t="str">
            <v>Media Jornada</v>
          </cell>
          <cell r="P677" t="str">
            <v>Discapacidad</v>
          </cell>
          <cell r="Q677" t="str">
            <v>415-2018</v>
          </cell>
          <cell r="R677">
            <v>15</v>
          </cell>
          <cell r="S677">
            <v>43435</v>
          </cell>
          <cell r="T677">
            <v>43769</v>
          </cell>
          <cell r="U677">
            <v>130290210</v>
          </cell>
          <cell r="V677" t="str">
            <v>Martha Lucia Pepinosa</v>
          </cell>
        </row>
        <row r="678">
          <cell r="B678" t="str">
            <v>52-6-677</v>
          </cell>
          <cell r="C678" t="str">
            <v>Nariño</v>
          </cell>
          <cell r="D678" t="str">
            <v>Aldeas Infantiles SOS Colombia</v>
          </cell>
          <cell r="E678" t="str">
            <v>860024041-6</v>
          </cell>
          <cell r="F678" t="str">
            <v>Angela Maria Monica Biviana Rosales Rodriguez</v>
          </cell>
          <cell r="G678">
            <v>0</v>
          </cell>
          <cell r="H678" t="str">
            <v>Kilometo 2 Via Aeropuerto Al Respaldo Del Patinodromo</v>
          </cell>
          <cell r="I678" t="str">
            <v>Ipiales</v>
          </cell>
          <cell r="J678" t="str">
            <v>Ipiales - Túquerres</v>
          </cell>
          <cell r="K678">
            <v>7739736</v>
          </cell>
          <cell r="L678" t="str">
            <v>3155790892 - 3508365856</v>
          </cell>
          <cell r="M678" t="str">
            <v>lilia.orbes@aldeasinfantiles.org.co</v>
          </cell>
          <cell r="N678" t="str">
            <v>Hogar Sustituto Entidad RD</v>
          </cell>
          <cell r="O678" t="str">
            <v>No Aplica</v>
          </cell>
          <cell r="P678" t="str">
            <v>Vulneración</v>
          </cell>
          <cell r="Q678" t="str">
            <v>419-2018</v>
          </cell>
          <cell r="R678">
            <v>118</v>
          </cell>
          <cell r="S678">
            <v>43435</v>
          </cell>
          <cell r="T678">
            <v>43769</v>
          </cell>
          <cell r="U678">
            <v>1496028190</v>
          </cell>
          <cell r="V678" t="str">
            <v>Paula Andrea Muñoz Acosta</v>
          </cell>
        </row>
        <row r="679">
          <cell r="B679" t="str">
            <v>52-6-678</v>
          </cell>
          <cell r="C679" t="str">
            <v>Nariño</v>
          </cell>
          <cell r="D679" t="str">
            <v>Aldeas Infantiles SOS Colombia</v>
          </cell>
          <cell r="E679" t="str">
            <v>860024041-6</v>
          </cell>
          <cell r="F679" t="str">
            <v>Angela Maria Monica Biviana Rosales Rodriguez</v>
          </cell>
          <cell r="G679">
            <v>0</v>
          </cell>
          <cell r="H679" t="str">
            <v>Kilometo 2 Via Aeropuerto Al Respaldo Del Patinodromo</v>
          </cell>
          <cell r="I679" t="str">
            <v>Ipiales</v>
          </cell>
          <cell r="J679" t="str">
            <v>Ipiales - Túquerres</v>
          </cell>
          <cell r="K679">
            <v>7739736</v>
          </cell>
          <cell r="L679" t="str">
            <v>3155790892 - 3508365856</v>
          </cell>
          <cell r="M679" t="str">
            <v>lilia.orbes@aldeasinfantiles.org.co</v>
          </cell>
          <cell r="N679" t="str">
            <v>Hogar Sustituto Entidad RD</v>
          </cell>
          <cell r="O679" t="str">
            <v>No Aplica</v>
          </cell>
          <cell r="P679" t="str">
            <v>Discapacidad</v>
          </cell>
          <cell r="Q679" t="str">
            <v>420-2018</v>
          </cell>
          <cell r="R679">
            <v>62</v>
          </cell>
          <cell r="S679">
            <v>43435</v>
          </cell>
          <cell r="T679">
            <v>43769</v>
          </cell>
          <cell r="U679">
            <v>1042545872</v>
          </cell>
          <cell r="V679" t="str">
            <v>Paula Andrea Muñoz Acosta</v>
          </cell>
        </row>
        <row r="680">
          <cell r="B680" t="str">
            <v>52-6-679</v>
          </cell>
          <cell r="C680" t="str">
            <v>Nariño</v>
          </cell>
          <cell r="D680" t="str">
            <v>Aldeas Infantiles SOS Colombia</v>
          </cell>
          <cell r="E680" t="str">
            <v>860024041-6</v>
          </cell>
          <cell r="F680" t="str">
            <v>Angela Maria Monica Biviana Rosales Rodriguez</v>
          </cell>
          <cell r="G680">
            <v>0</v>
          </cell>
          <cell r="H680" t="str">
            <v>Kilometo 2 Via Aeropuerto Al Respaldo Del Patinodromo</v>
          </cell>
          <cell r="I680" t="str">
            <v>Ipiales</v>
          </cell>
          <cell r="J680" t="str">
            <v>Ipiales</v>
          </cell>
          <cell r="K680">
            <v>7739736</v>
          </cell>
          <cell r="L680" t="str">
            <v>3155790892 - 3508365856</v>
          </cell>
          <cell r="M680" t="str">
            <v>lilia.orbes@aldeasinfantiles.org.co</v>
          </cell>
          <cell r="N680" t="str">
            <v>Casa Hogar RD</v>
          </cell>
          <cell r="O680" t="str">
            <v>No Aplica</v>
          </cell>
          <cell r="P680" t="str">
            <v>Vulneración</v>
          </cell>
          <cell r="Q680" t="str">
            <v>426-2018</v>
          </cell>
          <cell r="R680">
            <v>34</v>
          </cell>
          <cell r="S680">
            <v>43435</v>
          </cell>
          <cell r="T680">
            <v>43769</v>
          </cell>
          <cell r="U680">
            <v>381127148</v>
          </cell>
          <cell r="V680" t="str">
            <v>Paula Andrea Muñoz Acosta</v>
          </cell>
        </row>
        <row r="681">
          <cell r="B681" t="str">
            <v>52-307-680</v>
          </cell>
          <cell r="C681" t="str">
            <v>Nariño</v>
          </cell>
          <cell r="D681" t="str">
            <v>Secretariado Diocesano De Pastoral Social</v>
          </cell>
          <cell r="E681" t="str">
            <v>837000332-7</v>
          </cell>
          <cell r="F681" t="str">
            <v>Vicente Everardo Legarda Revelo</v>
          </cell>
          <cell r="G681">
            <v>0</v>
          </cell>
          <cell r="H681" t="str">
            <v>Carrera 3d No. 3a-39</v>
          </cell>
          <cell r="I681" t="str">
            <v>Ipiales</v>
          </cell>
          <cell r="J681" t="str">
            <v>Ipiales</v>
          </cell>
          <cell r="K681">
            <v>0</v>
          </cell>
          <cell r="L681">
            <v>3183150085</v>
          </cell>
          <cell r="M681" t="str">
            <v>ipialespastoralsocial@gmail.com</v>
          </cell>
          <cell r="N681" t="str">
            <v>Intervención de Apoyo RAJ</v>
          </cell>
          <cell r="O681" t="str">
            <v>No Aplica</v>
          </cell>
          <cell r="P681" t="str">
            <v>RAJ</v>
          </cell>
          <cell r="Q681" t="str">
            <v>429-2018</v>
          </cell>
          <cell r="R681">
            <v>25</v>
          </cell>
          <cell r="S681">
            <v>43435</v>
          </cell>
          <cell r="T681">
            <v>43769</v>
          </cell>
          <cell r="U681">
            <v>90908775</v>
          </cell>
          <cell r="V681" t="str">
            <v>Martha Lucia Pepinosa</v>
          </cell>
        </row>
        <row r="682">
          <cell r="B682" t="str">
            <v>52-307-681</v>
          </cell>
          <cell r="C682" t="str">
            <v>Nariño</v>
          </cell>
          <cell r="D682" t="str">
            <v>Secretariado Diocesano De Pastoral Social</v>
          </cell>
          <cell r="E682" t="str">
            <v>837000332-7</v>
          </cell>
          <cell r="F682" t="str">
            <v>Vicente Everardo Legarda Revelo</v>
          </cell>
          <cell r="G682">
            <v>0</v>
          </cell>
          <cell r="H682" t="str">
            <v>Carrera 3d No. 3a-39</v>
          </cell>
          <cell r="I682" t="str">
            <v>Ipiales</v>
          </cell>
          <cell r="J682" t="str">
            <v>Ipiales</v>
          </cell>
          <cell r="K682">
            <v>0</v>
          </cell>
          <cell r="L682">
            <v>3183150085</v>
          </cell>
          <cell r="M682" t="str">
            <v>ipialespastoralsocial@gmail.com</v>
          </cell>
          <cell r="N682" t="str">
            <v>Libertad Vigilada – Asistida</v>
          </cell>
          <cell r="O682" t="str">
            <v>No Aplica</v>
          </cell>
          <cell r="P682" t="str">
            <v>SRPA</v>
          </cell>
          <cell r="Q682" t="str">
            <v>431-2018</v>
          </cell>
          <cell r="R682">
            <v>9</v>
          </cell>
          <cell r="S682">
            <v>43435</v>
          </cell>
          <cell r="T682">
            <v>43769</v>
          </cell>
          <cell r="U682">
            <v>42820542</v>
          </cell>
          <cell r="V682" t="str">
            <v>Martha Lucia Pepinosa</v>
          </cell>
        </row>
        <row r="683">
          <cell r="B683" t="str">
            <v>52-152-682</v>
          </cell>
          <cell r="C683" t="str">
            <v>Nariño</v>
          </cell>
          <cell r="D683" t="str">
            <v>Fundación Emssanar</v>
          </cell>
          <cell r="E683" t="str">
            <v>814006325-9</v>
          </cell>
          <cell r="F683" t="str">
            <v>Maria Celia Del Socorro Montenegro Tulcanaza</v>
          </cell>
          <cell r="G683">
            <v>0</v>
          </cell>
          <cell r="H683" t="str">
            <v>Carrera 1 N°2-32 Barrio San Antonio</v>
          </cell>
          <cell r="I683" t="str">
            <v>La Unión</v>
          </cell>
          <cell r="J683" t="str">
            <v>La Unión</v>
          </cell>
          <cell r="K683">
            <v>0</v>
          </cell>
          <cell r="L683">
            <v>3128378397</v>
          </cell>
          <cell r="M683" t="str">
            <v>hsczlaunion@gmail.com</v>
          </cell>
          <cell r="N683" t="str">
            <v>Hogar Sustituto Entidad RD</v>
          </cell>
          <cell r="O683" t="str">
            <v>No Aplica</v>
          </cell>
          <cell r="P683" t="str">
            <v>Discapacidad</v>
          </cell>
          <cell r="Q683" t="str">
            <v>418-2018</v>
          </cell>
          <cell r="R683">
            <v>10</v>
          </cell>
          <cell r="S683">
            <v>43435</v>
          </cell>
          <cell r="T683">
            <v>43769</v>
          </cell>
          <cell r="U683">
            <v>0</v>
          </cell>
          <cell r="V683" t="str">
            <v>Esteban Burbano</v>
          </cell>
        </row>
        <row r="684">
          <cell r="B684" t="str">
            <v>52-152-683</v>
          </cell>
          <cell r="C684" t="str">
            <v>Nariño</v>
          </cell>
          <cell r="D684" t="str">
            <v>Fundación Emssanar</v>
          </cell>
          <cell r="E684" t="str">
            <v>814006325-9</v>
          </cell>
          <cell r="F684" t="str">
            <v>Maria Celia Del Socorro Montenegro Tulcanaza</v>
          </cell>
          <cell r="G684">
            <v>0</v>
          </cell>
          <cell r="H684" t="str">
            <v>Carrera 1 N°2-32 Barrio San Antonio</v>
          </cell>
          <cell r="I684" t="str">
            <v>La Unión</v>
          </cell>
          <cell r="J684" t="str">
            <v>La Unión</v>
          </cell>
          <cell r="K684">
            <v>0</v>
          </cell>
          <cell r="L684">
            <v>3128378397</v>
          </cell>
          <cell r="M684" t="str">
            <v>hsczlaunion@gmail.com</v>
          </cell>
          <cell r="N684" t="str">
            <v>Hogar Sustituto Entidad RD</v>
          </cell>
          <cell r="O684" t="str">
            <v>No Aplica</v>
          </cell>
          <cell r="P684" t="str">
            <v>Vulneración</v>
          </cell>
          <cell r="Q684" t="str">
            <v>406-2018</v>
          </cell>
          <cell r="R684">
            <v>42</v>
          </cell>
          <cell r="S684">
            <v>43435</v>
          </cell>
          <cell r="T684">
            <v>43769</v>
          </cell>
          <cell r="U684">
            <v>0</v>
          </cell>
          <cell r="V684" t="str">
            <v>Flor Angela Martinez</v>
          </cell>
        </row>
        <row r="685">
          <cell r="B685" t="str">
            <v>52-252-684</v>
          </cell>
          <cell r="C685" t="str">
            <v>Nariño</v>
          </cell>
          <cell r="D685" t="str">
            <v>Fundación Social Gestar Futuro</v>
          </cell>
          <cell r="E685" t="str">
            <v>814005779-4</v>
          </cell>
          <cell r="F685" t="str">
            <v>Nelly Aide Fajardo Ibarra</v>
          </cell>
          <cell r="G685">
            <v>0</v>
          </cell>
          <cell r="H685" t="str">
            <v>Carrera 38 No. 18 - 36 Palermo</v>
          </cell>
          <cell r="I685" t="str">
            <v>Pasto</v>
          </cell>
          <cell r="J685" t="str">
            <v>Pasto 1</v>
          </cell>
          <cell r="K685">
            <v>7313993</v>
          </cell>
          <cell r="L685">
            <v>3164016889</v>
          </cell>
          <cell r="M685" t="str">
            <v>fundacionsocialgestarfuturoong@gmail.com</v>
          </cell>
          <cell r="N685" t="str">
            <v>Intervención de Apoyo - Apoyo Psicosocial RD</v>
          </cell>
          <cell r="O685" t="str">
            <v>No Aplica</v>
          </cell>
          <cell r="P685" t="str">
            <v>Vulneración</v>
          </cell>
          <cell r="Q685" t="str">
            <v>404-2018</v>
          </cell>
          <cell r="R685">
            <v>134</v>
          </cell>
          <cell r="S685">
            <v>43435</v>
          </cell>
          <cell r="T685">
            <v>43769</v>
          </cell>
          <cell r="U685">
            <v>477511010</v>
          </cell>
          <cell r="V685" t="str">
            <v>Flor Angela Martinez</v>
          </cell>
        </row>
        <row r="686">
          <cell r="B686" t="str">
            <v>52-142-685</v>
          </cell>
          <cell r="C686" t="str">
            <v>Nariño</v>
          </cell>
          <cell r="D686" t="str">
            <v>Fundación De Promoción Integral Y Trabajo Comunitario Corazón De Maria - PROINCO</v>
          </cell>
          <cell r="E686" t="str">
            <v>891200242-7</v>
          </cell>
          <cell r="F686" t="str">
            <v>Zuleima Cristina Baron Porras</v>
          </cell>
          <cell r="G686">
            <v>0</v>
          </cell>
          <cell r="H686" t="str">
            <v>Calle 8 N 22 F 85 Barrio Obrero</v>
          </cell>
          <cell r="I686" t="str">
            <v>Pasto</v>
          </cell>
          <cell r="J686" t="str">
            <v>Pasto 2</v>
          </cell>
          <cell r="K686">
            <v>7223388</v>
          </cell>
          <cell r="L686" t="str">
            <v>3168336862 - 3176437305</v>
          </cell>
          <cell r="M686" t="str">
            <v>cbaron@funproinco.org;info@funproinco.org</v>
          </cell>
          <cell r="N686" t="str">
            <v>Intervención de Apoyo - Apoyo Psicosocial RD</v>
          </cell>
          <cell r="O686" t="str">
            <v>No Aplica</v>
          </cell>
          <cell r="P686" t="str">
            <v>Vulneración</v>
          </cell>
          <cell r="Q686" t="str">
            <v>407-2018</v>
          </cell>
          <cell r="R686">
            <v>150</v>
          </cell>
          <cell r="S686">
            <v>43435</v>
          </cell>
          <cell r="T686">
            <v>43769</v>
          </cell>
          <cell r="U686">
            <v>534527250</v>
          </cell>
          <cell r="V686" t="str">
            <v>Diana Lucely Ramos</v>
          </cell>
        </row>
        <row r="687">
          <cell r="B687" t="str">
            <v>52-142-686</v>
          </cell>
          <cell r="C687" t="str">
            <v>Nariño</v>
          </cell>
          <cell r="D687" t="str">
            <v>Fundación De Promoción Integral Y Trabajo Comunitario Corazón De Maria - PROINCO</v>
          </cell>
          <cell r="E687" t="str">
            <v>891200242-7</v>
          </cell>
          <cell r="F687" t="str">
            <v>Zuleima Cristina Baron Porras</v>
          </cell>
          <cell r="G687">
            <v>0</v>
          </cell>
          <cell r="H687" t="str">
            <v>Calle 30 N 19-122 Barrio San Matilde</v>
          </cell>
          <cell r="I687" t="str">
            <v>Pasto</v>
          </cell>
          <cell r="J687" t="str">
            <v>Pasto 2</v>
          </cell>
          <cell r="K687">
            <v>7223388</v>
          </cell>
          <cell r="L687" t="str">
            <v>3168336862 - 3176437305</v>
          </cell>
          <cell r="M687" t="str">
            <v>cbaron@funproinco.org;info@funproinco.org</v>
          </cell>
          <cell r="N687" t="str">
            <v>Intervención de Apoyo - Apoyo Psicosocial RD</v>
          </cell>
          <cell r="O687" t="str">
            <v>No Aplica</v>
          </cell>
          <cell r="P687" t="str">
            <v>Calle</v>
          </cell>
          <cell r="Q687" t="str">
            <v>413-2018</v>
          </cell>
          <cell r="R687">
            <v>120</v>
          </cell>
          <cell r="S687">
            <v>43435</v>
          </cell>
          <cell r="T687">
            <v>43769</v>
          </cell>
          <cell r="U687">
            <v>427621800</v>
          </cell>
          <cell r="V687" t="str">
            <v>Mario Esteban Burbano</v>
          </cell>
        </row>
        <row r="688">
          <cell r="B688" t="str">
            <v>52-255-687</v>
          </cell>
          <cell r="C688" t="str">
            <v>Nariño</v>
          </cell>
          <cell r="D688" t="str">
            <v>Fundación Sol De Invierno</v>
          </cell>
          <cell r="E688" t="str">
            <v>814002471-8</v>
          </cell>
          <cell r="F688" t="str">
            <v>Elvia Cecilia Castro Ortiz</v>
          </cell>
          <cell r="G688">
            <v>0</v>
          </cell>
          <cell r="H688" t="str">
            <v>Calle 21 H No. 26 Este 26 Barrio Las Brisas</v>
          </cell>
          <cell r="I688" t="str">
            <v>Pasto</v>
          </cell>
          <cell r="J688" t="str">
            <v>Pasto 1</v>
          </cell>
          <cell r="K688">
            <v>7364318</v>
          </cell>
          <cell r="L688">
            <v>3137911592</v>
          </cell>
          <cell r="M688" t="str">
            <v>fundacionsoldeinvierno@gmail.com</v>
          </cell>
          <cell r="N688" t="str">
            <v>Intervención de Apoyo - Apoyo Psicosocial RD</v>
          </cell>
          <cell r="O688" t="str">
            <v>No Aplica</v>
          </cell>
          <cell r="P688" t="str">
            <v>Calle</v>
          </cell>
          <cell r="Q688" t="str">
            <v>414-2018</v>
          </cell>
          <cell r="R688">
            <v>50</v>
          </cell>
          <cell r="S688">
            <v>43435</v>
          </cell>
          <cell r="T688">
            <v>43769</v>
          </cell>
          <cell r="U688">
            <v>178175750</v>
          </cell>
          <cell r="V688" t="str">
            <v>Flor Angela Martinez</v>
          </cell>
        </row>
        <row r="689">
          <cell r="B689" t="str">
            <v>52-252-688</v>
          </cell>
          <cell r="C689" t="str">
            <v>Nariño</v>
          </cell>
          <cell r="D689" t="str">
            <v>Fundación Social Gestar Futuro</v>
          </cell>
          <cell r="E689" t="str">
            <v>814005779-4</v>
          </cell>
          <cell r="F689" t="str">
            <v>Nelly Aide Fajardo Ibarra</v>
          </cell>
          <cell r="G689">
            <v>0</v>
          </cell>
          <cell r="H689" t="str">
            <v>Carrera 38 No. 18 - 36 Palermo</v>
          </cell>
          <cell r="I689" t="str">
            <v>Pasto</v>
          </cell>
          <cell r="J689" t="str">
            <v>Pasto 1</v>
          </cell>
          <cell r="K689">
            <v>7313993</v>
          </cell>
          <cell r="L689">
            <v>3164016889</v>
          </cell>
          <cell r="M689" t="str">
            <v>fundacionsocialgestarfuturoong@gmail.com</v>
          </cell>
          <cell r="N689" t="str">
            <v>Intervención de Apoyo - Apoyo Psicosocial RD</v>
          </cell>
          <cell r="O689" t="str">
            <v>No Aplica</v>
          </cell>
          <cell r="P689" t="str">
            <v>Consumo SPA</v>
          </cell>
          <cell r="Q689" t="str">
            <v>403-2018</v>
          </cell>
          <cell r="R689">
            <v>140</v>
          </cell>
          <cell r="S689">
            <v>43435</v>
          </cell>
          <cell r="T689">
            <v>43769</v>
          </cell>
          <cell r="U689">
            <v>498892100</v>
          </cell>
          <cell r="V689" t="str">
            <v>Flor Angela Martinez</v>
          </cell>
        </row>
        <row r="690">
          <cell r="B690" t="str">
            <v>52-152-689</v>
          </cell>
          <cell r="C690" t="str">
            <v>Nariño</v>
          </cell>
          <cell r="D690" t="str">
            <v>Fundación Emssanar</v>
          </cell>
          <cell r="E690" t="str">
            <v>814006325-9</v>
          </cell>
          <cell r="F690" t="str">
            <v>Maria Celia Del Socorro Montenegro Tulcanaza</v>
          </cell>
          <cell r="G690">
            <v>0</v>
          </cell>
          <cell r="H690" t="str">
            <v>Carrera 30a No.12a-30 B/ San Ignacio</v>
          </cell>
          <cell r="I690" t="str">
            <v>Pasto</v>
          </cell>
          <cell r="J690" t="str">
            <v>Pasto 1 - Pasto 2 - Barbacoas - Remolino</v>
          </cell>
          <cell r="K690">
            <v>7224559</v>
          </cell>
          <cell r="L690" t="str">
            <v>3128378397 - 3178355406</v>
          </cell>
          <cell r="M690" t="str">
            <v>hsadmonfundaemssanar@gmail.com</v>
          </cell>
          <cell r="N690" t="str">
            <v>Hogar Sustituto Entidad RD</v>
          </cell>
          <cell r="O690" t="str">
            <v>No Aplica</v>
          </cell>
          <cell r="P690" t="str">
            <v>Discapacidad</v>
          </cell>
          <cell r="Q690" t="str">
            <v>418-2018</v>
          </cell>
          <cell r="R690">
            <v>173</v>
          </cell>
          <cell r="S690">
            <v>43435</v>
          </cell>
          <cell r="T690">
            <v>43769</v>
          </cell>
          <cell r="U690">
            <v>3648910552</v>
          </cell>
          <cell r="V690" t="str">
            <v>Esteban Burbano</v>
          </cell>
        </row>
        <row r="691">
          <cell r="B691" t="str">
            <v>52-152-690</v>
          </cell>
          <cell r="C691" t="str">
            <v>Nariño</v>
          </cell>
          <cell r="D691" t="str">
            <v>Fundación Emssanar</v>
          </cell>
          <cell r="E691" t="str">
            <v>814006325-9</v>
          </cell>
          <cell r="F691" t="str">
            <v>Maria Celia Del Socorro Montenegro Tulcanaza</v>
          </cell>
          <cell r="G691">
            <v>0</v>
          </cell>
          <cell r="H691" t="str">
            <v>Carrera 30a No.12a-30 B/ San Ignacio</v>
          </cell>
          <cell r="I691" t="str">
            <v>Pasto</v>
          </cell>
          <cell r="J691" t="str">
            <v>Pasto 1 - Pasto 2 - Barbacoas - Remolino</v>
          </cell>
          <cell r="K691">
            <v>7224559</v>
          </cell>
          <cell r="L691" t="str">
            <v>3128378397 - 3178355406</v>
          </cell>
          <cell r="M691" t="str">
            <v>hsadmonfundaemssanar@gmail.com</v>
          </cell>
          <cell r="N691" t="str">
            <v>Hogar Sustituto Entidad RD</v>
          </cell>
          <cell r="O691" t="str">
            <v>No Aplica</v>
          </cell>
          <cell r="P691" t="str">
            <v>Vulneración</v>
          </cell>
          <cell r="Q691" t="str">
            <v>406-2018</v>
          </cell>
          <cell r="R691">
            <v>340</v>
          </cell>
          <cell r="S691">
            <v>43435</v>
          </cell>
          <cell r="T691">
            <v>43769</v>
          </cell>
          <cell r="U691">
            <v>6744805060</v>
          </cell>
          <cell r="V691" t="str">
            <v>Flor Angela Martinez</v>
          </cell>
        </row>
        <row r="692">
          <cell r="B692" t="str">
            <v>52-144-691</v>
          </cell>
          <cell r="C692" t="str">
            <v>Nariño</v>
          </cell>
          <cell r="D692" t="str">
            <v>Fundación De Proteccion Nueva Vida</v>
          </cell>
          <cell r="E692" t="str">
            <v>900233046-3</v>
          </cell>
          <cell r="F692" t="str">
            <v>Francisco Jose Baquero Herrera</v>
          </cell>
          <cell r="G692">
            <v>0</v>
          </cell>
          <cell r="H692" t="str">
            <v>Carrera 24 A N° 5 Sur - 51 Barrio Mijitayo</v>
          </cell>
          <cell r="I692" t="str">
            <v>Pasto</v>
          </cell>
          <cell r="J692" t="str">
            <v>Pasto 1</v>
          </cell>
          <cell r="K692">
            <v>7370492</v>
          </cell>
          <cell r="L692">
            <v>3155279986</v>
          </cell>
          <cell r="M692" t="str">
            <v>fpnv2009@yahoo.es</v>
          </cell>
          <cell r="N692" t="str">
            <v>Internado RD</v>
          </cell>
          <cell r="O692" t="str">
            <v>No Aplica</v>
          </cell>
          <cell r="P692" t="str">
            <v>Vulneración</v>
          </cell>
          <cell r="Q692" t="str">
            <v>405-2018</v>
          </cell>
          <cell r="R692">
            <v>33</v>
          </cell>
          <cell r="S692">
            <v>43435</v>
          </cell>
          <cell r="T692">
            <v>43769</v>
          </cell>
          <cell r="U692">
            <v>494909613</v>
          </cell>
          <cell r="V692" t="str">
            <v>Flor Angela Martinez</v>
          </cell>
        </row>
        <row r="693">
          <cell r="B693" t="str">
            <v>52-237-692</v>
          </cell>
          <cell r="C693" t="str">
            <v>Nariño</v>
          </cell>
          <cell r="D693" t="str">
            <v>Fundación Righetto</v>
          </cell>
          <cell r="E693" t="str">
            <v>900137906-1</v>
          </cell>
          <cell r="F693" t="str">
            <v>Jose Luis Estrada Oliva</v>
          </cell>
          <cell r="G693">
            <v>0</v>
          </cell>
          <cell r="H693" t="str">
            <v>Carrera 29 A N°18- 35 Barrio Las Cuadras</v>
          </cell>
          <cell r="I693" t="str">
            <v>Pasto</v>
          </cell>
          <cell r="J693" t="str">
            <v>Pasto 1</v>
          </cell>
          <cell r="K693">
            <v>7298908</v>
          </cell>
          <cell r="L693">
            <v>3152408764</v>
          </cell>
          <cell r="M693" t="str">
            <v>fundacionrighetto-internado@hotmail.com</v>
          </cell>
          <cell r="N693" t="str">
            <v>Internado RD</v>
          </cell>
          <cell r="O693" t="str">
            <v>No Aplica</v>
          </cell>
          <cell r="P693" t="str">
            <v>Vulneración</v>
          </cell>
          <cell r="Q693" t="str">
            <v>421-2018</v>
          </cell>
          <cell r="R693">
            <v>25</v>
          </cell>
          <cell r="S693">
            <v>43435</v>
          </cell>
          <cell r="T693">
            <v>43769</v>
          </cell>
          <cell r="U693">
            <v>374931525</v>
          </cell>
          <cell r="V693" t="str">
            <v>Flor Angela Martinez</v>
          </cell>
        </row>
        <row r="694">
          <cell r="B694" t="str">
            <v>52-74-693</v>
          </cell>
          <cell r="C694" t="str">
            <v>Nariño</v>
          </cell>
          <cell r="D694" t="str">
            <v>Congregación Religiosas Misioneras Somascas Hijas De San Jerónimo Emiliani</v>
          </cell>
          <cell r="E694" t="str">
            <v>814005335-8</v>
          </cell>
          <cell r="F694" t="str">
            <v>Enma Navarijo Veron</v>
          </cell>
          <cell r="G694">
            <v>0</v>
          </cell>
          <cell r="H694" t="str">
            <v>Carrera 22 B No. 11 Sur 110 Via Estadio La Pastucidad</v>
          </cell>
          <cell r="I694" t="str">
            <v>Pasto</v>
          </cell>
          <cell r="J694" t="str">
            <v>Pasto 2</v>
          </cell>
          <cell r="K694">
            <v>0</v>
          </cell>
          <cell r="L694">
            <v>327225254</v>
          </cell>
          <cell r="M694" t="str">
            <v>somascaspasto@gmail.com</v>
          </cell>
          <cell r="N694" t="str">
            <v>Internado RD</v>
          </cell>
          <cell r="O694" t="str">
            <v>No Aplica</v>
          </cell>
          <cell r="P694" t="str">
            <v>Vulneración</v>
          </cell>
          <cell r="Q694" t="str">
            <v>422-2018</v>
          </cell>
          <cell r="R694">
            <v>35</v>
          </cell>
          <cell r="S694">
            <v>43435</v>
          </cell>
          <cell r="T694">
            <v>43769</v>
          </cell>
          <cell r="U694">
            <v>524904135</v>
          </cell>
          <cell r="V694" t="str">
            <v>Esteban Burbano</v>
          </cell>
        </row>
        <row r="695">
          <cell r="B695" t="str">
            <v>52-245-694</v>
          </cell>
          <cell r="C695" t="str">
            <v>Nariño</v>
          </cell>
          <cell r="D695" t="str">
            <v>Fundación Sentido De Vida</v>
          </cell>
          <cell r="E695" t="str">
            <v>900932562-4</v>
          </cell>
          <cell r="F695" t="str">
            <v>Oswaldo Navarro Arteaga</v>
          </cell>
          <cell r="G695">
            <v>0</v>
          </cell>
          <cell r="H695" t="str">
            <v>Carrera 40 No. 17 - 68 Maridiaz</v>
          </cell>
          <cell r="I695" t="str">
            <v>Pasto</v>
          </cell>
          <cell r="J695" t="str">
            <v>Pasto 1</v>
          </cell>
          <cell r="K695">
            <v>0</v>
          </cell>
          <cell r="L695">
            <v>3117579043</v>
          </cell>
          <cell r="M695" t="str">
            <v>oswaldo.ps.ar@hotmail.com fsentidodevidainternado@hotmail.com;</v>
          </cell>
          <cell r="N695" t="str">
            <v>Internado RD</v>
          </cell>
          <cell r="O695" t="str">
            <v>No Aplica</v>
          </cell>
          <cell r="P695" t="str">
            <v>Vulneración</v>
          </cell>
          <cell r="Q695" t="str">
            <v>423-2018</v>
          </cell>
          <cell r="R695">
            <v>28</v>
          </cell>
          <cell r="S695">
            <v>43435</v>
          </cell>
          <cell r="T695">
            <v>43769</v>
          </cell>
          <cell r="U695">
            <v>419923308</v>
          </cell>
          <cell r="V695" t="str">
            <v>Flor Angela Martinez</v>
          </cell>
        </row>
        <row r="696">
          <cell r="B696" t="str">
            <v>52-225-695</v>
          </cell>
          <cell r="C696" t="str">
            <v>Nariño</v>
          </cell>
          <cell r="D696" t="str">
            <v>Fundación Peldaños</v>
          </cell>
          <cell r="E696" t="str">
            <v>900835131-5</v>
          </cell>
          <cell r="F696" t="str">
            <v>Diana Vanesa Gonzalez Pabon</v>
          </cell>
          <cell r="G696">
            <v>0</v>
          </cell>
          <cell r="H696" t="str">
            <v>Cano Alto Sector Arizona A 600 Mts De La Via Panamericano Entrada A Cimarrones</v>
          </cell>
          <cell r="I696" t="str">
            <v>Pasto</v>
          </cell>
          <cell r="J696" t="str">
            <v>Pasto 1</v>
          </cell>
          <cell r="K696">
            <v>0</v>
          </cell>
          <cell r="L696" t="str">
            <v>3022557924 - 3914311753 - 3014311753</v>
          </cell>
          <cell r="M696" t="str">
            <v>fundacionpeldanos@gmail.com</v>
          </cell>
          <cell r="N696" t="str">
            <v>Internado RD</v>
          </cell>
          <cell r="O696" t="str">
            <v>No Aplica</v>
          </cell>
          <cell r="P696" t="str">
            <v>Discapacidad</v>
          </cell>
          <cell r="Q696" t="str">
            <v>424-2018</v>
          </cell>
          <cell r="R696">
            <v>50</v>
          </cell>
          <cell r="S696">
            <v>43435</v>
          </cell>
          <cell r="T696">
            <v>43769</v>
          </cell>
          <cell r="U696">
            <v>1243588050</v>
          </cell>
          <cell r="V696" t="str">
            <v>Flor Angela Martinez</v>
          </cell>
        </row>
        <row r="697">
          <cell r="B697" t="str">
            <v>52-237-696</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Intervención de Apoyo RAJ</v>
          </cell>
          <cell r="O697" t="str">
            <v>No Aplica</v>
          </cell>
          <cell r="P697" t="str">
            <v>RAJ</v>
          </cell>
          <cell r="Q697" t="str">
            <v>428-2018</v>
          </cell>
          <cell r="R697">
            <v>80</v>
          </cell>
          <cell r="S697">
            <v>43435</v>
          </cell>
          <cell r="T697">
            <v>43769</v>
          </cell>
          <cell r="U697">
            <v>290908080</v>
          </cell>
          <cell r="V697" t="str">
            <v>Diana Lucely Ramos</v>
          </cell>
        </row>
        <row r="698">
          <cell r="B698" t="str">
            <v>52-237-697</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Libertad Vigilada – Asistida</v>
          </cell>
          <cell r="O698" t="str">
            <v>No Aplica</v>
          </cell>
          <cell r="P698" t="str">
            <v>SRPA</v>
          </cell>
          <cell r="Q698" t="str">
            <v>430-2018</v>
          </cell>
          <cell r="R698">
            <v>23</v>
          </cell>
          <cell r="S698">
            <v>43435</v>
          </cell>
          <cell r="T698">
            <v>43769</v>
          </cell>
          <cell r="U698">
            <v>109430274</v>
          </cell>
          <cell r="V698" t="str">
            <v>Diana Lucely Ramos</v>
          </cell>
        </row>
        <row r="699">
          <cell r="B699" t="str">
            <v>52-142-698</v>
          </cell>
          <cell r="C699" t="str">
            <v>Nariño</v>
          </cell>
          <cell r="D699" t="str">
            <v>Fundación De Promoción Integral Y Trabajo Comunitario Corazón De Maria - PROINCO</v>
          </cell>
          <cell r="E699" t="str">
            <v>891200242-7</v>
          </cell>
          <cell r="F699" t="str">
            <v>Zuleima Cristina Baron Porras</v>
          </cell>
          <cell r="G699">
            <v>0</v>
          </cell>
          <cell r="H699" t="str">
            <v>Calle 8 N 22 F 85 Barrio Obrero</v>
          </cell>
          <cell r="I699" t="str">
            <v>Pasto</v>
          </cell>
          <cell r="J699" t="str">
            <v>Pasto 2</v>
          </cell>
          <cell r="K699">
            <v>7223388</v>
          </cell>
          <cell r="L699" t="str">
            <v>3168336862 - 3176437305</v>
          </cell>
          <cell r="M699" t="str">
            <v>CBaron@funproinco.org;info@funproinco.org</v>
          </cell>
          <cell r="N699" t="str">
            <v>Externado RAJ</v>
          </cell>
          <cell r="O699" t="str">
            <v>Media Jornada</v>
          </cell>
          <cell r="P699" t="str">
            <v>RAJ</v>
          </cell>
          <cell r="Q699" t="str">
            <v>432-2018</v>
          </cell>
          <cell r="R699">
            <v>25</v>
          </cell>
          <cell r="S699">
            <v>43435</v>
          </cell>
          <cell r="T699">
            <v>43769</v>
          </cell>
          <cell r="U699">
            <v>130712000</v>
          </cell>
          <cell r="V699" t="str">
            <v>Diana Lucely Ramos</v>
          </cell>
        </row>
        <row r="700">
          <cell r="B700" t="str">
            <v>52-237-699</v>
          </cell>
          <cell r="C700" t="str">
            <v>Nariño</v>
          </cell>
          <cell r="D700" t="str">
            <v>Fundación Righetto</v>
          </cell>
          <cell r="E700" t="str">
            <v>900137906-1</v>
          </cell>
          <cell r="F700" t="str">
            <v>Jose Luis Estrada Oliva</v>
          </cell>
          <cell r="G700">
            <v>0</v>
          </cell>
          <cell r="H700" t="str">
            <v>Carrera 35 N°17- 26 Barrio Maridiaz</v>
          </cell>
          <cell r="I700" t="str">
            <v>Pasto</v>
          </cell>
          <cell r="J700" t="str">
            <v>Pasto 2</v>
          </cell>
          <cell r="K700">
            <v>7313488</v>
          </cell>
          <cell r="L700">
            <v>3165257238</v>
          </cell>
          <cell r="M700" t="str">
            <v>fundacionrighetto@hotmail.com</v>
          </cell>
          <cell r="N700" t="str">
            <v>Semicerrado Externado</v>
          </cell>
          <cell r="O700" t="str">
            <v>Media Jornada</v>
          </cell>
          <cell r="P700" t="str">
            <v>SRPA</v>
          </cell>
          <cell r="Q700" t="str">
            <v>433-2018</v>
          </cell>
          <cell r="R700">
            <v>18</v>
          </cell>
          <cell r="S700">
            <v>43435</v>
          </cell>
          <cell r="T700">
            <v>43769</v>
          </cell>
          <cell r="U700">
            <v>103249782</v>
          </cell>
          <cell r="V700" t="str">
            <v>Diana Lucely Ramos</v>
          </cell>
        </row>
        <row r="701">
          <cell r="B701" t="str">
            <v>52-237-700</v>
          </cell>
          <cell r="C701" t="str">
            <v>Nariño</v>
          </cell>
          <cell r="D701" t="str">
            <v>Fundación Righetto</v>
          </cell>
          <cell r="E701" t="str">
            <v>900137906-1</v>
          </cell>
          <cell r="F701" t="str">
            <v>Jose Luis Estrada Oliva</v>
          </cell>
          <cell r="G701">
            <v>0</v>
          </cell>
          <cell r="H701" t="str">
            <v>Carrera 35 N°17- 26 Barrio Maridiaz</v>
          </cell>
          <cell r="I701" t="str">
            <v>Pasto</v>
          </cell>
          <cell r="J701" t="str">
            <v>Pasto 2</v>
          </cell>
          <cell r="K701">
            <v>7313488</v>
          </cell>
          <cell r="L701">
            <v>3165257238</v>
          </cell>
          <cell r="M701" t="str">
            <v>fundacionrighetto@hotmail.com</v>
          </cell>
          <cell r="N701" t="str">
            <v>Semicerrado Externado</v>
          </cell>
          <cell r="O701" t="str">
            <v>Jornada Completa</v>
          </cell>
          <cell r="P701" t="str">
            <v>SRPA</v>
          </cell>
          <cell r="Q701" t="str">
            <v>427-2018</v>
          </cell>
          <cell r="R701">
            <v>25</v>
          </cell>
          <cell r="S701">
            <v>43435</v>
          </cell>
          <cell r="T701">
            <v>43769</v>
          </cell>
          <cell r="U701">
            <v>243055600</v>
          </cell>
          <cell r="V701" t="str">
            <v>Diana Lucely Ramos</v>
          </cell>
        </row>
        <row r="702">
          <cell r="B702" t="str">
            <v>52-154-701</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Internado RAJ</v>
          </cell>
          <cell r="O702" t="str">
            <v>No Aplica</v>
          </cell>
          <cell r="P702" t="str">
            <v>RAJ</v>
          </cell>
          <cell r="Q702" t="str">
            <v>402-2018</v>
          </cell>
          <cell r="R702">
            <v>45</v>
          </cell>
          <cell r="S702">
            <v>43435</v>
          </cell>
          <cell r="T702">
            <v>43769</v>
          </cell>
          <cell r="U702">
            <v>771533235</v>
          </cell>
          <cell r="V702" t="str">
            <v>Teresa Noguera</v>
          </cell>
        </row>
        <row r="703">
          <cell r="B703" t="str">
            <v>52-154-702</v>
          </cell>
          <cell r="C703" t="str">
            <v>Nariño</v>
          </cell>
          <cell r="D703" t="str">
            <v>Fundación Familia Entorno Individuo - FEI</v>
          </cell>
          <cell r="E703" t="str">
            <v>900001876-4</v>
          </cell>
          <cell r="F703" t="str">
            <v>Jeisson Paul Cardona</v>
          </cell>
          <cell r="G703" t="str">
            <v>Instituto De Orientacion Santo Angel</v>
          </cell>
          <cell r="H703" t="str">
            <v>Calle 21 E N° 9 E 4-30 Barrio La Estrella</v>
          </cell>
          <cell r="I703" t="str">
            <v>Pasto</v>
          </cell>
          <cell r="J703" t="str">
            <v>Pasto 2</v>
          </cell>
          <cell r="K703">
            <v>0</v>
          </cell>
          <cell r="L703" t="str">
            <v>3114836103 - 3143150788</v>
          </cell>
          <cell r="M703" t="str">
            <v>fundacionfei.pasto@gmail.com</v>
          </cell>
          <cell r="N703" t="str">
            <v>Centro Transitorio</v>
          </cell>
          <cell r="O703" t="str">
            <v>No Aplica</v>
          </cell>
          <cell r="P703" t="str">
            <v>SRPA</v>
          </cell>
          <cell r="Q703" t="str">
            <v>401-2018</v>
          </cell>
          <cell r="R703">
            <v>6</v>
          </cell>
          <cell r="S703">
            <v>43435</v>
          </cell>
          <cell r="T703">
            <v>43769</v>
          </cell>
          <cell r="U703">
            <v>121249440</v>
          </cell>
          <cell r="V703" t="str">
            <v>Teresa Noguera</v>
          </cell>
        </row>
        <row r="704">
          <cell r="B704" t="str">
            <v>52-154-703</v>
          </cell>
          <cell r="C704" t="str">
            <v>Nariño</v>
          </cell>
          <cell r="D704" t="str">
            <v>Fundación Familia Entorno Individuo - FEI</v>
          </cell>
          <cell r="E704" t="str">
            <v>900001876-4</v>
          </cell>
          <cell r="F704" t="str">
            <v>Jeisson Paul Cardona</v>
          </cell>
          <cell r="G704" t="str">
            <v>Instituto De Orientacion Santo Angel</v>
          </cell>
          <cell r="H704" t="str">
            <v>Calle 21 E N° 9 E 4-30 Barrio La Estrella</v>
          </cell>
          <cell r="I704" t="str">
            <v>Pasto</v>
          </cell>
          <cell r="J704" t="str">
            <v>Pasto 2</v>
          </cell>
          <cell r="K704">
            <v>0</v>
          </cell>
          <cell r="L704" t="str">
            <v>3114836103 - 3143150788</v>
          </cell>
          <cell r="M704" t="str">
            <v>fundacionfei.pasto@gmail.com</v>
          </cell>
          <cell r="N704" t="str">
            <v>Centro De Atención Especializada</v>
          </cell>
          <cell r="O704" t="str">
            <v>No Aplica</v>
          </cell>
          <cell r="P704" t="str">
            <v>SRPA</v>
          </cell>
          <cell r="Q704" t="str">
            <v>399-2018</v>
          </cell>
          <cell r="R704">
            <v>20</v>
          </cell>
          <cell r="S704">
            <v>43435</v>
          </cell>
          <cell r="T704">
            <v>43769</v>
          </cell>
          <cell r="U704">
            <v>1521306500</v>
          </cell>
          <cell r="V704" t="str">
            <v>Teresa Noguera</v>
          </cell>
        </row>
        <row r="705">
          <cell r="B705" t="str">
            <v>52-154-704</v>
          </cell>
          <cell r="C705" t="str">
            <v>Nariño</v>
          </cell>
          <cell r="D705" t="str">
            <v>Fundación Familia Entorno Individuo - FEI</v>
          </cell>
          <cell r="E705" t="str">
            <v>900001876-4</v>
          </cell>
          <cell r="F705" t="str">
            <v>Jeisson Paul Cardona</v>
          </cell>
          <cell r="G705" t="str">
            <v>Instituto De Orientacion Santo Angel</v>
          </cell>
          <cell r="H705" t="str">
            <v>Calle 21 E N° 9 E 4-30 Barrio La Estrella</v>
          </cell>
          <cell r="I705" t="str">
            <v>Pasto</v>
          </cell>
          <cell r="J705" t="str">
            <v>Pasto 2</v>
          </cell>
          <cell r="K705">
            <v>0</v>
          </cell>
          <cell r="L705" t="str">
            <v>3114836103 - 3143150788</v>
          </cell>
          <cell r="M705" t="str">
            <v>fundacionfei.pasto@gmail.com</v>
          </cell>
          <cell r="N705" t="str">
            <v>Centro De Internamiento Preventivo</v>
          </cell>
          <cell r="O705" t="str">
            <v>No Aplica</v>
          </cell>
          <cell r="P705" t="str">
            <v>SRPA</v>
          </cell>
          <cell r="Q705" t="str">
            <v>400-2018</v>
          </cell>
          <cell r="R705">
            <v>70</v>
          </cell>
          <cell r="S705">
            <v>43435</v>
          </cell>
          <cell r="T705">
            <v>43769</v>
          </cell>
          <cell r="U705">
            <v>433668760</v>
          </cell>
          <cell r="V705" t="str">
            <v>Teresa Noguera</v>
          </cell>
        </row>
        <row r="706">
          <cell r="B706" t="str">
            <v>52-248-705</v>
          </cell>
          <cell r="C706" t="str">
            <v>Nariño</v>
          </cell>
          <cell r="D706" t="str">
            <v>Fundación Servicio Juvenil</v>
          </cell>
          <cell r="E706" t="str">
            <v>860038537-8</v>
          </cell>
          <cell r="F706" t="str">
            <v>Leandro Gomez Hernandez</v>
          </cell>
          <cell r="G706">
            <v>0</v>
          </cell>
          <cell r="H706" t="str">
            <v>Puente Ortiz Cs 78 Barrio La Calavera</v>
          </cell>
          <cell r="I706" t="str">
            <v>San Andres De Tumaco</v>
          </cell>
          <cell r="J706" t="str">
            <v>Tumaco</v>
          </cell>
          <cell r="K706">
            <v>0</v>
          </cell>
          <cell r="L706" t="str">
            <v>3117195831 - 3107855345</v>
          </cell>
          <cell r="M706" t="str">
            <v>fundacionbosconiatumaco@gmail.com</v>
          </cell>
          <cell r="N706" t="str">
            <v>Intervención de Apoyo - Apoyo Psicosocial RD</v>
          </cell>
          <cell r="O706" t="str">
            <v>No Aplica</v>
          </cell>
          <cell r="P706" t="str">
            <v>Vulneración</v>
          </cell>
          <cell r="Q706" t="str">
            <v>408-2018</v>
          </cell>
          <cell r="R706">
            <v>50</v>
          </cell>
          <cell r="S706">
            <v>43435</v>
          </cell>
          <cell r="T706">
            <v>43769</v>
          </cell>
          <cell r="U706">
            <v>178175750</v>
          </cell>
          <cell r="V706" t="str">
            <v>Marina Isabel Tarapuez</v>
          </cell>
        </row>
        <row r="707">
          <cell r="B707" t="str">
            <v>52-222-706</v>
          </cell>
          <cell r="C707" t="str">
            <v>Nariño</v>
          </cell>
          <cell r="D707" t="str">
            <v>Fundación Para La Proteccion Del Menor Limitado Intelectual Y Auditivo De Tumaco</v>
          </cell>
          <cell r="E707" t="str">
            <v>800255070-2</v>
          </cell>
          <cell r="F707" t="str">
            <v>Edna Lucia Montenegro Figueroa</v>
          </cell>
          <cell r="G707">
            <v>0</v>
          </cell>
          <cell r="H707" t="str">
            <v>Calle Anzoategui Con Luis Avelino Perez Esquina</v>
          </cell>
          <cell r="I707" t="str">
            <v>San Andres De Tumaco</v>
          </cell>
          <cell r="J707" t="str">
            <v>Tumaco</v>
          </cell>
          <cell r="K707">
            <v>7271776</v>
          </cell>
          <cell r="L707">
            <v>3154128561</v>
          </cell>
          <cell r="M707" t="str">
            <v>chicoga@yahoo.com</v>
          </cell>
          <cell r="N707" t="str">
            <v>Externado RD</v>
          </cell>
          <cell r="O707" t="str">
            <v>Media Jornada</v>
          </cell>
          <cell r="P707" t="str">
            <v>Discapacidad</v>
          </cell>
          <cell r="Q707" t="str">
            <v>416-2018</v>
          </cell>
          <cell r="R707">
            <v>30</v>
          </cell>
          <cell r="S707">
            <v>43435</v>
          </cell>
          <cell r="T707">
            <v>43769</v>
          </cell>
          <cell r="U707">
            <v>260580420</v>
          </cell>
          <cell r="V707" t="str">
            <v>Marina Isabel Tarapuez</v>
          </cell>
        </row>
        <row r="708">
          <cell r="B708" t="str">
            <v>52-248-707</v>
          </cell>
          <cell r="C708" t="str">
            <v>Nariño</v>
          </cell>
          <cell r="D708" t="str">
            <v>Fundación Servicio Juvenil</v>
          </cell>
          <cell r="E708" t="str">
            <v>860038537-8</v>
          </cell>
          <cell r="F708" t="str">
            <v>Leandro Gomez Hernandez</v>
          </cell>
          <cell r="G708">
            <v>0</v>
          </cell>
          <cell r="H708" t="str">
            <v>Calle Del Comercio Carrera 14 Casa 342 Barrio La Calavera</v>
          </cell>
          <cell r="I708" t="str">
            <v>San Andres De Tumaco</v>
          </cell>
          <cell r="J708" t="str">
            <v>Tumaco</v>
          </cell>
          <cell r="K708">
            <v>7274472</v>
          </cell>
          <cell r="L708" t="str">
            <v>3117195831 - 3107855345</v>
          </cell>
          <cell r="M708" t="str">
            <v>fundacionbosconiatumaco@gmail.com</v>
          </cell>
          <cell r="N708" t="str">
            <v>Externado RD</v>
          </cell>
          <cell r="O708" t="str">
            <v>Jornada Completa</v>
          </cell>
          <cell r="P708" t="str">
            <v>Vulneración</v>
          </cell>
          <cell r="Q708" t="str">
            <v>417-2018</v>
          </cell>
          <cell r="R708">
            <v>70</v>
          </cell>
          <cell r="S708">
            <v>43435</v>
          </cell>
          <cell r="T708">
            <v>43769</v>
          </cell>
          <cell r="U708">
            <v>554718290</v>
          </cell>
          <cell r="V708" t="str">
            <v>Marina Isabel Tarapuez</v>
          </cell>
        </row>
        <row r="709">
          <cell r="B709" t="str">
            <v>52-152-708</v>
          </cell>
          <cell r="C709" t="str">
            <v>Nariño</v>
          </cell>
          <cell r="D709" t="str">
            <v>Fundación Emssanar</v>
          </cell>
          <cell r="E709" t="str">
            <v>814006325-9</v>
          </cell>
          <cell r="F709" t="str">
            <v>Maria Celia Del Socorro Montenegro Tulcanaza</v>
          </cell>
          <cell r="G709">
            <v>0</v>
          </cell>
          <cell r="H709" t="str">
            <v>Manzana 067 Lote O27 Barrio Marquez</v>
          </cell>
          <cell r="I709" t="str">
            <v>San Andres De Tumaco</v>
          </cell>
          <cell r="J709" t="str">
            <v>Tumaco</v>
          </cell>
          <cell r="K709">
            <v>7273042</v>
          </cell>
          <cell r="L709">
            <v>0</v>
          </cell>
          <cell r="M709" t="str">
            <v>hscztumaco@gmail.com</v>
          </cell>
          <cell r="N709" t="str">
            <v>Hogar Sustituto Entidad RD</v>
          </cell>
          <cell r="O709" t="str">
            <v>No Aplica</v>
          </cell>
          <cell r="P709" t="str">
            <v>Discapacidad</v>
          </cell>
          <cell r="Q709" t="str">
            <v>418-2018</v>
          </cell>
          <cell r="R709">
            <v>34</v>
          </cell>
          <cell r="S709">
            <v>43435</v>
          </cell>
          <cell r="T709">
            <v>43769</v>
          </cell>
          <cell r="U709">
            <v>0</v>
          </cell>
          <cell r="V709" t="str">
            <v>Esteban Burbano</v>
          </cell>
        </row>
        <row r="710">
          <cell r="B710" t="str">
            <v>52-152-709</v>
          </cell>
          <cell r="C710" t="str">
            <v>Nariño</v>
          </cell>
          <cell r="D710" t="str">
            <v>Fundación Emssanar</v>
          </cell>
          <cell r="E710" t="str">
            <v>814006325-9</v>
          </cell>
          <cell r="F710" t="str">
            <v>Maria Celia Del Socorro Montenegro Tulcanaza</v>
          </cell>
          <cell r="G710">
            <v>0</v>
          </cell>
          <cell r="H710" t="str">
            <v>Manzana 067 Lote O27 Barrio Marquez</v>
          </cell>
          <cell r="I710" t="str">
            <v>San Andres De Tumaco</v>
          </cell>
          <cell r="J710" t="str">
            <v>Tumaco</v>
          </cell>
          <cell r="K710">
            <v>7273042</v>
          </cell>
          <cell r="L710">
            <v>0</v>
          </cell>
          <cell r="M710" t="str">
            <v>hscztumaco@gmail.com</v>
          </cell>
          <cell r="N710" t="str">
            <v>Hogar Sustituto Entidad RD</v>
          </cell>
          <cell r="O710" t="str">
            <v>No Aplica</v>
          </cell>
          <cell r="P710" t="str">
            <v>Vulneración</v>
          </cell>
          <cell r="Q710" t="str">
            <v>406-2018</v>
          </cell>
          <cell r="R710">
            <v>150</v>
          </cell>
          <cell r="S710">
            <v>43435</v>
          </cell>
          <cell r="T710">
            <v>43769</v>
          </cell>
          <cell r="U710">
            <v>0</v>
          </cell>
          <cell r="V710" t="str">
            <v>Flor Angela Martinez</v>
          </cell>
        </row>
        <row r="711">
          <cell r="B711" t="str">
            <v>52-99-710</v>
          </cell>
          <cell r="C711" t="str">
            <v>Nariño</v>
          </cell>
          <cell r="D711" t="str">
            <v>Corporación Para El Desarrollo Integral De Comunidades Negras, Raizales, Palenqueras Y Damnificados De Colombia - CORDIDEMA</v>
          </cell>
          <cell r="E711" t="str">
            <v>900272091-1</v>
          </cell>
          <cell r="F711" t="str">
            <v>Manuel Ulises Grueso</v>
          </cell>
          <cell r="G711">
            <v>0</v>
          </cell>
          <cell r="H711" t="str">
            <v>Barrio La Cordialidad Frente Al CDI</v>
          </cell>
          <cell r="I711" t="str">
            <v>San Andres De Tumaco</v>
          </cell>
          <cell r="J711" t="str">
            <v>Tumaco</v>
          </cell>
          <cell r="K711">
            <v>0</v>
          </cell>
          <cell r="L711">
            <v>3133044211</v>
          </cell>
          <cell r="M711" t="str">
            <v>cordidemaproyectandoelfuturo@gmail.com</v>
          </cell>
          <cell r="N711" t="str">
            <v>Internado RD</v>
          </cell>
          <cell r="O711" t="str">
            <v>No Aplica</v>
          </cell>
          <cell r="P711" t="str">
            <v>Calle</v>
          </cell>
          <cell r="Q711" t="str">
            <v>425-2018</v>
          </cell>
          <cell r="R711">
            <v>50</v>
          </cell>
          <cell r="S711">
            <v>43435</v>
          </cell>
          <cell r="T711">
            <v>43554</v>
          </cell>
          <cell r="U711">
            <v>271410600</v>
          </cell>
          <cell r="V711" t="str">
            <v>Oscar Jose Quiñonez</v>
          </cell>
        </row>
        <row r="712">
          <cell r="B712" t="str">
            <v>52-307-711</v>
          </cell>
          <cell r="C712" t="str">
            <v>Nariño</v>
          </cell>
          <cell r="D712" t="str">
            <v>Secretariado Diocesano De Pastoral Social</v>
          </cell>
          <cell r="E712" t="str">
            <v>837000332-7</v>
          </cell>
          <cell r="F712" t="str">
            <v>Vicente Everardo Legarda Revelo</v>
          </cell>
          <cell r="G712">
            <v>0</v>
          </cell>
          <cell r="H712" t="str">
            <v>Calle 15 # 15-40 Barrio San Francisco</v>
          </cell>
          <cell r="I712" t="str">
            <v>Túquerres</v>
          </cell>
          <cell r="J712" t="str">
            <v>Túquerres</v>
          </cell>
          <cell r="K712">
            <v>0</v>
          </cell>
          <cell r="L712">
            <v>3153463405</v>
          </cell>
          <cell r="M712" t="str">
            <v>psipialescenfami@gmail.com</v>
          </cell>
          <cell r="N712" t="str">
            <v>Intervención de Apoyo - Apoyo Psicosocial RD</v>
          </cell>
          <cell r="O712" t="str">
            <v>No Aplica</v>
          </cell>
          <cell r="P712" t="str">
            <v>Vulneración</v>
          </cell>
          <cell r="Q712" t="str">
            <v>410-2018</v>
          </cell>
          <cell r="R712">
            <v>50</v>
          </cell>
          <cell r="S712">
            <v>43435</v>
          </cell>
          <cell r="T712">
            <v>43769</v>
          </cell>
          <cell r="U712">
            <v>178175750</v>
          </cell>
          <cell r="V712" t="str">
            <v>Lorena Del Carmen Martinez</v>
          </cell>
        </row>
        <row r="713">
          <cell r="B713" t="str">
            <v>54-295-712</v>
          </cell>
          <cell r="C713" t="str">
            <v>Norte_de_Santander</v>
          </cell>
          <cell r="D713" t="str">
            <v>ONG Crecer En Familia</v>
          </cell>
          <cell r="E713" t="str">
            <v>805020621-1</v>
          </cell>
          <cell r="F713" t="str">
            <v>Alma Yolima Caicedo Paz</v>
          </cell>
          <cell r="G713">
            <v>0</v>
          </cell>
          <cell r="H713" t="str">
            <v>Avenida 11e No. 3-27 Quinta Oriental</v>
          </cell>
          <cell r="I713" t="str">
            <v>Cúcuta</v>
          </cell>
          <cell r="J713" t="str">
            <v>Cúcuta 3</v>
          </cell>
          <cell r="K713">
            <v>0</v>
          </cell>
          <cell r="L713">
            <v>3154436895</v>
          </cell>
          <cell r="M713" t="str">
            <v>crecefamiliacucuta@hotmail.com</v>
          </cell>
          <cell r="N713" t="str">
            <v>Centro de Emergencia RD</v>
          </cell>
          <cell r="O713" t="str">
            <v>No Aplica</v>
          </cell>
          <cell r="P713" t="str">
            <v>Vulneración</v>
          </cell>
          <cell r="Q713">
            <v>373</v>
          </cell>
          <cell r="R713">
            <v>20</v>
          </cell>
          <cell r="S713">
            <v>43435</v>
          </cell>
          <cell r="T713">
            <v>43769</v>
          </cell>
          <cell r="U713">
            <v>359284260</v>
          </cell>
          <cell r="V713" t="str">
            <v>Iveth Alvarez Gonzalez</v>
          </cell>
        </row>
        <row r="714">
          <cell r="B714" t="str">
            <v>54-295-713</v>
          </cell>
          <cell r="C714" t="str">
            <v>Norte_de_Santander</v>
          </cell>
          <cell r="D714" t="str">
            <v>ONG Crecer En Familia</v>
          </cell>
          <cell r="E714" t="str">
            <v>805020621-1</v>
          </cell>
          <cell r="F714" t="str">
            <v>Alma Yolima Caicedo Paz</v>
          </cell>
          <cell r="G714">
            <v>0</v>
          </cell>
          <cell r="H714" t="str">
            <v>Calle 21 No. 0b - 40 Barrio Blanco</v>
          </cell>
          <cell r="I714" t="str">
            <v>Cúcuta</v>
          </cell>
          <cell r="J714" t="str">
            <v>Cúcuta 1 - Cúcuta 2 - Cúcuta 3</v>
          </cell>
          <cell r="K714">
            <v>0</v>
          </cell>
          <cell r="L714">
            <v>3154436895</v>
          </cell>
          <cell r="M714" t="str">
            <v>crecefamiliahogaressustitutosns@hotmail.com</v>
          </cell>
          <cell r="N714" t="str">
            <v>Hogar Sustituto Entidad RD</v>
          </cell>
          <cell r="O714" t="str">
            <v>No Aplica</v>
          </cell>
          <cell r="P714" t="str">
            <v>Vulneración / Discapacidad</v>
          </cell>
          <cell r="Q714">
            <v>380</v>
          </cell>
          <cell r="R714">
            <v>427</v>
          </cell>
          <cell r="S714">
            <v>43435</v>
          </cell>
          <cell r="T714">
            <v>43769</v>
          </cell>
          <cell r="U714">
            <v>5967983890</v>
          </cell>
          <cell r="V714" t="str">
            <v>Nubia Rodriguez Stella - Iveth Alvarez Gonzalez - Mabel Villamizar Cala</v>
          </cell>
        </row>
        <row r="715">
          <cell r="B715" t="str">
            <v>54-295-714</v>
          </cell>
          <cell r="C715" t="str">
            <v>Norte_de_Santander</v>
          </cell>
          <cell r="D715" t="str">
            <v>ONG Crecer En Familia</v>
          </cell>
          <cell r="E715" t="str">
            <v>805020621-1</v>
          </cell>
          <cell r="F715" t="str">
            <v>Alma Yolima Caicedo Paz</v>
          </cell>
          <cell r="G715" t="str">
            <v>Sede Niñas</v>
          </cell>
          <cell r="H715" t="str">
            <v>Calle 4 No. 1 - 45 Barrio Colsag</v>
          </cell>
          <cell r="I715" t="str">
            <v>Cúcuta</v>
          </cell>
          <cell r="J715" t="str">
            <v>Cúcuta 3</v>
          </cell>
          <cell r="K715">
            <v>0</v>
          </cell>
          <cell r="L715">
            <v>3154436895</v>
          </cell>
          <cell r="M715" t="str">
            <v>crecefamiliacucuta@hotmail.com</v>
          </cell>
          <cell r="N715" t="str">
            <v>Internado RD</v>
          </cell>
          <cell r="O715" t="str">
            <v>No Aplica</v>
          </cell>
          <cell r="P715" t="str">
            <v>Calle</v>
          </cell>
          <cell r="Q715">
            <v>382</v>
          </cell>
          <cell r="R715">
            <v>33</v>
          </cell>
          <cell r="S715">
            <v>43435</v>
          </cell>
          <cell r="T715">
            <v>43769</v>
          </cell>
          <cell r="U715">
            <v>1124794575</v>
          </cell>
          <cell r="V715" t="str">
            <v>Iveth Alvarez Gonzalez</v>
          </cell>
        </row>
        <row r="716">
          <cell r="B716" t="str">
            <v>54-295-715</v>
          </cell>
          <cell r="C716" t="str">
            <v>Norte_de_Santander</v>
          </cell>
          <cell r="D716" t="str">
            <v>ONG Crecer En Familia</v>
          </cell>
          <cell r="E716" t="str">
            <v>805020621-1</v>
          </cell>
          <cell r="F716" t="str">
            <v>Alma Yolima Caicedo Paz</v>
          </cell>
          <cell r="G716" t="str">
            <v>Sede Niños</v>
          </cell>
          <cell r="H716" t="str">
            <v>Avenida 16 No. 9-62 Barrio San Miguel</v>
          </cell>
          <cell r="I716" t="str">
            <v>Cúcuta</v>
          </cell>
          <cell r="J716" t="str">
            <v>Cúcuta 3</v>
          </cell>
          <cell r="K716">
            <v>0</v>
          </cell>
          <cell r="L716">
            <v>3154436895</v>
          </cell>
          <cell r="M716" t="str">
            <v>crecefamiliacucuta@hotmail.com</v>
          </cell>
          <cell r="N716" t="str">
            <v>Internado RD</v>
          </cell>
          <cell r="O716" t="str">
            <v>No Aplica</v>
          </cell>
          <cell r="P716" t="str">
            <v>Calle</v>
          </cell>
          <cell r="Q716">
            <v>382</v>
          </cell>
          <cell r="R716">
            <v>42</v>
          </cell>
          <cell r="S716">
            <v>43435</v>
          </cell>
          <cell r="T716">
            <v>43769</v>
          </cell>
          <cell r="U716">
            <v>0</v>
          </cell>
          <cell r="V716" t="str">
            <v>Iveth Alvarez Gonzalez</v>
          </cell>
        </row>
        <row r="717">
          <cell r="B717" t="str">
            <v>54-295-716</v>
          </cell>
          <cell r="C717" t="str">
            <v>Norte_de_Santander</v>
          </cell>
          <cell r="D717" t="str">
            <v>ONG Crecer En Familia</v>
          </cell>
          <cell r="E717" t="str">
            <v>805020621-1</v>
          </cell>
          <cell r="F717" t="str">
            <v>Alma Yolima Caicedo Paz</v>
          </cell>
          <cell r="G717">
            <v>0</v>
          </cell>
          <cell r="H717" t="str">
            <v>Calle 13 No. 1 - 48 La Playa</v>
          </cell>
          <cell r="I717" t="str">
            <v>Cúcuta</v>
          </cell>
          <cell r="J717" t="str">
            <v>Cúcuta 1</v>
          </cell>
          <cell r="K717">
            <v>0</v>
          </cell>
          <cell r="L717">
            <v>3154436895</v>
          </cell>
          <cell r="M717" t="str">
            <v>crecefamiliacucuta@hotmail.com</v>
          </cell>
          <cell r="N717" t="str">
            <v>Centro Transitorio</v>
          </cell>
          <cell r="O717" t="str">
            <v>No Aplica</v>
          </cell>
          <cell r="P717" t="str">
            <v>SRPA</v>
          </cell>
          <cell r="Q717">
            <v>383</v>
          </cell>
          <cell r="R717">
            <v>3</v>
          </cell>
          <cell r="S717">
            <v>43435</v>
          </cell>
          <cell r="T717">
            <v>43769</v>
          </cell>
          <cell r="U717">
            <v>121249440</v>
          </cell>
          <cell r="V717" t="str">
            <v>Nubia Rodriguez Stella</v>
          </cell>
        </row>
        <row r="718">
          <cell r="B718" t="str">
            <v>54-295-717</v>
          </cell>
          <cell r="C718" t="str">
            <v>Norte_de_Santander</v>
          </cell>
          <cell r="D718" t="str">
            <v>ONG Crecer En Familia</v>
          </cell>
          <cell r="E718" t="str">
            <v>805020621-1</v>
          </cell>
          <cell r="F718" t="str">
            <v>Alma Yolima Caicedo Paz</v>
          </cell>
          <cell r="G718">
            <v>0</v>
          </cell>
          <cell r="H718" t="str">
            <v>Calle 15 No. 2-63 La Playa</v>
          </cell>
          <cell r="I718" t="str">
            <v>Cúcuta</v>
          </cell>
          <cell r="J718" t="str">
            <v>Cúcuta 1</v>
          </cell>
          <cell r="K718">
            <v>0</v>
          </cell>
          <cell r="L718">
            <v>3154436895</v>
          </cell>
          <cell r="M718" t="str">
            <v>crecefamiliacucuta@hotmail.com</v>
          </cell>
          <cell r="N718" t="str">
            <v>Libertad Vigilada – Asistida</v>
          </cell>
          <cell r="O718" t="str">
            <v>No Aplica</v>
          </cell>
          <cell r="P718" t="str">
            <v>SRPA</v>
          </cell>
          <cell r="Q718">
            <v>386</v>
          </cell>
          <cell r="R718">
            <v>30</v>
          </cell>
          <cell r="S718">
            <v>43435</v>
          </cell>
          <cell r="T718">
            <v>43769</v>
          </cell>
          <cell r="U718">
            <v>190313520</v>
          </cell>
          <cell r="V718" t="str">
            <v>Nubia Rodriguez Stella</v>
          </cell>
        </row>
        <row r="719">
          <cell r="B719" t="str">
            <v>54-156-718</v>
          </cell>
          <cell r="C719" t="str">
            <v>Norte_de_Santander</v>
          </cell>
          <cell r="D719" t="str">
            <v>Fundación Familiar Pro Rehabilitación de Farmacodependientes FFARO</v>
          </cell>
          <cell r="E719" t="str">
            <v>800034694-1</v>
          </cell>
          <cell r="F719" t="str">
            <v>David Jaimes Moncada</v>
          </cell>
          <cell r="G719" t="str">
            <v>Santiago Apostol</v>
          </cell>
          <cell r="H719" t="str">
            <v>Casa A Lote 11 Urbanizacion La Carolina</v>
          </cell>
          <cell r="I719" t="str">
            <v>Cúcuta</v>
          </cell>
          <cell r="J719" t="str">
            <v>Cúcuta 1</v>
          </cell>
          <cell r="K719">
            <v>5840520</v>
          </cell>
          <cell r="L719">
            <v>3177852027</v>
          </cell>
          <cell r="M719" t="str">
            <v>sedesantiago@fundacionfaro.org</v>
          </cell>
          <cell r="N719" t="str">
            <v>Centro de Emergencia RAJ</v>
          </cell>
          <cell r="O719" t="str">
            <v>No Aplica</v>
          </cell>
          <cell r="P719" t="str">
            <v>RAJ</v>
          </cell>
          <cell r="Q719">
            <v>374</v>
          </cell>
          <cell r="R719">
            <v>5</v>
          </cell>
          <cell r="S719">
            <v>43435</v>
          </cell>
          <cell r="T719">
            <v>43769</v>
          </cell>
          <cell r="U719">
            <v>98650095</v>
          </cell>
          <cell r="V719" t="str">
            <v>Nubia Rodriguez Stella</v>
          </cell>
        </row>
        <row r="720">
          <cell r="B720" t="str">
            <v>54-156-719</v>
          </cell>
          <cell r="C720" t="str">
            <v>Norte_de_Santander</v>
          </cell>
          <cell r="D720" t="str">
            <v>Fundación Familiar Pro Rehabilitación de Farmacodependientes FFARO</v>
          </cell>
          <cell r="E720" t="str">
            <v>800034694-1</v>
          </cell>
          <cell r="F720" t="str">
            <v>David Jaimes Moncada</v>
          </cell>
          <cell r="G720" t="str">
            <v>Santiago Apostol</v>
          </cell>
          <cell r="H720" t="str">
            <v>Casa A Lote 11 Urbanizacion La Carolina</v>
          </cell>
          <cell r="I720" t="str">
            <v>Cúcuta</v>
          </cell>
          <cell r="J720" t="str">
            <v>Cúcuta 1</v>
          </cell>
          <cell r="K720">
            <v>5840520</v>
          </cell>
          <cell r="L720">
            <v>3177852027</v>
          </cell>
          <cell r="M720" t="str">
            <v>sedesantiago@fundacionfaro.org</v>
          </cell>
          <cell r="N720" t="str">
            <v>Internado RAJ</v>
          </cell>
          <cell r="O720" t="str">
            <v>No Aplica</v>
          </cell>
          <cell r="P720" t="str">
            <v>RAJ</v>
          </cell>
          <cell r="Q720">
            <v>376</v>
          </cell>
          <cell r="R720">
            <v>32</v>
          </cell>
          <cell r="S720">
            <v>43435</v>
          </cell>
          <cell r="T720">
            <v>43769</v>
          </cell>
          <cell r="U720">
            <v>548645856</v>
          </cell>
          <cell r="V720" t="str">
            <v>Nubia Rodriguez Stella</v>
          </cell>
        </row>
        <row r="721">
          <cell r="B721" t="str">
            <v>54-156-720</v>
          </cell>
          <cell r="C721" t="str">
            <v>Norte_de_Santander</v>
          </cell>
          <cell r="D721" t="str">
            <v>Fundación Familiar Pro Rehabilitación de Farmacodependientes FFARO</v>
          </cell>
          <cell r="E721" t="str">
            <v>800034694-1</v>
          </cell>
          <cell r="F721" t="str">
            <v>David Jaimes Moncada</v>
          </cell>
          <cell r="G721" t="str">
            <v>San Jose</v>
          </cell>
          <cell r="H721" t="str">
            <v>Avenida 3b# 20-09 Barrio Puente Barco</v>
          </cell>
          <cell r="I721" t="str">
            <v>Cúcuta</v>
          </cell>
          <cell r="J721" t="str">
            <v>Cúcuta 1</v>
          </cell>
          <cell r="K721">
            <v>5710410</v>
          </cell>
          <cell r="L721">
            <v>3166923400</v>
          </cell>
          <cell r="M721" t="str">
            <v>sanjose@fundacionfaro.org</v>
          </cell>
          <cell r="N721" t="str">
            <v>Semicerrado Internado</v>
          </cell>
          <cell r="O721" t="str">
            <v>No Aplica</v>
          </cell>
          <cell r="P721" t="str">
            <v>SRPA</v>
          </cell>
          <cell r="Q721">
            <v>385</v>
          </cell>
          <cell r="R721">
            <v>25</v>
          </cell>
          <cell r="S721">
            <v>43435</v>
          </cell>
          <cell r="T721">
            <v>43769</v>
          </cell>
          <cell r="U721">
            <v>428629575</v>
          </cell>
          <cell r="V721" t="str">
            <v>Nubia Rodriguez Stella</v>
          </cell>
        </row>
        <row r="722">
          <cell r="B722" t="str">
            <v>54-226-721</v>
          </cell>
          <cell r="C722" t="str">
            <v>Norte_de_Santander</v>
          </cell>
          <cell r="D722" t="str">
            <v>Fundación Pía Autónoma Asilo Andresen</v>
          </cell>
          <cell r="E722" t="str">
            <v>890500509-1</v>
          </cell>
          <cell r="F722" t="str">
            <v>Jose Elver Rojas Herrera</v>
          </cell>
          <cell r="G722">
            <v>0</v>
          </cell>
          <cell r="H722" t="str">
            <v>Avenida 4 #17-41 Barrio La Playa</v>
          </cell>
          <cell r="I722" t="str">
            <v>Cúcuta</v>
          </cell>
          <cell r="J722" t="str">
            <v>Cúcuta 3</v>
          </cell>
          <cell r="K722">
            <v>5713490</v>
          </cell>
          <cell r="L722">
            <v>3124044622</v>
          </cell>
          <cell r="M722" t="str">
            <v>fundacion_asiloandresen12@hotmail.com</v>
          </cell>
          <cell r="N722" t="str">
            <v>Externado RD</v>
          </cell>
          <cell r="O722" t="str">
            <v>Media Jornada</v>
          </cell>
          <cell r="P722" t="str">
            <v>Vulneración</v>
          </cell>
          <cell r="Q722">
            <v>377</v>
          </cell>
          <cell r="R722">
            <v>100</v>
          </cell>
          <cell r="S722">
            <v>43435</v>
          </cell>
          <cell r="T722">
            <v>43769</v>
          </cell>
          <cell r="U722">
            <v>548080700</v>
          </cell>
          <cell r="V722" t="str">
            <v>Iveth Alvarez Gonzalez</v>
          </cell>
        </row>
        <row r="723">
          <cell r="B723" t="str">
            <v>54-285-722</v>
          </cell>
          <cell r="C723" t="str">
            <v>Norte_de_Santander</v>
          </cell>
          <cell r="D723" t="str">
            <v>Instituto La Esperanza</v>
          </cell>
          <cell r="E723" t="str">
            <v>890500623-3</v>
          </cell>
          <cell r="F723" t="str">
            <v>Ana Elena Vega De Camargo</v>
          </cell>
          <cell r="G723">
            <v>0</v>
          </cell>
          <cell r="H723" t="str">
            <v>Avenida 9e # 0-10 Quinta Oriental</v>
          </cell>
          <cell r="I723" t="str">
            <v>Cúcuta</v>
          </cell>
          <cell r="J723" t="str">
            <v>Cúcuta 2</v>
          </cell>
          <cell r="K723">
            <v>5751239</v>
          </cell>
          <cell r="L723">
            <v>0</v>
          </cell>
          <cell r="M723" t="str">
            <v>institutolaesperanza06@hotmail.com</v>
          </cell>
          <cell r="N723" t="str">
            <v>Externado RD</v>
          </cell>
          <cell r="O723" t="str">
            <v>Jornada Completa</v>
          </cell>
          <cell r="P723" t="str">
            <v>Discapacidad</v>
          </cell>
          <cell r="Q723">
            <v>379</v>
          </cell>
          <cell r="R723">
            <v>50</v>
          </cell>
          <cell r="S723">
            <v>43435</v>
          </cell>
          <cell r="T723">
            <v>43769</v>
          </cell>
          <cell r="U723">
            <v>589433250</v>
          </cell>
          <cell r="V723" t="str">
            <v>Mabel Villamizar Cala</v>
          </cell>
        </row>
        <row r="724">
          <cell r="B724" t="str">
            <v>54-89-723</v>
          </cell>
          <cell r="C724" t="str">
            <v>Norte_de_Santander</v>
          </cell>
          <cell r="D724" t="str">
            <v>Corporación De Profesionales Para El Desarrollo Integral Comunitario</v>
          </cell>
          <cell r="E724" t="str">
            <v>804003003-2</v>
          </cell>
          <cell r="F724" t="str">
            <v>Maria Estela Contreras Antolinez</v>
          </cell>
          <cell r="G724">
            <v>0</v>
          </cell>
          <cell r="H724" t="str">
            <v>Calle 6n No. 5-20 Barrio Pescadero</v>
          </cell>
          <cell r="I724" t="str">
            <v>Cúcuta</v>
          </cell>
          <cell r="J724" t="str">
            <v>Cúcuta 3</v>
          </cell>
          <cell r="K724">
            <v>5723422</v>
          </cell>
          <cell r="L724">
            <v>3158020261</v>
          </cell>
          <cell r="M724" t="str">
            <v>coordinación@corprodinco.org</v>
          </cell>
          <cell r="N724" t="str">
            <v>Externado RD</v>
          </cell>
          <cell r="O724" t="str">
            <v>Media Jornada</v>
          </cell>
          <cell r="P724" t="str">
            <v>Trabajo Infantil</v>
          </cell>
          <cell r="Q724">
            <v>378</v>
          </cell>
          <cell r="R724">
            <v>110</v>
          </cell>
          <cell r="S724">
            <v>43435</v>
          </cell>
          <cell r="T724">
            <v>43769</v>
          </cell>
          <cell r="U724">
            <v>602888770</v>
          </cell>
          <cell r="V724" t="str">
            <v>Iveth Alvarez Gonzalez</v>
          </cell>
        </row>
        <row r="725">
          <cell r="B725" t="str">
            <v>54-295-724</v>
          </cell>
          <cell r="C725" t="str">
            <v>Norte_de_Santander</v>
          </cell>
          <cell r="D725" t="str">
            <v>ONG Crecer En Familia</v>
          </cell>
          <cell r="E725" t="str">
            <v>805020621-1</v>
          </cell>
          <cell r="F725" t="str">
            <v>Alma Yolima Caicedo Paz</v>
          </cell>
          <cell r="G725">
            <v>0</v>
          </cell>
          <cell r="H725" t="str">
            <v>Calle 2 Bn #10-46 Kilometro 8 Via Municipio De Los Patios</v>
          </cell>
          <cell r="I725" t="str">
            <v>Los Patios</v>
          </cell>
          <cell r="J725" t="str">
            <v>Cúcuta 1</v>
          </cell>
          <cell r="K725">
            <v>0</v>
          </cell>
          <cell r="L725">
            <v>3154436895</v>
          </cell>
          <cell r="M725" t="str">
            <v>crecefamiliacucuta@hotmail.com</v>
          </cell>
          <cell r="N725" t="str">
            <v>Centro De Atención Especializada</v>
          </cell>
          <cell r="O725" t="str">
            <v>No Aplica</v>
          </cell>
          <cell r="P725" t="str">
            <v>SRPA</v>
          </cell>
          <cell r="Q725">
            <v>372</v>
          </cell>
          <cell r="R725">
            <v>77</v>
          </cell>
          <cell r="S725">
            <v>43435</v>
          </cell>
          <cell r="T725">
            <v>43769</v>
          </cell>
          <cell r="U725">
            <v>1673437150</v>
          </cell>
          <cell r="V725" t="str">
            <v>Nubia Rodriguez Stella</v>
          </cell>
        </row>
        <row r="726">
          <cell r="B726" t="str">
            <v>54-295-725</v>
          </cell>
          <cell r="C726" t="str">
            <v>Norte_de_Santander</v>
          </cell>
          <cell r="D726" t="str">
            <v>ONG Crecer En Familia</v>
          </cell>
          <cell r="E726" t="str">
            <v>805020621-1</v>
          </cell>
          <cell r="F726" t="str">
            <v>Alma Yolima Caicedo Paz</v>
          </cell>
          <cell r="G726">
            <v>0</v>
          </cell>
          <cell r="H726" t="str">
            <v>Calle 2b No. 10 - 46 Km 8 Vía Los Patios</v>
          </cell>
          <cell r="I726" t="str">
            <v>Los Patios</v>
          </cell>
          <cell r="J726" t="str">
            <v>Cúcuta 1</v>
          </cell>
          <cell r="K726">
            <v>0</v>
          </cell>
          <cell r="L726">
            <v>3154436895</v>
          </cell>
          <cell r="M726" t="str">
            <v>crecefamiliacucuta@hotmail.com</v>
          </cell>
          <cell r="N726" t="str">
            <v>Centro De Internamiento Preventivo</v>
          </cell>
          <cell r="O726" t="str">
            <v>No Aplica</v>
          </cell>
          <cell r="P726" t="str">
            <v>SRPA</v>
          </cell>
          <cell r="Q726">
            <v>384</v>
          </cell>
          <cell r="R726">
            <v>25</v>
          </cell>
          <cell r="S726">
            <v>43435</v>
          </cell>
          <cell r="T726">
            <v>43769</v>
          </cell>
          <cell r="U726">
            <v>542085950</v>
          </cell>
          <cell r="V726" t="str">
            <v>Nubia Rodriguez Stella</v>
          </cell>
        </row>
        <row r="727">
          <cell r="B727" t="str">
            <v>54-156-726</v>
          </cell>
          <cell r="C727" t="str">
            <v>Norte_de_Santander</v>
          </cell>
          <cell r="D727" t="str">
            <v>Fundación Familiar Pro Rehabilitación de Farmacodependientes FFARO</v>
          </cell>
          <cell r="E727" t="str">
            <v>800034694-1</v>
          </cell>
          <cell r="F727" t="str">
            <v>David Jaimes Moncada</v>
          </cell>
          <cell r="G727" t="str">
            <v>Monseñor Roberto Lopez Londoño</v>
          </cell>
          <cell r="H727" t="str">
            <v>Avenida 7 #22-70 Barrio 11 De Noviembre</v>
          </cell>
          <cell r="I727" t="str">
            <v>Los Patios</v>
          </cell>
          <cell r="J727" t="str">
            <v>Cúcuta 2</v>
          </cell>
          <cell r="K727">
            <v>5840520</v>
          </cell>
          <cell r="L727">
            <v>3177852027</v>
          </cell>
          <cell r="M727" t="str">
            <v>monroberto@fundacionfaro.org</v>
          </cell>
          <cell r="N727" t="str">
            <v>Internado RD</v>
          </cell>
          <cell r="O727" t="str">
            <v>No Aplica</v>
          </cell>
          <cell r="P727" t="str">
            <v>Consumo SPA</v>
          </cell>
          <cell r="Q727">
            <v>375</v>
          </cell>
          <cell r="R727">
            <v>35</v>
          </cell>
          <cell r="S727">
            <v>43435</v>
          </cell>
          <cell r="T727">
            <v>43769</v>
          </cell>
          <cell r="U727">
            <v>524904135</v>
          </cell>
          <cell r="V727" t="str">
            <v>Mabel Villamizar Cala</v>
          </cell>
        </row>
        <row r="728">
          <cell r="B728" t="str">
            <v>54-295-727</v>
          </cell>
          <cell r="C728" t="str">
            <v>Norte_de_Santander</v>
          </cell>
          <cell r="D728" t="str">
            <v>ONG Crecer En Familia</v>
          </cell>
          <cell r="E728" t="str">
            <v>805020621-1</v>
          </cell>
          <cell r="F728" t="str">
            <v>Alma Yolima Caicedo Paz</v>
          </cell>
          <cell r="G728">
            <v>0</v>
          </cell>
          <cell r="H728" t="str">
            <v>Calle 7 No. 34-19 Apto 01 La Primavera</v>
          </cell>
          <cell r="I728" t="str">
            <v>Ocaña</v>
          </cell>
          <cell r="J728" t="str">
            <v>Cúcuta 1</v>
          </cell>
          <cell r="K728">
            <v>0</v>
          </cell>
          <cell r="L728">
            <v>3154436895</v>
          </cell>
          <cell r="M728" t="str">
            <v>crecefamiliacucuta@hotmail.com</v>
          </cell>
          <cell r="N728" t="str">
            <v>Centro Transitorio</v>
          </cell>
          <cell r="O728" t="str">
            <v>No Aplica</v>
          </cell>
          <cell r="P728" t="str">
            <v>SRPA</v>
          </cell>
          <cell r="Q728">
            <v>383</v>
          </cell>
          <cell r="R728">
            <v>2</v>
          </cell>
          <cell r="S728">
            <v>43435</v>
          </cell>
          <cell r="T728">
            <v>43769</v>
          </cell>
          <cell r="U728">
            <v>0</v>
          </cell>
          <cell r="V728" t="str">
            <v>Nubia Rodriguez Stella</v>
          </cell>
        </row>
        <row r="729">
          <cell r="B729" t="str">
            <v>54-295-728</v>
          </cell>
          <cell r="C729" t="str">
            <v>Norte_de_Santander</v>
          </cell>
          <cell r="D729" t="str">
            <v>ONG Crecer En Familia</v>
          </cell>
          <cell r="E729" t="str">
            <v>805020621-1</v>
          </cell>
          <cell r="F729" t="str">
            <v>Alma Yolima Caicedo Paz</v>
          </cell>
          <cell r="G729">
            <v>0</v>
          </cell>
          <cell r="H729" t="str">
            <v>Calle 12 - 17 Con 132 El Martinete</v>
          </cell>
          <cell r="I729" t="str">
            <v>Ocaña</v>
          </cell>
          <cell r="J729" t="str">
            <v>Cúcuta 1</v>
          </cell>
          <cell r="K729">
            <v>0</v>
          </cell>
          <cell r="L729">
            <v>3154436895</v>
          </cell>
          <cell r="M729" t="str">
            <v>crecefamiliacucuta@hotmail.com</v>
          </cell>
          <cell r="N729" t="str">
            <v>Libertad Vigilada – Asistida</v>
          </cell>
          <cell r="O729" t="str">
            <v>No Aplica</v>
          </cell>
          <cell r="P729" t="str">
            <v>SRPA</v>
          </cell>
          <cell r="Q729">
            <v>386</v>
          </cell>
          <cell r="R729">
            <v>10</v>
          </cell>
          <cell r="S729">
            <v>43435</v>
          </cell>
          <cell r="T729">
            <v>43769</v>
          </cell>
          <cell r="U729">
            <v>0</v>
          </cell>
          <cell r="V729" t="str">
            <v>Nubia Rodriguez Stella</v>
          </cell>
        </row>
        <row r="730">
          <cell r="B730" t="str">
            <v>54-295-729</v>
          </cell>
          <cell r="C730" t="str">
            <v>Norte_de_Santander</v>
          </cell>
          <cell r="D730" t="str">
            <v>ONG Crecer En Familia</v>
          </cell>
          <cell r="E730" t="str">
            <v>805020621-1</v>
          </cell>
          <cell r="F730" t="str">
            <v>Alma Yolima Caicedo Paz</v>
          </cell>
          <cell r="G730">
            <v>0</v>
          </cell>
          <cell r="H730" t="str">
            <v>Carrera 5 Con Calle 6 Esquina Alcaldia</v>
          </cell>
          <cell r="I730" t="str">
            <v>Pamplona</v>
          </cell>
          <cell r="J730" t="str">
            <v>Cúcuta 1</v>
          </cell>
          <cell r="K730">
            <v>0</v>
          </cell>
          <cell r="L730">
            <v>3154436895</v>
          </cell>
          <cell r="M730" t="str">
            <v>crecefamiliacucuta@hotmail.com</v>
          </cell>
          <cell r="N730" t="str">
            <v>Centro Transitorio</v>
          </cell>
          <cell r="O730" t="str">
            <v>No Aplica</v>
          </cell>
          <cell r="P730" t="str">
            <v>SRPA</v>
          </cell>
          <cell r="Q730">
            <v>383</v>
          </cell>
          <cell r="R730">
            <v>1</v>
          </cell>
          <cell r="S730">
            <v>43435</v>
          </cell>
          <cell r="T730">
            <v>43769</v>
          </cell>
          <cell r="U730">
            <v>0</v>
          </cell>
          <cell r="V730" t="str">
            <v>Nubia Rodriguez Stella</v>
          </cell>
        </row>
        <row r="731">
          <cell r="B731" t="str">
            <v>54-285-730</v>
          </cell>
          <cell r="C731" t="str">
            <v>Norte_de_Santander</v>
          </cell>
          <cell r="D731" t="str">
            <v>Instituto La Esperanza</v>
          </cell>
          <cell r="E731" t="str">
            <v>890500623-3</v>
          </cell>
          <cell r="F731" t="str">
            <v>Ana Elena Vega De Camargo</v>
          </cell>
          <cell r="G731">
            <v>0</v>
          </cell>
          <cell r="H731" t="str">
            <v>Km 1,5 Altos Deltrapiche Anillo Vial Lomitas</v>
          </cell>
          <cell r="I731" t="str">
            <v>Villa Del Rosario</v>
          </cell>
          <cell r="J731" t="str">
            <v>Cúcuta 2</v>
          </cell>
          <cell r="K731">
            <v>5895204</v>
          </cell>
          <cell r="L731">
            <v>3166946583</v>
          </cell>
          <cell r="M731" t="str">
            <v>internadolaesperanza@hotmail.com</v>
          </cell>
          <cell r="N731" t="str">
            <v>Internado RD</v>
          </cell>
          <cell r="O731" t="str">
            <v>No Aplica</v>
          </cell>
          <cell r="P731" t="str">
            <v>Discapacidad</v>
          </cell>
          <cell r="Q731">
            <v>381</v>
          </cell>
          <cell r="R731">
            <v>65</v>
          </cell>
          <cell r="S731">
            <v>43435</v>
          </cell>
          <cell r="T731">
            <v>43769</v>
          </cell>
          <cell r="U731">
            <v>1118316160</v>
          </cell>
          <cell r="V731" t="str">
            <v>Mabel Villamizar Cala</v>
          </cell>
        </row>
        <row r="732">
          <cell r="B732" t="str">
            <v>86-75-731</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Internado RAJ</v>
          </cell>
          <cell r="O732" t="str">
            <v>No Aplica</v>
          </cell>
          <cell r="P732" t="str">
            <v>RAJ</v>
          </cell>
          <cell r="Q732">
            <v>148</v>
          </cell>
          <cell r="R732">
            <v>21</v>
          </cell>
          <cell r="S732">
            <v>43435</v>
          </cell>
          <cell r="T732">
            <v>43769</v>
          </cell>
          <cell r="U732">
            <v>367321545</v>
          </cell>
          <cell r="V732" t="str">
            <v>Ericka Lisett Figueroa Quinayas</v>
          </cell>
        </row>
        <row r="733">
          <cell r="B733" t="str">
            <v>86-75-732</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Intervención de Apoyo RAJ</v>
          </cell>
          <cell r="O733" t="str">
            <v>No Aplica</v>
          </cell>
          <cell r="P733" t="str">
            <v>RAJ</v>
          </cell>
          <cell r="Q733">
            <v>148</v>
          </cell>
          <cell r="R733">
            <v>2</v>
          </cell>
          <cell r="S733">
            <v>43435</v>
          </cell>
          <cell r="T733">
            <v>43769</v>
          </cell>
          <cell r="U733">
            <v>0</v>
          </cell>
          <cell r="V733" t="str">
            <v>Ericka Lisett Figueroa Quinayas</v>
          </cell>
        </row>
        <row r="734">
          <cell r="B734" t="str">
            <v>86-75-733</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Libertad Vigilada – Asistida</v>
          </cell>
          <cell r="O734" t="str">
            <v>No Aplica</v>
          </cell>
          <cell r="P734" t="str">
            <v>SRPA</v>
          </cell>
          <cell r="Q734">
            <v>149</v>
          </cell>
          <cell r="R734">
            <v>6</v>
          </cell>
          <cell r="S734">
            <v>43435</v>
          </cell>
          <cell r="T734">
            <v>43769</v>
          </cell>
          <cell r="U734">
            <v>31824204</v>
          </cell>
          <cell r="V734" t="str">
            <v>Ericka Lisett Figueroa Quinayas</v>
          </cell>
        </row>
        <row r="735">
          <cell r="B735" t="str">
            <v>86-75-734</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Prestación de Servicios Sociales a la Comunidad</v>
          </cell>
          <cell r="O735" t="str">
            <v>No Aplica</v>
          </cell>
          <cell r="P735" t="str">
            <v>SRPA</v>
          </cell>
          <cell r="Q735">
            <v>149</v>
          </cell>
          <cell r="R735">
            <v>1</v>
          </cell>
          <cell r="S735">
            <v>43435</v>
          </cell>
          <cell r="T735">
            <v>43769</v>
          </cell>
          <cell r="U735">
            <v>0</v>
          </cell>
          <cell r="V735" t="str">
            <v>Ericka Lisett Figueroa Quinayas</v>
          </cell>
        </row>
        <row r="736">
          <cell r="B736" t="str">
            <v>86-75-735</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Centro Transitorio</v>
          </cell>
          <cell r="O736" t="str">
            <v>No Aplica</v>
          </cell>
          <cell r="P736" t="str">
            <v>SRPA</v>
          </cell>
          <cell r="Q736">
            <v>150</v>
          </cell>
          <cell r="R736">
            <v>1</v>
          </cell>
          <cell r="S736">
            <v>43435</v>
          </cell>
          <cell r="T736">
            <v>43769</v>
          </cell>
          <cell r="U736">
            <v>23308240</v>
          </cell>
          <cell r="V736" t="str">
            <v>Ericka Lisett Figueroa Quinayas</v>
          </cell>
        </row>
        <row r="737">
          <cell r="B737" t="str">
            <v>86-75-736</v>
          </cell>
          <cell r="C737" t="str">
            <v>Putumayo</v>
          </cell>
          <cell r="D737" t="str">
            <v>Congregación Religiosos Terciarios Capuchinos Nuestra Señora De Los Dolores</v>
          </cell>
          <cell r="E737" t="str">
            <v>860005068-3</v>
          </cell>
          <cell r="F737" t="str">
            <v>Héctor Anibal Gil Correa</v>
          </cell>
          <cell r="G737" t="str">
            <v>Centro Amigoniano</v>
          </cell>
          <cell r="H737" t="str">
            <v>Vereda Pueblo Viejo</v>
          </cell>
          <cell r="I737" t="str">
            <v>Mocoa</v>
          </cell>
          <cell r="J737" t="str">
            <v>Mocoa</v>
          </cell>
          <cell r="K737">
            <v>0</v>
          </cell>
          <cell r="L737">
            <v>3218023386</v>
          </cell>
          <cell r="M737" t="str">
            <v>luisamigo.mocoa@gmail.com</v>
          </cell>
          <cell r="N737" t="str">
            <v>Internado RD</v>
          </cell>
          <cell r="O737" t="str">
            <v>No Aplica</v>
          </cell>
          <cell r="P737" t="str">
            <v>Consumo SPA</v>
          </cell>
          <cell r="Q737">
            <v>151</v>
          </cell>
          <cell r="R737">
            <v>19</v>
          </cell>
          <cell r="S737">
            <v>43435</v>
          </cell>
          <cell r="T737">
            <v>43769</v>
          </cell>
          <cell r="U737">
            <v>284947959</v>
          </cell>
          <cell r="V737" t="str">
            <v>Ericka Lisett Figueroa Quinayas</v>
          </cell>
        </row>
        <row r="738">
          <cell r="B738" t="str">
            <v>86-75-737</v>
          </cell>
          <cell r="C738" t="str">
            <v>Putumayo</v>
          </cell>
          <cell r="D738" t="str">
            <v>Congregación Religiosos Terciarios Capuchinos Nuestra Señora De Los Dolores</v>
          </cell>
          <cell r="E738" t="str">
            <v>860005068-3</v>
          </cell>
          <cell r="F738" t="str">
            <v>Héctor Anibal Gil Correa</v>
          </cell>
          <cell r="G738" t="str">
            <v>Centro Amigoniano</v>
          </cell>
          <cell r="H738" t="str">
            <v>Vereda Pueblo Viejo</v>
          </cell>
          <cell r="I738" t="str">
            <v>Mocoa</v>
          </cell>
          <cell r="J738" t="str">
            <v>Mocoa</v>
          </cell>
          <cell r="K738">
            <v>0</v>
          </cell>
          <cell r="L738">
            <v>3218023386</v>
          </cell>
          <cell r="M738" t="str">
            <v>luisamigo.mocoa@gmail.com</v>
          </cell>
          <cell r="N738" t="str">
            <v>Semicerrado Externado</v>
          </cell>
          <cell r="O738" t="str">
            <v>Media Jornada</v>
          </cell>
          <cell r="P738" t="str">
            <v>SRPA</v>
          </cell>
          <cell r="Q738">
            <v>152</v>
          </cell>
          <cell r="R738">
            <v>2</v>
          </cell>
          <cell r="S738">
            <v>43435</v>
          </cell>
          <cell r="T738">
            <v>43769</v>
          </cell>
          <cell r="U738">
            <v>11472198</v>
          </cell>
          <cell r="V738" t="str">
            <v>Ericka Lisett Figueroa Quinayas</v>
          </cell>
        </row>
        <row r="739">
          <cell r="B739" t="str">
            <v>86-75-738</v>
          </cell>
          <cell r="C739" t="str">
            <v>Putumayo</v>
          </cell>
          <cell r="D739" t="str">
            <v>Congregación Religiosos Terciarios Capuchinos Nuestra Señora De Los Dolores</v>
          </cell>
          <cell r="E739" t="str">
            <v>860005068-3</v>
          </cell>
          <cell r="F739" t="str">
            <v>Héctor Anibal Gil Correa</v>
          </cell>
          <cell r="G739" t="str">
            <v>Centro Amigoniano</v>
          </cell>
          <cell r="H739" t="str">
            <v>Vereda Pueblo Viejo</v>
          </cell>
          <cell r="I739" t="str">
            <v>Mocoa</v>
          </cell>
          <cell r="J739" t="str">
            <v>Mocoa</v>
          </cell>
          <cell r="K739">
            <v>0</v>
          </cell>
          <cell r="L739">
            <v>3218023386</v>
          </cell>
          <cell r="M739" t="str">
            <v>luisamigo.mocoa@gmail.com</v>
          </cell>
          <cell r="N739" t="str">
            <v>Externado RD</v>
          </cell>
          <cell r="O739" t="str">
            <v>Jornada Completa</v>
          </cell>
          <cell r="P739" t="str">
            <v>Discapacidad</v>
          </cell>
          <cell r="Q739">
            <v>153</v>
          </cell>
          <cell r="R739">
            <v>47</v>
          </cell>
          <cell r="S739">
            <v>43435</v>
          </cell>
          <cell r="T739">
            <v>43769</v>
          </cell>
          <cell r="U739">
            <v>554067255</v>
          </cell>
          <cell r="V739" t="str">
            <v>Ericka Lisett Figueroa Quinayas</v>
          </cell>
        </row>
        <row r="740">
          <cell r="B740" t="str">
            <v>63-77-739</v>
          </cell>
          <cell r="C740" t="str">
            <v>Quindío</v>
          </cell>
          <cell r="D740" t="str">
            <v>Consorcio Construyendo Futuro - CONFUTURO</v>
          </cell>
          <cell r="E740" t="str">
            <v>900185624-4</v>
          </cell>
          <cell r="F740" t="str">
            <v>Marleny Téllez Holguín</v>
          </cell>
          <cell r="G740">
            <v>0</v>
          </cell>
          <cell r="H740" t="str">
            <v>Calle 5n # 18-29 Barrio Profesionales</v>
          </cell>
          <cell r="I740" t="str">
            <v>Armenia</v>
          </cell>
          <cell r="J740" t="str">
            <v>Sur</v>
          </cell>
          <cell r="K740">
            <v>0</v>
          </cell>
          <cell r="L740" t="str">
            <v>3167422291 - 3006109382</v>
          </cell>
          <cell r="M740" t="str">
            <v>consorcioconfuturo@hotmail.com</v>
          </cell>
          <cell r="N740" t="str">
            <v>Hogar Sustituto Entidad RD</v>
          </cell>
          <cell r="O740" t="str">
            <v>No Aplica</v>
          </cell>
          <cell r="P740" t="str">
            <v>Vulneración</v>
          </cell>
          <cell r="Q740" t="str">
            <v>63-167-2018</v>
          </cell>
          <cell r="R740">
            <v>296</v>
          </cell>
          <cell r="S740">
            <v>43435</v>
          </cell>
          <cell r="T740">
            <v>43769</v>
          </cell>
          <cell r="U740">
            <v>3752748680</v>
          </cell>
          <cell r="V740" t="str">
            <v>Paola Andrea Perez Rodriguez</v>
          </cell>
        </row>
        <row r="741">
          <cell r="B741" t="str">
            <v>63-77-740</v>
          </cell>
          <cell r="C741" t="str">
            <v>Quindío</v>
          </cell>
          <cell r="D741" t="str">
            <v>Consorcio Construyendo Futuro - CONFUTURO</v>
          </cell>
          <cell r="E741" t="str">
            <v>900185624-4</v>
          </cell>
          <cell r="F741" t="str">
            <v>Marleny Téllez Holguín</v>
          </cell>
          <cell r="G741">
            <v>0</v>
          </cell>
          <cell r="H741" t="str">
            <v>Carrera 17 No 1n-42 Barrio Nueva Cecilia</v>
          </cell>
          <cell r="I741" t="str">
            <v>Armenia</v>
          </cell>
          <cell r="J741" t="str">
            <v>Norte</v>
          </cell>
          <cell r="K741">
            <v>0</v>
          </cell>
          <cell r="L741" t="str">
            <v>3167422291 - 3006109382</v>
          </cell>
          <cell r="M741" t="str">
            <v>consorcioconfuturo@hotmail.com</v>
          </cell>
          <cell r="N741" t="str">
            <v>Hogar Sustituto Entidad RD</v>
          </cell>
          <cell r="O741" t="str">
            <v>No Aplica</v>
          </cell>
          <cell r="P741" t="str">
            <v>Vulneración</v>
          </cell>
          <cell r="Q741" t="str">
            <v>63-167-2018</v>
          </cell>
          <cell r="R741">
            <v>0</v>
          </cell>
          <cell r="S741">
            <v>43435</v>
          </cell>
          <cell r="T741">
            <v>43769</v>
          </cell>
          <cell r="U741">
            <v>0</v>
          </cell>
          <cell r="V741" t="str">
            <v>Paola Andrea Perez Rodriguez</v>
          </cell>
        </row>
        <row r="742">
          <cell r="B742" t="str">
            <v>63-77-741</v>
          </cell>
          <cell r="C742" t="str">
            <v>Quindío</v>
          </cell>
          <cell r="D742" t="str">
            <v>Consorcio Construyendo Futuro - CONFUTURO</v>
          </cell>
          <cell r="E742" t="str">
            <v>900185624-4</v>
          </cell>
          <cell r="F742" t="str">
            <v>Marleny Téllez Holguín</v>
          </cell>
          <cell r="G742">
            <v>0</v>
          </cell>
          <cell r="H742" t="str">
            <v>Calle 5n # 18-29 Barrio Profesionales</v>
          </cell>
          <cell r="I742" t="str">
            <v>Armenia</v>
          </cell>
          <cell r="J742" t="str">
            <v>Sur</v>
          </cell>
          <cell r="K742">
            <v>0</v>
          </cell>
          <cell r="L742" t="str">
            <v>3167422291 - 3006109382</v>
          </cell>
          <cell r="M742" t="str">
            <v>consorcioconfuturo@hotmail.com</v>
          </cell>
          <cell r="N742" t="str">
            <v>Hogar Sustituto Entidad RD</v>
          </cell>
          <cell r="O742" t="str">
            <v>No Aplica</v>
          </cell>
          <cell r="P742" t="str">
            <v>Discapacidad</v>
          </cell>
          <cell r="Q742" t="str">
            <v>63-168-2018</v>
          </cell>
          <cell r="R742">
            <v>175</v>
          </cell>
          <cell r="S742">
            <v>43435</v>
          </cell>
          <cell r="T742">
            <v>43769</v>
          </cell>
          <cell r="U742">
            <v>2942669800</v>
          </cell>
          <cell r="V742" t="str">
            <v>Paola Andrea Perez Rodriguez</v>
          </cell>
        </row>
        <row r="743">
          <cell r="B743" t="str">
            <v>63-77-742</v>
          </cell>
          <cell r="C743" t="str">
            <v>Quindío</v>
          </cell>
          <cell r="D743" t="str">
            <v>Consorcio Construyendo Futuro - CONFUTURO</v>
          </cell>
          <cell r="E743" t="str">
            <v>900185624-4</v>
          </cell>
          <cell r="F743" t="str">
            <v>Marleny Téllez Holguín</v>
          </cell>
          <cell r="G743">
            <v>0</v>
          </cell>
          <cell r="H743" t="str">
            <v>Carrera 17 No 1n-42 Barrio Nueva Cecilia</v>
          </cell>
          <cell r="I743" t="str">
            <v>Armenia</v>
          </cell>
          <cell r="J743" t="str">
            <v>Norte</v>
          </cell>
          <cell r="K743">
            <v>0</v>
          </cell>
          <cell r="L743" t="str">
            <v>3167422291 - 3006109382</v>
          </cell>
          <cell r="M743" t="str">
            <v>consorcioconfuturo@hotmail.com</v>
          </cell>
          <cell r="N743" t="str">
            <v>Hogar Sustituto Entidad RD</v>
          </cell>
          <cell r="O743" t="str">
            <v>No Aplica</v>
          </cell>
          <cell r="P743" t="str">
            <v>Discapacidad</v>
          </cell>
          <cell r="Q743" t="str">
            <v>63-168-2018</v>
          </cell>
          <cell r="R743">
            <v>0</v>
          </cell>
          <cell r="S743">
            <v>43435</v>
          </cell>
          <cell r="T743">
            <v>43769</v>
          </cell>
          <cell r="U743">
            <v>0</v>
          </cell>
          <cell r="V743" t="str">
            <v>Paola Andrea Perez Rodriguez</v>
          </cell>
        </row>
        <row r="744">
          <cell r="B744" t="str">
            <v>63-156-743</v>
          </cell>
          <cell r="C744" t="str">
            <v>Quindío</v>
          </cell>
          <cell r="D744" t="str">
            <v>Fundación Familiar Pro Rehabilitación de Farmacodependientes FFARO</v>
          </cell>
          <cell r="E744" t="str">
            <v>800034694-1</v>
          </cell>
          <cell r="F744" t="str">
            <v>Luis Edier Usma Osorio</v>
          </cell>
          <cell r="G744" t="str">
            <v>Sede San Rafael</v>
          </cell>
          <cell r="H744" t="str">
            <v>Via Puerto Espejo, Vereda La India, Finca Pichones</v>
          </cell>
          <cell r="I744" t="str">
            <v>Armenia</v>
          </cell>
          <cell r="J744" t="str">
            <v>Norte</v>
          </cell>
          <cell r="K744">
            <v>0</v>
          </cell>
          <cell r="L744">
            <v>3174280741</v>
          </cell>
          <cell r="M744" t="str">
            <v>sanrafael@fundacionfaro.org'</v>
          </cell>
          <cell r="N744" t="str">
            <v>Internado RD</v>
          </cell>
          <cell r="O744" t="str">
            <v>No Aplica</v>
          </cell>
          <cell r="P744" t="str">
            <v>Consumo SPA</v>
          </cell>
          <cell r="Q744" t="str">
            <v>63-170-2018</v>
          </cell>
          <cell r="R744">
            <v>52</v>
          </cell>
          <cell r="S744">
            <v>43435</v>
          </cell>
          <cell r="T744">
            <v>43769</v>
          </cell>
          <cell r="U744">
            <v>779857572</v>
          </cell>
          <cell r="V744" t="str">
            <v>Paola Andrea Perez Rodriguez</v>
          </cell>
        </row>
        <row r="745">
          <cell r="B745" t="str">
            <v>63-156-744</v>
          </cell>
          <cell r="C745" t="str">
            <v>Quindío</v>
          </cell>
          <cell r="D745" t="str">
            <v>Fundación Familiar Pro Rehabilitación de Farmacodependientes FFARO</v>
          </cell>
          <cell r="E745" t="str">
            <v>800034694-1</v>
          </cell>
          <cell r="F745" t="str">
            <v>Luis Edier Usma Osorio</v>
          </cell>
          <cell r="G745" t="str">
            <v>Sede San Francisco</v>
          </cell>
          <cell r="H745" t="str">
            <v>Carrera 14 No 17-41 Peatonal Piso 2</v>
          </cell>
          <cell r="I745" t="str">
            <v>Armenia</v>
          </cell>
          <cell r="J745" t="str">
            <v>Norte</v>
          </cell>
          <cell r="K745">
            <v>0</v>
          </cell>
          <cell r="L745">
            <v>3174280754</v>
          </cell>
          <cell r="M745" t="str">
            <v>sanfrancisco@fundacionfaro.org'</v>
          </cell>
          <cell r="N745" t="str">
            <v>Externado RD</v>
          </cell>
          <cell r="O745" t="str">
            <v>Media Jornada</v>
          </cell>
          <cell r="P745" t="str">
            <v>Consumo SPA</v>
          </cell>
          <cell r="Q745" t="str">
            <v>63-171-2018</v>
          </cell>
          <cell r="R745">
            <v>27</v>
          </cell>
          <cell r="S745">
            <v>43435</v>
          </cell>
          <cell r="T745">
            <v>43769</v>
          </cell>
          <cell r="U745">
            <v>147981789</v>
          </cell>
          <cell r="V745" t="str">
            <v>Paola Andrea Perez Rodriguez</v>
          </cell>
        </row>
        <row r="746">
          <cell r="B746" t="str">
            <v>63-231-745</v>
          </cell>
          <cell r="C746" t="str">
            <v>Quindío</v>
          </cell>
          <cell r="D746" t="str">
            <v>Fundación Quindiana De Atención Integral</v>
          </cell>
          <cell r="E746" t="str">
            <v>900000701-1</v>
          </cell>
          <cell r="F746" t="str">
            <v>Martha Maria Marin Mejia</v>
          </cell>
          <cell r="G746">
            <v>0</v>
          </cell>
          <cell r="H746" t="str">
            <v>Avenida 19 # 35n-79 Vereda Mesopotamia, Sector Regivit.</v>
          </cell>
          <cell r="I746" t="str">
            <v>Armenia</v>
          </cell>
          <cell r="J746" t="str">
            <v>Sur</v>
          </cell>
          <cell r="K746">
            <v>7496755</v>
          </cell>
          <cell r="L746">
            <v>3168350432</v>
          </cell>
          <cell r="M746" t="str">
            <v>fundacionquindianadeatencionintegral@hotmail.com</v>
          </cell>
          <cell r="N746" t="str">
            <v>Externado RD</v>
          </cell>
          <cell r="O746" t="str">
            <v>Jornada Completa</v>
          </cell>
          <cell r="P746" t="str">
            <v>Discapacidad</v>
          </cell>
          <cell r="Q746" t="str">
            <v>63-172-2018</v>
          </cell>
          <cell r="R746">
            <v>45</v>
          </cell>
          <cell r="S746">
            <v>43435</v>
          </cell>
          <cell r="T746">
            <v>43769</v>
          </cell>
          <cell r="U746">
            <v>1051650765</v>
          </cell>
          <cell r="V746" t="str">
            <v>Paola Andrea Perez Rodriguez</v>
          </cell>
        </row>
        <row r="747">
          <cell r="B747" t="str">
            <v>63-231-746</v>
          </cell>
          <cell r="C747" t="str">
            <v>Quindío</v>
          </cell>
          <cell r="D747" t="str">
            <v>Fundación Quindiana De Atención Integral</v>
          </cell>
          <cell r="E747" t="str">
            <v>900000701-1</v>
          </cell>
          <cell r="F747" t="str">
            <v>Martha Maria Marin Mejia</v>
          </cell>
          <cell r="G747">
            <v>0</v>
          </cell>
          <cell r="H747" t="str">
            <v>Avenida 19 # 35n-79 Vereda Mesopotamia, Sector Regivit.</v>
          </cell>
          <cell r="I747" t="str">
            <v>Armenia</v>
          </cell>
          <cell r="J747" t="str">
            <v>Sur</v>
          </cell>
          <cell r="K747">
            <v>7496755</v>
          </cell>
          <cell r="L747">
            <v>3168350432</v>
          </cell>
          <cell r="M747" t="str">
            <v>fundacionquindianadeatencionintegral@hotmail.com</v>
          </cell>
          <cell r="N747" t="str">
            <v>Externado RD</v>
          </cell>
          <cell r="O747" t="str">
            <v>Media Jornada</v>
          </cell>
          <cell r="P747" t="str">
            <v>Discapacidad</v>
          </cell>
          <cell r="Q747" t="str">
            <v>63-172-2018</v>
          </cell>
          <cell r="R747">
            <v>60</v>
          </cell>
          <cell r="S747">
            <v>43435</v>
          </cell>
          <cell r="T747">
            <v>43769</v>
          </cell>
          <cell r="U747">
            <v>0</v>
          </cell>
          <cell r="V747" t="str">
            <v>Paola Andrea Perez Rodriguez</v>
          </cell>
        </row>
        <row r="748">
          <cell r="B748" t="str">
            <v>63-62-747</v>
          </cell>
          <cell r="C748" t="str">
            <v>Quindío</v>
          </cell>
          <cell r="D748" t="str">
            <v>Centro Laura Vicuña - CLV</v>
          </cell>
          <cell r="E748" t="str">
            <v>801002610-8</v>
          </cell>
          <cell r="F748" t="str">
            <v>Hna. Astrid Fernandez Garcia</v>
          </cell>
          <cell r="G748">
            <v>0</v>
          </cell>
          <cell r="H748" t="str">
            <v>Barrio Bosques De Pinares Mz 11 No 1</v>
          </cell>
          <cell r="I748" t="str">
            <v>Armenia</v>
          </cell>
          <cell r="J748" t="str">
            <v>Norte</v>
          </cell>
          <cell r="K748">
            <v>7398080</v>
          </cell>
          <cell r="L748">
            <v>3162832448</v>
          </cell>
          <cell r="M748" t="str">
            <v>lvcarrusel@hotmail.com</v>
          </cell>
          <cell r="N748" t="str">
            <v>Externado RD</v>
          </cell>
          <cell r="O748" t="str">
            <v>Media Jornada</v>
          </cell>
          <cell r="P748" t="str">
            <v>Vulneración</v>
          </cell>
          <cell r="Q748" t="str">
            <v>63-176-2018</v>
          </cell>
          <cell r="R748">
            <v>100</v>
          </cell>
          <cell r="S748">
            <v>43435</v>
          </cell>
          <cell r="T748">
            <v>43769</v>
          </cell>
          <cell r="U748">
            <v>548080700</v>
          </cell>
          <cell r="V748" t="str">
            <v>Paola Andrea Perez Rodriguez</v>
          </cell>
        </row>
        <row r="749">
          <cell r="B749" t="str">
            <v>63-310-748</v>
          </cell>
          <cell r="C749" t="str">
            <v>Quindío</v>
          </cell>
          <cell r="D749" t="str">
            <v>Universidad Del Quindío</v>
          </cell>
          <cell r="E749" t="str">
            <v>890000432-8</v>
          </cell>
          <cell r="F749" t="str">
            <v>Jose Fernando Echeverry Murillo</v>
          </cell>
          <cell r="G749">
            <v>0</v>
          </cell>
          <cell r="H749" t="str">
            <v>Carrera 15 Calle 12norte Esquina</v>
          </cell>
          <cell r="I749" t="str">
            <v>Armenia</v>
          </cell>
          <cell r="J749" t="str">
            <v>Sur</v>
          </cell>
          <cell r="K749" t="str">
            <v>7359394 - 7359300 ext: 1042</v>
          </cell>
          <cell r="L749">
            <v>3124214129</v>
          </cell>
          <cell r="M749" t="str">
            <v>cepas@uniquindio.edu.co</v>
          </cell>
          <cell r="N749" t="str">
            <v>Hogar Sustituto Tutor Entidad RD</v>
          </cell>
          <cell r="O749" t="str">
            <v>No Aplica</v>
          </cell>
          <cell r="P749" t="str">
            <v>Desvinculados</v>
          </cell>
          <cell r="Q749" t="str">
            <v>63-177-2018</v>
          </cell>
          <cell r="R749">
            <v>50</v>
          </cell>
          <cell r="S749">
            <v>43435</v>
          </cell>
          <cell r="T749">
            <v>43769</v>
          </cell>
          <cell r="U749">
            <v>837644300</v>
          </cell>
          <cell r="V749" t="str">
            <v>Paola Andrea Perez Rodriguez</v>
          </cell>
        </row>
        <row r="750">
          <cell r="B750" t="str">
            <v>63-310-749</v>
          </cell>
          <cell r="C750" t="str">
            <v>Quindío</v>
          </cell>
          <cell r="D750" t="str">
            <v>Universidad Del Quindío</v>
          </cell>
          <cell r="E750" t="str">
            <v>890000432-8</v>
          </cell>
          <cell r="F750" t="str">
            <v>Jose Fernando Echeverry Murillo</v>
          </cell>
          <cell r="G750">
            <v>0</v>
          </cell>
          <cell r="H750" t="str">
            <v>Carrera 15 Calle 12norte Esquina</v>
          </cell>
          <cell r="I750" t="str">
            <v>Armenia</v>
          </cell>
          <cell r="J750" t="str">
            <v>Sur</v>
          </cell>
          <cell r="K750" t="str">
            <v>7359394 - 7359300 ext: 1042</v>
          </cell>
          <cell r="L750">
            <v>3124214129</v>
          </cell>
          <cell r="M750" t="str">
            <v>cepas@uniquindio.edu.co</v>
          </cell>
          <cell r="N750" t="str">
            <v>Externado RD</v>
          </cell>
          <cell r="O750" t="str">
            <v>Media Jornada</v>
          </cell>
          <cell r="P750" t="str">
            <v>Vulneración</v>
          </cell>
          <cell r="Q750" t="str">
            <v>63-178-2018</v>
          </cell>
          <cell r="R750">
            <v>100</v>
          </cell>
          <cell r="S750">
            <v>43435</v>
          </cell>
          <cell r="T750">
            <v>43769</v>
          </cell>
          <cell r="U750">
            <v>548080700</v>
          </cell>
          <cell r="V750" t="str">
            <v>Paola Andrea Perez Rodriguez</v>
          </cell>
        </row>
        <row r="751">
          <cell r="B751" t="str">
            <v>63-56-750</v>
          </cell>
          <cell r="C751" t="str">
            <v>Quindío</v>
          </cell>
          <cell r="D751" t="str">
            <v>Centro De Desarrollo Comunitario Versalles</v>
          </cell>
          <cell r="E751" t="str">
            <v>800180234-1</v>
          </cell>
          <cell r="F751" t="str">
            <v>Luis Eduardo Arango Álvarez</v>
          </cell>
          <cell r="G751">
            <v>0</v>
          </cell>
          <cell r="H751" t="str">
            <v>Calle 2 Norte # 18-36 Barrio Nueva Cecilia</v>
          </cell>
          <cell r="I751" t="str">
            <v>Armenia</v>
          </cell>
          <cell r="J751" t="str">
            <v>Norte</v>
          </cell>
          <cell r="K751">
            <v>7382601</v>
          </cell>
          <cell r="L751">
            <v>3207427304</v>
          </cell>
          <cell r="M751" t="str">
            <v>versallarmenia@hotmail.com</v>
          </cell>
          <cell r="N751" t="str">
            <v>Intervención de Apoyo - Apoyo Psicológico Especializado RD</v>
          </cell>
          <cell r="O751" t="str">
            <v>No Aplica</v>
          </cell>
          <cell r="P751" t="str">
            <v>Violencia Sexual</v>
          </cell>
          <cell r="Q751" t="str">
            <v>63-179-2018</v>
          </cell>
          <cell r="R751" t="str">
            <v>432 sesiones</v>
          </cell>
          <cell r="S751">
            <v>43435</v>
          </cell>
          <cell r="T751">
            <v>43769</v>
          </cell>
          <cell r="U751">
            <v>310308624</v>
          </cell>
          <cell r="V751" t="str">
            <v>Paola Andrea Perez Rodriguez</v>
          </cell>
        </row>
        <row r="752">
          <cell r="B752" t="str">
            <v>63-170-751</v>
          </cell>
          <cell r="C752" t="str">
            <v>Quindío</v>
          </cell>
          <cell r="D752" t="str">
            <v>Fundación Hogares Claret</v>
          </cell>
          <cell r="E752" t="str">
            <v>800098983-8</v>
          </cell>
          <cell r="F752" t="str">
            <v>Gabriel Antonio Mejia Montoya</v>
          </cell>
          <cell r="G752" t="str">
            <v>Despertares</v>
          </cell>
          <cell r="H752" t="str">
            <v>Carrera 14 No 10 Norte 46</v>
          </cell>
          <cell r="I752" t="str">
            <v>Armenia</v>
          </cell>
          <cell r="J752" t="str">
            <v>Norte</v>
          </cell>
          <cell r="K752">
            <v>7313155</v>
          </cell>
          <cell r="L752" t="str">
            <v>3108953268 - 3108989856</v>
          </cell>
          <cell r="M752" t="str">
            <v>paola.agudelo@fundacionhogaresclaret.org</v>
          </cell>
          <cell r="N752" t="str">
            <v>Semicerrado Externado</v>
          </cell>
          <cell r="O752" t="str">
            <v>Jornada Completa</v>
          </cell>
          <cell r="P752" t="str">
            <v>SRPA</v>
          </cell>
          <cell r="Q752" t="str">
            <v>63-181-2018</v>
          </cell>
          <cell r="R752">
            <v>27</v>
          </cell>
          <cell r="S752">
            <v>43435</v>
          </cell>
          <cell r="T752">
            <v>43769</v>
          </cell>
          <cell r="U752">
            <v>410616618</v>
          </cell>
          <cell r="V752" t="str">
            <v>Paola Andrea Perez Rodriguez</v>
          </cell>
        </row>
        <row r="753">
          <cell r="B753" t="str">
            <v>63-170-752</v>
          </cell>
          <cell r="C753" t="str">
            <v>Quindío</v>
          </cell>
          <cell r="D753" t="str">
            <v>Fundación Hogares Claret</v>
          </cell>
          <cell r="E753" t="str">
            <v>800098983-8</v>
          </cell>
          <cell r="F753" t="str">
            <v>Gabriel Antonio Mejia Montoya</v>
          </cell>
          <cell r="G753" t="str">
            <v>Despertares</v>
          </cell>
          <cell r="H753" t="str">
            <v>Carrera 14 No 10 Norte 46</v>
          </cell>
          <cell r="I753" t="str">
            <v>Armenia</v>
          </cell>
          <cell r="J753" t="str">
            <v>Norte</v>
          </cell>
          <cell r="K753">
            <v>7313155</v>
          </cell>
          <cell r="L753" t="str">
            <v>3108953268 - 3108989856</v>
          </cell>
          <cell r="M753" t="str">
            <v>paola.agudelo@fundacionhogaresclaret.org</v>
          </cell>
          <cell r="N753" t="str">
            <v>Semicerrado Externado</v>
          </cell>
          <cell r="O753" t="str">
            <v>Media Jornada</v>
          </cell>
          <cell r="P753" t="str">
            <v>SRPA</v>
          </cell>
          <cell r="Q753" t="str">
            <v>63-181-2018</v>
          </cell>
          <cell r="R753">
            <v>14</v>
          </cell>
          <cell r="S753">
            <v>43435</v>
          </cell>
          <cell r="T753">
            <v>43769</v>
          </cell>
          <cell r="U753">
            <v>0</v>
          </cell>
          <cell r="V753" t="str">
            <v>Paola Andrea Perez Rodriguez</v>
          </cell>
        </row>
        <row r="754">
          <cell r="B754" t="str">
            <v>63-170-753</v>
          </cell>
          <cell r="C754" t="str">
            <v>Quindío</v>
          </cell>
          <cell r="D754" t="str">
            <v>Fundación Hogares Claret</v>
          </cell>
          <cell r="E754" t="str">
            <v>800098983-8</v>
          </cell>
          <cell r="F754" t="str">
            <v>Gabriel Antonio Mejia Montoya</v>
          </cell>
          <cell r="G754" t="str">
            <v>Despertares</v>
          </cell>
          <cell r="H754" t="str">
            <v>Carrera 14 No 10 Norte 46</v>
          </cell>
          <cell r="I754" t="str">
            <v>Armenia</v>
          </cell>
          <cell r="J754" t="str">
            <v>Norte</v>
          </cell>
          <cell r="K754">
            <v>7313155</v>
          </cell>
          <cell r="L754" t="str">
            <v>3108953268 - 3108989856</v>
          </cell>
          <cell r="M754" t="str">
            <v>paola.agudelo@fundacionhogaresclaret.org</v>
          </cell>
          <cell r="N754" t="str">
            <v>Apoyo Postinstitucional – SRPA</v>
          </cell>
          <cell r="O754" t="str">
            <v>No Aplica</v>
          </cell>
          <cell r="P754" t="str">
            <v>SRPA</v>
          </cell>
          <cell r="Q754" t="str">
            <v>63-181-2018</v>
          </cell>
          <cell r="R754">
            <v>18</v>
          </cell>
          <cell r="S754">
            <v>43435</v>
          </cell>
          <cell r="T754">
            <v>43769</v>
          </cell>
          <cell r="U754">
            <v>0</v>
          </cell>
          <cell r="V754" t="str">
            <v>Paola Andrea Perez Rodriguez</v>
          </cell>
        </row>
        <row r="755">
          <cell r="B755" t="str">
            <v>63-170-754</v>
          </cell>
          <cell r="C755" t="str">
            <v>Quindío</v>
          </cell>
          <cell r="D755" t="str">
            <v>Fundación Hogares Claret</v>
          </cell>
          <cell r="E755" t="str">
            <v>800098983-8</v>
          </cell>
          <cell r="F755" t="str">
            <v>Gabriel Antonio Mejia Montoya</v>
          </cell>
          <cell r="G755">
            <v>0</v>
          </cell>
          <cell r="H755" t="str">
            <v>Carrera 5 No 22-67 Barrio 60 Casas</v>
          </cell>
          <cell r="I755" t="str">
            <v>Armenia</v>
          </cell>
          <cell r="J755" t="str">
            <v>Norte</v>
          </cell>
          <cell r="K755">
            <v>7538994</v>
          </cell>
          <cell r="L755">
            <v>3162578408</v>
          </cell>
          <cell r="M755" t="str">
            <v>julian.correa@fundacionhogaresclaret.org</v>
          </cell>
          <cell r="N755" t="str">
            <v>Centro Transitorio</v>
          </cell>
          <cell r="O755" t="str">
            <v>No Aplica</v>
          </cell>
          <cell r="P755" t="str">
            <v>SRPA</v>
          </cell>
          <cell r="Q755" t="str">
            <v>63-183-2018</v>
          </cell>
          <cell r="R755">
            <v>6</v>
          </cell>
          <cell r="S755">
            <v>43435</v>
          </cell>
          <cell r="T755">
            <v>43769</v>
          </cell>
          <cell r="U755">
            <v>121249440</v>
          </cell>
          <cell r="V755" t="str">
            <v>Paola Andrea Perez Rodriguez</v>
          </cell>
        </row>
        <row r="756">
          <cell r="B756" t="str">
            <v>63-156-755</v>
          </cell>
          <cell r="C756" t="str">
            <v>Quindío</v>
          </cell>
          <cell r="D756" t="str">
            <v>Fundación Familiar Pro Rehabilitación de Farmacodependientes FFARO</v>
          </cell>
          <cell r="E756" t="str">
            <v>800034694-1</v>
          </cell>
          <cell r="F756" t="str">
            <v>Luis Edier Usma Osorio</v>
          </cell>
          <cell r="G756" t="str">
            <v>Sede San Carlos</v>
          </cell>
          <cell r="H756" t="str">
            <v>Calle 2 Norte # 18-157 Barrio Nueva Cecilia</v>
          </cell>
          <cell r="I756" t="str">
            <v>Armenia</v>
          </cell>
          <cell r="J756" t="str">
            <v>Norte</v>
          </cell>
          <cell r="K756">
            <v>0</v>
          </cell>
          <cell r="L756">
            <v>3174280754</v>
          </cell>
          <cell r="M756" t="str">
            <v>sancarlos@fundacionfaro.org</v>
          </cell>
          <cell r="N756" t="str">
            <v>Externado RAJ</v>
          </cell>
          <cell r="O756" t="str">
            <v>Jornada Completa</v>
          </cell>
          <cell r="P756" t="str">
            <v>RAJ</v>
          </cell>
          <cell r="Q756" t="str">
            <v>63-185-2018</v>
          </cell>
          <cell r="R756">
            <v>30</v>
          </cell>
          <cell r="S756">
            <v>43435</v>
          </cell>
          <cell r="T756">
            <v>43769</v>
          </cell>
          <cell r="U756">
            <v>291666720</v>
          </cell>
          <cell r="V756" t="str">
            <v>Paola Andrea Perez Rodriguez</v>
          </cell>
        </row>
        <row r="757">
          <cell r="B757" t="str">
            <v>63-156-756</v>
          </cell>
          <cell r="C757" t="str">
            <v>Quindío</v>
          </cell>
          <cell r="D757" t="str">
            <v>Fundación Familiar Pro Rehabilitación de Farmacodependientes FFARO</v>
          </cell>
          <cell r="E757" t="str">
            <v>800034694-1</v>
          </cell>
          <cell r="F757" t="str">
            <v>Luis Edier Usma Osorio</v>
          </cell>
          <cell r="G757" t="str">
            <v>Sede San Ignacio</v>
          </cell>
          <cell r="H757" t="str">
            <v>Avenida Centenario, Vereda Tigreros, Finca San Miguel</v>
          </cell>
          <cell r="I757" t="str">
            <v>Armenia</v>
          </cell>
          <cell r="J757" t="str">
            <v>Norte</v>
          </cell>
          <cell r="K757">
            <v>0</v>
          </cell>
          <cell r="L757">
            <v>3174280754</v>
          </cell>
          <cell r="M757" t="str">
            <v>sanignacio@fundacionfaro.org</v>
          </cell>
          <cell r="N757" t="str">
            <v>Internado RAJ</v>
          </cell>
          <cell r="O757" t="str">
            <v>No Aplica</v>
          </cell>
          <cell r="P757" t="str">
            <v>RAJ</v>
          </cell>
          <cell r="Q757" t="str">
            <v>63-186-2018</v>
          </cell>
          <cell r="R757">
            <v>31</v>
          </cell>
          <cell r="S757">
            <v>43435</v>
          </cell>
          <cell r="T757">
            <v>43769</v>
          </cell>
          <cell r="U757">
            <v>531500673</v>
          </cell>
          <cell r="V757" t="str">
            <v>Paola Andrea Perez Rodriguez</v>
          </cell>
        </row>
        <row r="758">
          <cell r="B758" t="str">
            <v>63-56-757</v>
          </cell>
          <cell r="C758" t="str">
            <v>Quindío</v>
          </cell>
          <cell r="D758" t="str">
            <v>Centro De Desarrollo Comunitario Versalles</v>
          </cell>
          <cell r="E758" t="str">
            <v>800180234-1</v>
          </cell>
          <cell r="F758" t="str">
            <v>Luis Eduardo Arango Álvarez</v>
          </cell>
          <cell r="G758">
            <v>0</v>
          </cell>
          <cell r="H758" t="str">
            <v>Calle 2 Norte # 18-36 Barrio Nueva Cecilia</v>
          </cell>
          <cell r="I758" t="str">
            <v>Armenia</v>
          </cell>
          <cell r="J758" t="str">
            <v>Norte</v>
          </cell>
          <cell r="K758">
            <v>7382601</v>
          </cell>
          <cell r="L758">
            <v>3207427304</v>
          </cell>
          <cell r="M758" t="str">
            <v>versallarmenia@hotmail.com</v>
          </cell>
          <cell r="N758" t="str">
            <v>Libertad Vigilada – Asistida</v>
          </cell>
          <cell r="O758" t="str">
            <v>No Aplica</v>
          </cell>
          <cell r="P758" t="str">
            <v>SRPA</v>
          </cell>
          <cell r="Q758" t="str">
            <v>63-188-2018</v>
          </cell>
          <cell r="R758">
            <v>20</v>
          </cell>
          <cell r="S758">
            <v>43435</v>
          </cell>
          <cell r="T758">
            <v>43769</v>
          </cell>
          <cell r="U758">
            <v>192305313</v>
          </cell>
          <cell r="V758" t="str">
            <v>Paola Andrea Perez Rodriguez</v>
          </cell>
        </row>
        <row r="759">
          <cell r="B759" t="str">
            <v>63-56-758</v>
          </cell>
          <cell r="C759" t="str">
            <v>Quindío</v>
          </cell>
          <cell r="D759" t="str">
            <v>Centro De Desarrollo Comunitario Versalles</v>
          </cell>
          <cell r="E759" t="str">
            <v>800180234-1</v>
          </cell>
          <cell r="F759" t="str">
            <v>Luis Eduardo Arango Álvarez</v>
          </cell>
          <cell r="G759">
            <v>0</v>
          </cell>
          <cell r="H759" t="str">
            <v>Calle 2 Norte # 18-36 Barrio Nueva Cecilia</v>
          </cell>
          <cell r="I759" t="str">
            <v>Armenia</v>
          </cell>
          <cell r="J759" t="str">
            <v>Norte</v>
          </cell>
          <cell r="K759">
            <v>7382601</v>
          </cell>
          <cell r="L759">
            <v>3207427304</v>
          </cell>
          <cell r="M759" t="str">
            <v>versallarmenia@hotmail.com</v>
          </cell>
          <cell r="N759" t="str">
            <v>Prestación de Servicios Sociales a la Comunidad</v>
          </cell>
          <cell r="O759" t="str">
            <v>No Aplica</v>
          </cell>
          <cell r="P759" t="str">
            <v>SRPA</v>
          </cell>
          <cell r="Q759" t="str">
            <v>63-188-2018</v>
          </cell>
          <cell r="R759">
            <v>13</v>
          </cell>
          <cell r="S759">
            <v>43435</v>
          </cell>
          <cell r="T759">
            <v>43769</v>
          </cell>
          <cell r="U759">
            <v>0</v>
          </cell>
          <cell r="V759" t="str">
            <v>Paola Andrea Perez Rodriguez</v>
          </cell>
        </row>
        <row r="760">
          <cell r="B760" t="str">
            <v>63-56-759</v>
          </cell>
          <cell r="C760" t="str">
            <v>Quindío</v>
          </cell>
          <cell r="D760" t="str">
            <v>Centro De Desarrollo Comunitario Versalles</v>
          </cell>
          <cell r="E760" t="str">
            <v>800180234-1</v>
          </cell>
          <cell r="F760" t="str">
            <v>Luis Eduardo Arango Álvarez</v>
          </cell>
          <cell r="G760">
            <v>0</v>
          </cell>
          <cell r="H760" t="str">
            <v>Calle 2 Norte # 18-36 Barrio Nueva Cecilia</v>
          </cell>
          <cell r="I760" t="str">
            <v>Armenia</v>
          </cell>
          <cell r="J760" t="str">
            <v>Norte</v>
          </cell>
          <cell r="K760">
            <v>7382601</v>
          </cell>
          <cell r="L760">
            <v>3207427304</v>
          </cell>
          <cell r="M760" t="str">
            <v>versallarmenia@hotmail.com</v>
          </cell>
          <cell r="N760" t="str">
            <v>Intervención de Apoyo RAJ</v>
          </cell>
          <cell r="O760" t="str">
            <v>No Aplica</v>
          </cell>
          <cell r="P760" t="str">
            <v>RAJ</v>
          </cell>
          <cell r="Q760" t="str">
            <v>63-188-2018</v>
          </cell>
          <cell r="R760">
            <v>15</v>
          </cell>
          <cell r="S760">
            <v>43435</v>
          </cell>
          <cell r="T760">
            <v>43769</v>
          </cell>
          <cell r="U760">
            <v>0</v>
          </cell>
          <cell r="V760" t="str">
            <v>Paola Andrea Perez Rodriguez</v>
          </cell>
        </row>
        <row r="761">
          <cell r="B761" t="str">
            <v>63-214-760</v>
          </cell>
          <cell r="C761" t="str">
            <v>Quindío</v>
          </cell>
          <cell r="D761" t="str">
            <v>Fundación Para El Fomento De La Educación, La Salud La Alimentación Y La Nutrición De Colombia</v>
          </cell>
          <cell r="E761" t="str">
            <v>801001664-0</v>
          </cell>
          <cell r="F761" t="str">
            <v>Guillermo Jose Arcila Soto</v>
          </cell>
          <cell r="G761">
            <v>0</v>
          </cell>
          <cell r="H761" t="str">
            <v>Carrera 11 No 10n-55 Barrio La Castellana</v>
          </cell>
          <cell r="I761" t="str">
            <v>Armenia</v>
          </cell>
          <cell r="J761" t="str">
            <v>Norte</v>
          </cell>
          <cell r="K761">
            <v>7381577</v>
          </cell>
          <cell r="L761">
            <v>3188894647</v>
          </cell>
          <cell r="M761" t="str">
            <v>fesanco98@gmail.com</v>
          </cell>
          <cell r="N761" t="str">
            <v>Intervención de Apoyo - Apoyo Psicosocial RD</v>
          </cell>
          <cell r="O761" t="str">
            <v>No Aplica</v>
          </cell>
          <cell r="P761" t="str">
            <v>Discapacidad</v>
          </cell>
          <cell r="Q761" t="str">
            <v>63-202-2018</v>
          </cell>
          <cell r="R761">
            <v>150</v>
          </cell>
          <cell r="S761">
            <v>43435</v>
          </cell>
          <cell r="T761">
            <v>43769</v>
          </cell>
          <cell r="U761">
            <v>495107874</v>
          </cell>
          <cell r="V761" t="str">
            <v>Paola Andrea Perez Rodriguez</v>
          </cell>
        </row>
        <row r="762">
          <cell r="B762" t="str">
            <v>63-214-761</v>
          </cell>
          <cell r="C762" t="str">
            <v>Quindío</v>
          </cell>
          <cell r="D762" t="str">
            <v>Fundación Para El Fomento De La Educación, La Salud La Alimentación Y La Nutrición De Colombia</v>
          </cell>
          <cell r="E762" t="str">
            <v>801001664-0</v>
          </cell>
          <cell r="F762" t="str">
            <v>Guillermo Jose Arcila Soto</v>
          </cell>
          <cell r="G762">
            <v>0</v>
          </cell>
          <cell r="H762" t="str">
            <v>Carrera 11 No 10n-55 Barrio La Castellana</v>
          </cell>
          <cell r="I762" t="str">
            <v>Armenia</v>
          </cell>
          <cell r="J762" t="str">
            <v>Norte</v>
          </cell>
          <cell r="K762">
            <v>7381577</v>
          </cell>
          <cell r="L762">
            <v>3188894647</v>
          </cell>
          <cell r="M762" t="str">
            <v>fesanco98@gmail.com</v>
          </cell>
          <cell r="N762" t="str">
            <v>Intervención de Apoyo - Apoyo Psicosocial RD</v>
          </cell>
          <cell r="O762" t="str">
            <v>No Aplica</v>
          </cell>
          <cell r="P762" t="str">
            <v>Vulneración</v>
          </cell>
          <cell r="Q762" t="str">
            <v>63-202-2018</v>
          </cell>
          <cell r="R762">
            <v>100</v>
          </cell>
          <cell r="S762">
            <v>43435</v>
          </cell>
          <cell r="T762">
            <v>43769</v>
          </cell>
          <cell r="U762">
            <v>330071916</v>
          </cell>
          <cell r="V762" t="str">
            <v>Paola Andrea Perez Rodriguez</v>
          </cell>
        </row>
        <row r="763">
          <cell r="B763" t="str">
            <v>63-77-762</v>
          </cell>
          <cell r="C763" t="str">
            <v>Quindío</v>
          </cell>
          <cell r="D763" t="str">
            <v>Consorcio Construyendo Futuro - CONFUTURO</v>
          </cell>
          <cell r="E763" t="str">
            <v>900185624-4</v>
          </cell>
          <cell r="F763" t="str">
            <v>Marleny Téllez Holguín</v>
          </cell>
          <cell r="G763">
            <v>0</v>
          </cell>
          <cell r="H763" t="str">
            <v>Barrio El Cacique Calle 41 No 22-40 Calarca</v>
          </cell>
          <cell r="I763" t="str">
            <v>Calarca</v>
          </cell>
          <cell r="J763" t="str">
            <v>Calarca</v>
          </cell>
          <cell r="K763">
            <v>0</v>
          </cell>
          <cell r="L763" t="str">
            <v>3167422291 - 3006109382</v>
          </cell>
          <cell r="M763" t="str">
            <v>consorcioconfuturo@hotmail.com</v>
          </cell>
          <cell r="N763" t="str">
            <v>Hogar Sustituto Entidad RD</v>
          </cell>
          <cell r="O763" t="str">
            <v>No Aplica</v>
          </cell>
          <cell r="P763" t="str">
            <v>Vulneración</v>
          </cell>
          <cell r="Q763" t="str">
            <v>63-167-2018</v>
          </cell>
          <cell r="R763">
            <v>0</v>
          </cell>
          <cell r="S763">
            <v>43435</v>
          </cell>
          <cell r="T763">
            <v>43769</v>
          </cell>
          <cell r="U763">
            <v>0</v>
          </cell>
          <cell r="V763" t="str">
            <v>Paola Andrea Perez Rodriguez</v>
          </cell>
        </row>
        <row r="764">
          <cell r="B764" t="str">
            <v>63-77-763</v>
          </cell>
          <cell r="C764" t="str">
            <v>Quindío</v>
          </cell>
          <cell r="D764" t="str">
            <v>Consorcio Construyendo Futuro - CONFUTURO</v>
          </cell>
          <cell r="E764" t="str">
            <v>900185624-4</v>
          </cell>
          <cell r="F764" t="str">
            <v>Marleny Téllez Holguín</v>
          </cell>
          <cell r="G764">
            <v>0</v>
          </cell>
          <cell r="H764" t="str">
            <v>Barrio El Cacique Calle 41 No 22-40 Calarca</v>
          </cell>
          <cell r="I764" t="str">
            <v>Calarca</v>
          </cell>
          <cell r="J764" t="str">
            <v>Calarca</v>
          </cell>
          <cell r="K764">
            <v>0</v>
          </cell>
          <cell r="L764" t="str">
            <v>3167422291 - 3006109382</v>
          </cell>
          <cell r="M764" t="str">
            <v>consorcioconfuturo@hotmail.com</v>
          </cell>
          <cell r="N764" t="str">
            <v>Hogar Sustituto Entidad RD</v>
          </cell>
          <cell r="O764" t="str">
            <v>No Aplica</v>
          </cell>
          <cell r="P764" t="str">
            <v>Discapacidad</v>
          </cell>
          <cell r="Q764" t="str">
            <v>63-168-2018</v>
          </cell>
          <cell r="R764">
            <v>0</v>
          </cell>
          <cell r="S764">
            <v>43435</v>
          </cell>
          <cell r="T764">
            <v>43769</v>
          </cell>
          <cell r="U764">
            <v>0</v>
          </cell>
          <cell r="V764" t="str">
            <v>Paola Andrea Perez Rodriguez</v>
          </cell>
        </row>
        <row r="765">
          <cell r="B765" t="str">
            <v>63-175-764</v>
          </cell>
          <cell r="C765" t="str">
            <v>Quindío</v>
          </cell>
          <cell r="D765" t="str">
            <v>Fundación Instituto Fonoaudiológico Calarcá - INFAC</v>
          </cell>
          <cell r="E765" t="str">
            <v>800090796-0</v>
          </cell>
          <cell r="F765" t="str">
            <v>Carlos Mario Sánchez Zapata</v>
          </cell>
          <cell r="G765">
            <v>0</v>
          </cell>
          <cell r="H765" t="str">
            <v>Kilometro 6 Via Calarca - Barcelona</v>
          </cell>
          <cell r="I765" t="str">
            <v>Calarca</v>
          </cell>
          <cell r="J765" t="str">
            <v>Calarca</v>
          </cell>
          <cell r="K765">
            <v>0</v>
          </cell>
          <cell r="L765">
            <v>3104356855</v>
          </cell>
          <cell r="M765" t="str">
            <v>infac11@hotmail.com</v>
          </cell>
          <cell r="N765" t="str">
            <v>Externado RD</v>
          </cell>
          <cell r="O765" t="str">
            <v>Jornada Completa</v>
          </cell>
          <cell r="P765" t="str">
            <v>Discapacidad</v>
          </cell>
          <cell r="Q765" t="str">
            <v>63-173-2018</v>
          </cell>
          <cell r="R765">
            <v>30</v>
          </cell>
          <cell r="S765">
            <v>43435</v>
          </cell>
          <cell r="T765">
            <v>43769</v>
          </cell>
          <cell r="U765">
            <v>510008202</v>
          </cell>
          <cell r="V765" t="str">
            <v>Paola Andrea Perez Rodriguez</v>
          </cell>
        </row>
        <row r="766">
          <cell r="B766" t="str">
            <v>63-175-765</v>
          </cell>
          <cell r="C766" t="str">
            <v>Quindío</v>
          </cell>
          <cell r="D766" t="str">
            <v>Fundación Instituto Fonoaudiológico Calarcá - INFAC</v>
          </cell>
          <cell r="E766" t="str">
            <v>800090796-0</v>
          </cell>
          <cell r="F766" t="str">
            <v>Carlos Mario Sánchez Zapata</v>
          </cell>
          <cell r="G766">
            <v>0</v>
          </cell>
          <cell r="H766" t="str">
            <v>Kilometro 6 Via Calarca - Barcelona</v>
          </cell>
          <cell r="I766" t="str">
            <v>Calarca</v>
          </cell>
          <cell r="J766" t="str">
            <v>Calarca</v>
          </cell>
          <cell r="K766">
            <v>0</v>
          </cell>
          <cell r="L766">
            <v>3104356855</v>
          </cell>
          <cell r="M766" t="str">
            <v>infac11@hotmail.com</v>
          </cell>
          <cell r="N766" t="str">
            <v>Externado RD</v>
          </cell>
          <cell r="O766" t="str">
            <v>Media Jornada</v>
          </cell>
          <cell r="P766" t="str">
            <v>Discapacidad</v>
          </cell>
          <cell r="Q766" t="str">
            <v>63-173-2018</v>
          </cell>
          <cell r="R766">
            <v>18</v>
          </cell>
          <cell r="S766">
            <v>43435</v>
          </cell>
          <cell r="T766">
            <v>43769</v>
          </cell>
          <cell r="U766">
            <v>0</v>
          </cell>
          <cell r="V766" t="str">
            <v>Paola Andrea Perez Rodriguez</v>
          </cell>
        </row>
        <row r="767">
          <cell r="B767" t="str">
            <v>63-116-766</v>
          </cell>
          <cell r="C767" t="str">
            <v>Quindío</v>
          </cell>
          <cell r="D767" t="str">
            <v>Fundación Amparo De Niños Juan XXIII</v>
          </cell>
          <cell r="E767" t="str">
            <v>890000444-6</v>
          </cell>
          <cell r="F767" t="str">
            <v>Jorge Antonio Sierra Díaz</v>
          </cell>
          <cell r="G767">
            <v>0</v>
          </cell>
          <cell r="H767" t="str">
            <v>Vereda Alto Del Rio Via Calarca</v>
          </cell>
          <cell r="I767" t="str">
            <v>Calarca</v>
          </cell>
          <cell r="J767" t="str">
            <v>Calarca</v>
          </cell>
          <cell r="K767">
            <v>0</v>
          </cell>
          <cell r="L767">
            <v>3108255663</v>
          </cell>
          <cell r="M767" t="str">
            <v>Internado Juan 23 &lt;internadojuan23@hotmail.com&gt;</v>
          </cell>
          <cell r="N767" t="str">
            <v>Internado RD</v>
          </cell>
          <cell r="O767" t="str">
            <v>No Aplica</v>
          </cell>
          <cell r="P767" t="str">
            <v>Vulneración</v>
          </cell>
          <cell r="Q767" t="str">
            <v>63-174-2019</v>
          </cell>
          <cell r="R767">
            <v>70</v>
          </cell>
          <cell r="S767">
            <v>43435</v>
          </cell>
          <cell r="T767">
            <v>43769</v>
          </cell>
          <cell r="U767">
            <v>1224867078</v>
          </cell>
          <cell r="V767" t="str">
            <v>Paola Andrea Perez Rodriguez</v>
          </cell>
        </row>
        <row r="768">
          <cell r="B768" t="str">
            <v>63-116-767</v>
          </cell>
          <cell r="C768" t="str">
            <v>Quindío</v>
          </cell>
          <cell r="D768" t="str">
            <v>Fundación Amparo De Niños Juan XXIII</v>
          </cell>
          <cell r="E768" t="str">
            <v>890000444-6</v>
          </cell>
          <cell r="F768" t="str">
            <v>Jorge Antonio Sierra Díaz</v>
          </cell>
          <cell r="G768">
            <v>0</v>
          </cell>
          <cell r="H768" t="str">
            <v>Finca Edén Carrera 12 No 17-177 Barcelona</v>
          </cell>
          <cell r="I768" t="str">
            <v>Calarca</v>
          </cell>
          <cell r="J768" t="str">
            <v>Calarca</v>
          </cell>
          <cell r="K768">
            <v>0</v>
          </cell>
          <cell r="L768">
            <v>3108255663</v>
          </cell>
          <cell r="M768" t="str">
            <v>JUAN XXIII &lt;juan23internadofemenino@gmail.com&gt;</v>
          </cell>
          <cell r="N768" t="str">
            <v>Internado RD</v>
          </cell>
          <cell r="O768" t="str">
            <v>No Aplica</v>
          </cell>
          <cell r="P768" t="str">
            <v>Violencia Sexual</v>
          </cell>
          <cell r="Q768" t="str">
            <v>63-174-2019</v>
          </cell>
          <cell r="R768">
            <v>12</v>
          </cell>
          <cell r="S768">
            <v>43435</v>
          </cell>
          <cell r="T768">
            <v>43769</v>
          </cell>
          <cell r="U768">
            <v>0</v>
          </cell>
          <cell r="V768" t="str">
            <v>Paola Andrea Perez Rodriguez</v>
          </cell>
        </row>
        <row r="769">
          <cell r="B769" t="str">
            <v>63-116-768</v>
          </cell>
          <cell r="C769" t="str">
            <v>Quindío</v>
          </cell>
          <cell r="D769" t="str">
            <v>Fundación Amparo De Niños Juan XXIII</v>
          </cell>
          <cell r="E769" t="str">
            <v>890000444-6</v>
          </cell>
          <cell r="F769" t="str">
            <v>Jorge Antonio Sierra Díaz</v>
          </cell>
          <cell r="G769">
            <v>0</v>
          </cell>
          <cell r="H769" t="str">
            <v>Vereda Alto Del Rio Via Calarca</v>
          </cell>
          <cell r="I769" t="str">
            <v>Calarca</v>
          </cell>
          <cell r="J769" t="str">
            <v>Calarca</v>
          </cell>
          <cell r="K769">
            <v>0</v>
          </cell>
          <cell r="L769">
            <v>3108255663</v>
          </cell>
          <cell r="M769" t="str">
            <v>Internado Juan 23 &lt;internadojuan23@hotmail.com&gt;</v>
          </cell>
          <cell r="N769" t="str">
            <v>Externado RD</v>
          </cell>
          <cell r="O769" t="str">
            <v>Media Jornada</v>
          </cell>
          <cell r="P769" t="str">
            <v>Vulneración</v>
          </cell>
          <cell r="Q769" t="str">
            <v>63-175-2018</v>
          </cell>
          <cell r="R769">
            <v>65</v>
          </cell>
          <cell r="S769">
            <v>43435</v>
          </cell>
          <cell r="T769">
            <v>43769</v>
          </cell>
          <cell r="U769">
            <v>356252455</v>
          </cell>
          <cell r="V769" t="str">
            <v>Paola Andrea Perez Rodriguez</v>
          </cell>
        </row>
        <row r="770">
          <cell r="B770" t="str">
            <v>63-156-769</v>
          </cell>
          <cell r="C770" t="str">
            <v>Quindío</v>
          </cell>
          <cell r="D770" t="str">
            <v>Fundación Familiar Pro Rehabilitación de Farmacodependientes FFARO</v>
          </cell>
          <cell r="E770" t="str">
            <v>800034694-1</v>
          </cell>
          <cell r="F770" t="str">
            <v>Luis Edier Usma Osorio</v>
          </cell>
          <cell r="G770" t="str">
            <v>Sede san Gabriel</v>
          </cell>
          <cell r="H770" t="str">
            <v>Via Calarca La Virginia -finca La Julia Llanitos De Guarala</v>
          </cell>
          <cell r="I770" t="str">
            <v>Calarca</v>
          </cell>
          <cell r="J770" t="str">
            <v>Calarca</v>
          </cell>
          <cell r="K770">
            <v>0</v>
          </cell>
          <cell r="L770">
            <v>3174280754</v>
          </cell>
          <cell r="M770" t="str">
            <v>sangabriel@fundacionfaro.org</v>
          </cell>
          <cell r="N770" t="str">
            <v>Semicerrado Internado</v>
          </cell>
          <cell r="O770" t="str">
            <v>No Aplica</v>
          </cell>
          <cell r="P770" t="str">
            <v>SRPA</v>
          </cell>
          <cell r="Q770" t="str">
            <v>63-187-2018</v>
          </cell>
          <cell r="R770">
            <v>30</v>
          </cell>
          <cell r="S770">
            <v>43435</v>
          </cell>
          <cell r="T770">
            <v>43769</v>
          </cell>
          <cell r="U770">
            <v>514355490</v>
          </cell>
          <cell r="V770" t="str">
            <v>Paola Andrea Perez Rodriguez</v>
          </cell>
        </row>
        <row r="771">
          <cell r="B771" t="str">
            <v>63-310-770</v>
          </cell>
          <cell r="C771" t="str">
            <v>Quindío</v>
          </cell>
          <cell r="D771" t="str">
            <v>Universidad Del Quindío</v>
          </cell>
          <cell r="E771" t="str">
            <v>890000432-8</v>
          </cell>
          <cell r="F771" t="str">
            <v>Jose Fernando Echeverry Murillo</v>
          </cell>
          <cell r="G771">
            <v>0</v>
          </cell>
          <cell r="H771" t="str">
            <v>Calle 10 # 14 – 28</v>
          </cell>
          <cell r="I771" t="str">
            <v>Circasia</v>
          </cell>
          <cell r="J771" t="str">
            <v>Sur</v>
          </cell>
          <cell r="K771" t="str">
            <v>7359394 - 7359300 ext: 1042</v>
          </cell>
          <cell r="L771">
            <v>3124214129</v>
          </cell>
          <cell r="M771" t="str">
            <v>cepas@uniquindio.edu.co</v>
          </cell>
          <cell r="N771" t="str">
            <v>Externado RD</v>
          </cell>
          <cell r="O771" t="str">
            <v>Media Jornada</v>
          </cell>
          <cell r="P771" t="str">
            <v>Vulneración</v>
          </cell>
          <cell r="Q771" t="str">
            <v>63-178-2018</v>
          </cell>
          <cell r="R771">
            <v>0</v>
          </cell>
          <cell r="S771">
            <v>43435</v>
          </cell>
          <cell r="T771">
            <v>43769</v>
          </cell>
          <cell r="U771">
            <v>0</v>
          </cell>
          <cell r="V771" t="str">
            <v>Paola Andrea Perez Rodriguez</v>
          </cell>
        </row>
        <row r="772">
          <cell r="B772" t="str">
            <v>63-214-771</v>
          </cell>
          <cell r="C772" t="str">
            <v>Quindío</v>
          </cell>
          <cell r="D772" t="str">
            <v>Fundación Para El Fomento De La Educación, La Salud La Alimentación Y La Nutrición De Colombia</v>
          </cell>
          <cell r="E772" t="str">
            <v>801001664-0</v>
          </cell>
          <cell r="F772" t="str">
            <v>Guillermo Jose Arcila Soto</v>
          </cell>
          <cell r="G772">
            <v>0</v>
          </cell>
          <cell r="H772" t="str">
            <v>Sector La Pizarra, Finca El Paraiso Antigua Hacienda La Pizarra</v>
          </cell>
          <cell r="I772" t="str">
            <v>Circasia</v>
          </cell>
          <cell r="J772" t="str">
            <v>Sur</v>
          </cell>
          <cell r="K772">
            <v>7381577</v>
          </cell>
          <cell r="L772">
            <v>3188894647</v>
          </cell>
          <cell r="M772" t="str">
            <v>fesanco98@gmail.com</v>
          </cell>
          <cell r="N772" t="str">
            <v>Internado RD</v>
          </cell>
          <cell r="O772" t="str">
            <v>No Aplica</v>
          </cell>
          <cell r="P772" t="str">
            <v>Gestantes</v>
          </cell>
          <cell r="Q772" t="str">
            <v>63-202-2018</v>
          </cell>
          <cell r="R772">
            <v>30</v>
          </cell>
          <cell r="S772">
            <v>43435</v>
          </cell>
          <cell r="T772">
            <v>43769</v>
          </cell>
          <cell r="U772">
            <v>421598350</v>
          </cell>
          <cell r="V772" t="str">
            <v>Paola Andrea Perez Rodriguez</v>
          </cell>
        </row>
        <row r="773">
          <cell r="B773" t="str">
            <v>63-214-772</v>
          </cell>
          <cell r="C773" t="str">
            <v>Quindío</v>
          </cell>
          <cell r="D773" t="str">
            <v>Fundación Para El Fomento De La Educación, La Salud La Alimentación Y La Nutrición De Colombia</v>
          </cell>
          <cell r="E773" t="str">
            <v>801001664-0</v>
          </cell>
          <cell r="F773" t="str">
            <v>Guillermo Jose Arcila Soto</v>
          </cell>
          <cell r="G773">
            <v>0</v>
          </cell>
          <cell r="H773" t="str">
            <v>sector La Pizarra, Finca El Paraiso Antigua Hacienda La Pizarra</v>
          </cell>
          <cell r="I773" t="str">
            <v>Circasia</v>
          </cell>
          <cell r="J773" t="str">
            <v>Sur</v>
          </cell>
          <cell r="K773">
            <v>7381577</v>
          </cell>
          <cell r="L773">
            <v>3188894647</v>
          </cell>
          <cell r="M773" t="str">
            <v>fesanco98@gmail.com</v>
          </cell>
          <cell r="N773" t="str">
            <v>Intervención de Apoyo - Apoyo Psicosocial RD</v>
          </cell>
          <cell r="O773" t="str">
            <v>No Aplica</v>
          </cell>
          <cell r="P773" t="str">
            <v>Discapacidad</v>
          </cell>
          <cell r="Q773" t="str">
            <v>63-202-2018</v>
          </cell>
          <cell r="R773">
            <v>0</v>
          </cell>
          <cell r="S773">
            <v>43435</v>
          </cell>
          <cell r="T773">
            <v>43769</v>
          </cell>
          <cell r="U773">
            <v>0</v>
          </cell>
          <cell r="V773" t="str">
            <v>Paola Andrea Perez Rodriguez</v>
          </cell>
        </row>
        <row r="774">
          <cell r="B774" t="str">
            <v>63-214-773</v>
          </cell>
          <cell r="C774" t="str">
            <v>Quindío</v>
          </cell>
          <cell r="D774" t="str">
            <v>Fundación Para El Fomento De La Educación, La Salud La Alimentación Y La Nutrición De Colombia</v>
          </cell>
          <cell r="E774" t="str">
            <v>801001664-0</v>
          </cell>
          <cell r="F774" t="str">
            <v>Guillermo Jose Arcila Soto</v>
          </cell>
          <cell r="G774">
            <v>0</v>
          </cell>
          <cell r="H774" t="str">
            <v>sector La Pizarra, Finca El Paraiso Antigua Hacienda La Pizarra</v>
          </cell>
          <cell r="I774" t="str">
            <v>Circasia</v>
          </cell>
          <cell r="J774" t="str">
            <v>Sur</v>
          </cell>
          <cell r="K774">
            <v>7381577</v>
          </cell>
          <cell r="L774">
            <v>3188894647</v>
          </cell>
          <cell r="M774" t="str">
            <v>fesanco98@gmail.com</v>
          </cell>
          <cell r="N774" t="str">
            <v>Intervención de Apoyo - Apoyo Psicosocial RD</v>
          </cell>
          <cell r="O774" t="str">
            <v>No Aplica</v>
          </cell>
          <cell r="P774" t="str">
            <v>Vulneración</v>
          </cell>
          <cell r="Q774" t="str">
            <v>63-202-2018</v>
          </cell>
          <cell r="R774">
            <v>0</v>
          </cell>
          <cell r="S774">
            <v>43435</v>
          </cell>
          <cell r="T774">
            <v>43769</v>
          </cell>
          <cell r="U774">
            <v>0</v>
          </cell>
          <cell r="V774" t="str">
            <v>Paola Andrea Perez Rodriguez</v>
          </cell>
        </row>
        <row r="775">
          <cell r="B775" t="str">
            <v>63-51-774</v>
          </cell>
          <cell r="C775" t="str">
            <v>Quindío</v>
          </cell>
          <cell r="D775" t="str">
            <v>Casa Hogar Madre Margarita</v>
          </cell>
          <cell r="E775" t="str">
            <v>800024318-2</v>
          </cell>
          <cell r="F775" t="str">
            <v>Luidivina Morales Serrano</v>
          </cell>
          <cell r="G775">
            <v>0</v>
          </cell>
          <cell r="H775" t="str">
            <v>Carrera 11 Calle 34 Esquina, Barrio Olaya Herrera</v>
          </cell>
          <cell r="I775" t="str">
            <v>Génova</v>
          </cell>
          <cell r="J775" t="str">
            <v>Calarca</v>
          </cell>
          <cell r="K775">
            <v>0</v>
          </cell>
          <cell r="L775" t="str">
            <v>3136858096 - 3128590610</v>
          </cell>
          <cell r="M775" t="str">
            <v>hmadremargarita25@yahoo.es</v>
          </cell>
          <cell r="N775" t="str">
            <v>Internado RD</v>
          </cell>
          <cell r="O775" t="str">
            <v>No Aplica</v>
          </cell>
          <cell r="P775" t="str">
            <v>Vulneración</v>
          </cell>
          <cell r="Q775" t="str">
            <v>63-166-2018</v>
          </cell>
          <cell r="R775">
            <v>30</v>
          </cell>
          <cell r="S775">
            <v>43435</v>
          </cell>
          <cell r="T775">
            <v>43769</v>
          </cell>
          <cell r="U775">
            <v>449971830</v>
          </cell>
          <cell r="V775" t="str">
            <v>Paola Andrea Perez Rodriguez</v>
          </cell>
        </row>
        <row r="776">
          <cell r="B776" t="str">
            <v>63-35-775</v>
          </cell>
          <cell r="C776" t="str">
            <v>Quindío</v>
          </cell>
          <cell r="D776" t="str">
            <v>Asociación Para La Colaboración A Las Personas Discapacitadas De La Tebaida - DAVIDA</v>
          </cell>
          <cell r="E776" t="str">
            <v>801000493-3</v>
          </cell>
          <cell r="F776" t="str">
            <v>Luz Dary Chávez López</v>
          </cell>
          <cell r="G776" t="str">
            <v>Davida</v>
          </cell>
          <cell r="H776" t="str">
            <v>Calle 17 Carrera 9 Bis Esquina, Urbanizacion Los Cristales</v>
          </cell>
          <cell r="I776" t="str">
            <v>La Tebaida</v>
          </cell>
          <cell r="J776" t="str">
            <v>Sur</v>
          </cell>
          <cell r="K776">
            <v>0</v>
          </cell>
          <cell r="L776">
            <v>3218354085</v>
          </cell>
          <cell r="M776" t="str">
            <v>davidalatebaida@hotmail.com</v>
          </cell>
          <cell r="N776" t="str">
            <v>Externado RD</v>
          </cell>
          <cell r="O776" t="str">
            <v>Media Jornada</v>
          </cell>
          <cell r="P776" t="str">
            <v>Discapacidad</v>
          </cell>
          <cell r="Q776" t="str">
            <v>63-169-2018</v>
          </cell>
          <cell r="R776">
            <v>30</v>
          </cell>
          <cell r="S776">
            <v>43435</v>
          </cell>
          <cell r="T776">
            <v>43769</v>
          </cell>
          <cell r="U776">
            <v>437410395</v>
          </cell>
          <cell r="V776" t="str">
            <v>Paola Andrea Perez Rodriguez</v>
          </cell>
        </row>
        <row r="777">
          <cell r="B777" t="str">
            <v>63-35-776</v>
          </cell>
          <cell r="C777" t="str">
            <v>Quindío</v>
          </cell>
          <cell r="D777" t="str">
            <v>Asociación Para La Colaboración A Las Personas Discapacitadas De La Tebaida - DAVIDA</v>
          </cell>
          <cell r="E777" t="str">
            <v>801000493-3</v>
          </cell>
          <cell r="F777" t="str">
            <v>Luz Dary Chávez López</v>
          </cell>
          <cell r="G777" t="str">
            <v>Davida</v>
          </cell>
          <cell r="H777" t="str">
            <v>Calle 17 Carrera 9 Bis Esquina, Urbanizacion Los Cristales</v>
          </cell>
          <cell r="I777" t="str">
            <v>La Tebaida</v>
          </cell>
          <cell r="J777" t="str">
            <v>Sur</v>
          </cell>
          <cell r="K777">
            <v>0</v>
          </cell>
          <cell r="L777">
            <v>3218354085</v>
          </cell>
          <cell r="M777" t="str">
            <v>davidalatebaida@hotmail.com</v>
          </cell>
          <cell r="N777" t="str">
            <v>Externado RD</v>
          </cell>
          <cell r="O777" t="str">
            <v>Jornada Completa</v>
          </cell>
          <cell r="P777" t="str">
            <v>Discapacidad</v>
          </cell>
          <cell r="Q777" t="str">
            <v>63-169-2018</v>
          </cell>
          <cell r="R777">
            <v>15</v>
          </cell>
          <cell r="S777">
            <v>43435</v>
          </cell>
          <cell r="T777">
            <v>43769</v>
          </cell>
          <cell r="U777">
            <v>0</v>
          </cell>
          <cell r="V777" t="str">
            <v>Paola Andrea Perez Rodriguez</v>
          </cell>
        </row>
        <row r="778">
          <cell r="B778" t="str">
            <v>63-310-777</v>
          </cell>
          <cell r="C778" t="str">
            <v>Quindío</v>
          </cell>
          <cell r="D778" t="str">
            <v>Universidad Del Quindío</v>
          </cell>
          <cell r="E778" t="str">
            <v>890000432-8</v>
          </cell>
          <cell r="F778" t="str">
            <v>Jose Fernando Echeverry Murillo</v>
          </cell>
          <cell r="G778">
            <v>0</v>
          </cell>
          <cell r="H778" t="str">
            <v>Kr 5 # 12-09 Centro San José</v>
          </cell>
          <cell r="I778" t="str">
            <v>Montenegro</v>
          </cell>
          <cell r="J778" t="str">
            <v>Sur</v>
          </cell>
          <cell r="K778" t="str">
            <v>7359394 - 7359300 ext: 1042</v>
          </cell>
          <cell r="L778">
            <v>3124214129</v>
          </cell>
          <cell r="M778" t="str">
            <v>cepas@uniquindio.edu.co</v>
          </cell>
          <cell r="N778" t="str">
            <v>Externado RD</v>
          </cell>
          <cell r="O778" t="str">
            <v>Media Jornada</v>
          </cell>
          <cell r="P778" t="str">
            <v>Vulneración</v>
          </cell>
          <cell r="Q778" t="str">
            <v>63-178-2018</v>
          </cell>
          <cell r="R778">
            <v>0</v>
          </cell>
          <cell r="S778">
            <v>43435</v>
          </cell>
          <cell r="T778">
            <v>43769</v>
          </cell>
          <cell r="U778">
            <v>0</v>
          </cell>
          <cell r="V778" t="str">
            <v>Paola Andrea Perez Rodriguez</v>
          </cell>
        </row>
        <row r="779">
          <cell r="B779" t="str">
            <v>63-170-778</v>
          </cell>
          <cell r="C779" t="str">
            <v>Quindío</v>
          </cell>
          <cell r="D779" t="str">
            <v>Fundación Hogares Claret</v>
          </cell>
          <cell r="E779" t="str">
            <v>800098983-8</v>
          </cell>
          <cell r="F779" t="str">
            <v>Gabriel Antonio Mejia Montoya</v>
          </cell>
          <cell r="G779">
            <v>0</v>
          </cell>
          <cell r="H779" t="str">
            <v>Carrera 4 No 4-85 Barrio Antonio Nariño</v>
          </cell>
          <cell r="I779" t="str">
            <v>Montenegro</v>
          </cell>
          <cell r="J779" t="str">
            <v>Norte</v>
          </cell>
          <cell r="K779">
            <v>7538994</v>
          </cell>
          <cell r="L779">
            <v>3162578408</v>
          </cell>
          <cell r="M779" t="str">
            <v>julian.correa@fundacionhogaresclaret.org</v>
          </cell>
          <cell r="N779" t="str">
            <v>Centro De Internamiento Preventivo</v>
          </cell>
          <cell r="O779" t="str">
            <v>No Aplica</v>
          </cell>
          <cell r="P779" t="str">
            <v>SRPA</v>
          </cell>
          <cell r="Q779" t="str">
            <v>63-182-2018</v>
          </cell>
          <cell r="R779">
            <v>16</v>
          </cell>
          <cell r="S779">
            <v>43435</v>
          </cell>
          <cell r="T779">
            <v>43769</v>
          </cell>
          <cell r="U779">
            <v>346935008</v>
          </cell>
          <cell r="V779" t="str">
            <v>Paola Andrea Perez Rodriguez</v>
          </cell>
        </row>
        <row r="780">
          <cell r="B780" t="str">
            <v>63-170-779</v>
          </cell>
          <cell r="C780" t="str">
            <v>Quindío</v>
          </cell>
          <cell r="D780" t="str">
            <v>Fundación Hogares Claret</v>
          </cell>
          <cell r="E780" t="str">
            <v>800098983-8</v>
          </cell>
          <cell r="F780" t="str">
            <v>Gabriel Antonio Mejia Montoya</v>
          </cell>
          <cell r="G780" t="str">
            <v>Sede La Primavera</v>
          </cell>
          <cell r="H780" t="str">
            <v>Carrera 4 No 4-85 Barrio Antonio Nariño</v>
          </cell>
          <cell r="I780" t="str">
            <v>Montenegro</v>
          </cell>
          <cell r="J780" t="str">
            <v>Norte</v>
          </cell>
          <cell r="K780">
            <v>7538994</v>
          </cell>
          <cell r="L780">
            <v>3162578408</v>
          </cell>
          <cell r="M780" t="str">
            <v>julian.correa@fundacionhogaresclaret.org</v>
          </cell>
          <cell r="N780" t="str">
            <v>Centro De Atención Especializada</v>
          </cell>
          <cell r="O780" t="str">
            <v>No Aplica</v>
          </cell>
          <cell r="P780" t="str">
            <v>SRPA</v>
          </cell>
          <cell r="Q780" t="str">
            <v>63-184-2018</v>
          </cell>
          <cell r="R780">
            <v>90</v>
          </cell>
          <cell r="S780">
            <v>43435</v>
          </cell>
          <cell r="T780">
            <v>43769</v>
          </cell>
          <cell r="U780">
            <v>1955965500</v>
          </cell>
          <cell r="V780" t="str">
            <v>Paola Andrea Perez Rodriguez</v>
          </cell>
        </row>
        <row r="781">
          <cell r="B781" t="str">
            <v>63-170-780</v>
          </cell>
          <cell r="C781" t="str">
            <v>Quindío</v>
          </cell>
          <cell r="D781" t="str">
            <v>Fundación Hogares Claret</v>
          </cell>
          <cell r="E781" t="str">
            <v>800098983-8</v>
          </cell>
          <cell r="F781" t="str">
            <v>Gabriel Antonio Mejia Montoya</v>
          </cell>
          <cell r="G781" t="str">
            <v>Sede La Granja</v>
          </cell>
          <cell r="H781" t="str">
            <v>Via Montenegro Pueblo Tapado Entrada 8 Vereda La Esperanza Finca Yerbabuena</v>
          </cell>
          <cell r="I781" t="str">
            <v>Montenegro</v>
          </cell>
          <cell r="J781" t="str">
            <v>Norte</v>
          </cell>
          <cell r="K781">
            <v>7538994</v>
          </cell>
          <cell r="L781">
            <v>3162578408</v>
          </cell>
          <cell r="M781" t="str">
            <v>julian.correa@fundacionhogaresclaret.org</v>
          </cell>
          <cell r="N781" t="str">
            <v>Centro De Atención Especializada</v>
          </cell>
          <cell r="O781" t="str">
            <v>No Aplica</v>
          </cell>
          <cell r="P781" t="str">
            <v>SRPA</v>
          </cell>
          <cell r="Q781" t="str">
            <v>63-184-2018</v>
          </cell>
          <cell r="R781">
            <v>0</v>
          </cell>
          <cell r="S781">
            <v>43435</v>
          </cell>
          <cell r="T781">
            <v>43769</v>
          </cell>
          <cell r="U781">
            <v>0</v>
          </cell>
          <cell r="V781" t="str">
            <v>Paola Andrea Perez Rodriguez</v>
          </cell>
        </row>
        <row r="782">
          <cell r="B782" t="str">
            <v>63-310-781</v>
          </cell>
          <cell r="C782" t="str">
            <v>Quindío</v>
          </cell>
          <cell r="D782" t="str">
            <v>Universidad Del Quindío</v>
          </cell>
          <cell r="E782" t="str">
            <v>890000432-8</v>
          </cell>
          <cell r="F782" t="str">
            <v>Jose Fernando Echeverry Murillo</v>
          </cell>
          <cell r="G782">
            <v>0</v>
          </cell>
          <cell r="H782" t="str">
            <v>Cra 5 # 12-11</v>
          </cell>
          <cell r="I782" t="str">
            <v>Quimbaya</v>
          </cell>
          <cell r="J782" t="str">
            <v>Sur</v>
          </cell>
          <cell r="K782" t="str">
            <v>7359394 - 7359300 ext: 1042</v>
          </cell>
          <cell r="L782">
            <v>3124214129</v>
          </cell>
          <cell r="M782" t="str">
            <v>cepas@uniquindio.edu.co</v>
          </cell>
          <cell r="N782" t="str">
            <v>Externado RD</v>
          </cell>
          <cell r="O782" t="str">
            <v>Media Jornada</v>
          </cell>
          <cell r="P782" t="str">
            <v>Vulneración</v>
          </cell>
          <cell r="Q782" t="str">
            <v>63-178-2018</v>
          </cell>
          <cell r="R782">
            <v>0</v>
          </cell>
          <cell r="S782">
            <v>43435</v>
          </cell>
          <cell r="T782">
            <v>43769</v>
          </cell>
          <cell r="U782">
            <v>0</v>
          </cell>
          <cell r="V782" t="str">
            <v>Paola Andrea Perez Rodriguez</v>
          </cell>
        </row>
        <row r="783">
          <cell r="B783" t="str">
            <v>66-201-782</v>
          </cell>
          <cell r="C783" t="str">
            <v>Risaralda</v>
          </cell>
          <cell r="D783" t="str">
            <v>Fundación Nuestro Hogar</v>
          </cell>
          <cell r="E783" t="str">
            <v>800127958-9</v>
          </cell>
          <cell r="F783" t="str">
            <v>Gladis Jaramillo Ramos</v>
          </cell>
          <cell r="G783">
            <v>0</v>
          </cell>
          <cell r="H783" t="str">
            <v>Carrera 11 Bis N°2-46 Barrio Popular Modelo</v>
          </cell>
          <cell r="I783" t="str">
            <v>Pereira</v>
          </cell>
          <cell r="J783" t="str">
            <v>Pereira</v>
          </cell>
          <cell r="K783">
            <v>3312768</v>
          </cell>
          <cell r="L783">
            <v>3148141483</v>
          </cell>
          <cell r="M783" t="str">
            <v>fnuestrohogar@yahoo.es</v>
          </cell>
          <cell r="N783" t="str">
            <v>Internado RD</v>
          </cell>
          <cell r="O783" t="str">
            <v>No Aplica</v>
          </cell>
          <cell r="P783" t="str">
            <v>Vulneración</v>
          </cell>
          <cell r="Q783" t="str">
            <v>66-26-2018-179</v>
          </cell>
          <cell r="R783">
            <v>20</v>
          </cell>
          <cell r="S783">
            <v>43435</v>
          </cell>
          <cell r="T783">
            <v>43769</v>
          </cell>
          <cell r="U783">
            <v>299945220</v>
          </cell>
          <cell r="V783" t="str">
            <v>Maria Teresa Quintero Jaramillo</v>
          </cell>
        </row>
        <row r="784">
          <cell r="B784" t="str">
            <v>66-192-783</v>
          </cell>
          <cell r="C784" t="str">
            <v>Risaralda</v>
          </cell>
          <cell r="D784" t="str">
            <v>Fundación MOI POUR TOI</v>
          </cell>
          <cell r="E784" t="str">
            <v>800180120-9</v>
          </cell>
          <cell r="F784" t="str">
            <v>Maria Eugenia Garcia Clavijo</v>
          </cell>
          <cell r="G784">
            <v>0</v>
          </cell>
          <cell r="H784" t="str">
            <v>Kilometro 1 Finca La Fortuna - Vereda El Chaquiro Corregimiento De Combia</v>
          </cell>
          <cell r="I784" t="str">
            <v>Pereira</v>
          </cell>
          <cell r="J784" t="str">
            <v>Pereira</v>
          </cell>
          <cell r="K784">
            <v>3299276</v>
          </cell>
          <cell r="L784">
            <v>3104268603</v>
          </cell>
          <cell r="M784" t="str">
            <v>sachita64@hotmail.com&gt;</v>
          </cell>
          <cell r="N784" t="str">
            <v>Internado RD</v>
          </cell>
          <cell r="O784" t="str">
            <v>No Aplica</v>
          </cell>
          <cell r="P784" t="str">
            <v>Vulneración</v>
          </cell>
          <cell r="Q784" t="str">
            <v>66-26-2018-192</v>
          </cell>
          <cell r="R784">
            <v>25</v>
          </cell>
          <cell r="S784">
            <v>43435</v>
          </cell>
          <cell r="T784">
            <v>43769</v>
          </cell>
          <cell r="U784">
            <v>824849355</v>
          </cell>
          <cell r="V784" t="str">
            <v>Maria Teresa Quintero Jaramillo</v>
          </cell>
        </row>
        <row r="785">
          <cell r="B785" t="str">
            <v>66-192-784</v>
          </cell>
          <cell r="C785" t="str">
            <v>Risaralda</v>
          </cell>
          <cell r="D785" t="str">
            <v>Fundación MOI POUR TOI</v>
          </cell>
          <cell r="E785" t="str">
            <v>800180120-9</v>
          </cell>
          <cell r="F785" t="str">
            <v>Maria Eugenia Garcia Clavijo</v>
          </cell>
          <cell r="G785">
            <v>0</v>
          </cell>
          <cell r="H785" t="str">
            <v>Carrera 13 Bis Nº 32-37 Barrio Brasilia</v>
          </cell>
          <cell r="I785" t="str">
            <v>Pereira</v>
          </cell>
          <cell r="J785" t="str">
            <v>Pereira</v>
          </cell>
          <cell r="K785">
            <v>3299276</v>
          </cell>
          <cell r="L785">
            <v>3104268603</v>
          </cell>
          <cell r="M785" t="str">
            <v>sachita64@hotmail.com&gt;</v>
          </cell>
          <cell r="N785" t="str">
            <v>Internado RD</v>
          </cell>
          <cell r="O785" t="str">
            <v>No Aplica</v>
          </cell>
          <cell r="P785" t="str">
            <v>Vulneración</v>
          </cell>
          <cell r="Q785" t="str">
            <v>66-26-2018-192</v>
          </cell>
          <cell r="R785">
            <v>30</v>
          </cell>
          <cell r="S785">
            <v>43435</v>
          </cell>
          <cell r="T785">
            <v>43769</v>
          </cell>
          <cell r="U785">
            <v>0</v>
          </cell>
          <cell r="V785" t="str">
            <v>Maria Teresa Quintero Jaramillo</v>
          </cell>
        </row>
        <row r="786">
          <cell r="B786" t="str">
            <v>66-107-785</v>
          </cell>
          <cell r="C786" t="str">
            <v>Risaralda</v>
          </cell>
          <cell r="D786" t="str">
            <v>Corporación Sirviendo Con Amor</v>
          </cell>
          <cell r="E786" t="str">
            <v>816001865-9</v>
          </cell>
          <cell r="F786" t="str">
            <v>Martha Lucia Florez Vallejo</v>
          </cell>
          <cell r="G786">
            <v>0</v>
          </cell>
          <cell r="H786" t="str">
            <v>Carrera 4ª No. 21-49</v>
          </cell>
          <cell r="I786" t="str">
            <v>Pereira</v>
          </cell>
          <cell r="J786" t="str">
            <v>Pereira</v>
          </cell>
          <cell r="K786">
            <v>3243200</v>
          </cell>
          <cell r="L786">
            <v>3104644361</v>
          </cell>
          <cell r="M786" t="str">
            <v>corporacionsirviendoconamor@hotmail.es&gt;</v>
          </cell>
          <cell r="N786" t="str">
            <v>Casa Hogar RD</v>
          </cell>
          <cell r="O786" t="str">
            <v>No Aplica</v>
          </cell>
          <cell r="P786" t="str">
            <v>Vulneración</v>
          </cell>
          <cell r="Q786" t="str">
            <v>66-26-2018-188</v>
          </cell>
          <cell r="R786">
            <v>12</v>
          </cell>
          <cell r="S786">
            <v>43435</v>
          </cell>
          <cell r="T786">
            <v>43769</v>
          </cell>
          <cell r="U786">
            <v>134515464</v>
          </cell>
          <cell r="V786" t="str">
            <v>Maria Teresa Quintero Jaramillo</v>
          </cell>
        </row>
        <row r="787">
          <cell r="B787" t="str">
            <v>66-107-786</v>
          </cell>
          <cell r="C787" t="str">
            <v>Risaralda</v>
          </cell>
          <cell r="D787" t="str">
            <v>Corporación Sirviendo Con Amor</v>
          </cell>
          <cell r="E787" t="str">
            <v>816001865-9</v>
          </cell>
          <cell r="F787" t="str">
            <v>Martha Lucia Florez Vallejo</v>
          </cell>
          <cell r="G787">
            <v>0</v>
          </cell>
          <cell r="H787" t="str">
            <v>Carrera 3ª No. 14-46 Barrio América Pereira</v>
          </cell>
          <cell r="I787" t="str">
            <v>Pereira</v>
          </cell>
          <cell r="J787" t="str">
            <v>Pereira</v>
          </cell>
          <cell r="K787">
            <v>3243200</v>
          </cell>
          <cell r="L787">
            <v>3104644361</v>
          </cell>
          <cell r="M787" t="str">
            <v>corporacionsirviendoconamor@hotmail.es&gt;</v>
          </cell>
          <cell r="N787" t="str">
            <v>Internado RD</v>
          </cell>
          <cell r="O787" t="str">
            <v>No Aplica</v>
          </cell>
          <cell r="P787" t="str">
            <v>Violencia Sexual</v>
          </cell>
          <cell r="Q787" t="str">
            <v>66-26-2018-183</v>
          </cell>
          <cell r="R787">
            <v>39</v>
          </cell>
          <cell r="S787">
            <v>43435</v>
          </cell>
          <cell r="T787">
            <v>43769</v>
          </cell>
          <cell r="U787">
            <v>568941126</v>
          </cell>
          <cell r="V787" t="str">
            <v>Maria Teresa Quintero Jaramillo</v>
          </cell>
        </row>
        <row r="788">
          <cell r="B788" t="str">
            <v>66-32-787</v>
          </cell>
          <cell r="C788" t="str">
            <v>Risaralda</v>
          </cell>
          <cell r="D788" t="str">
            <v>Asociación Mundos Hermanos ONG</v>
          </cell>
          <cell r="E788" t="str">
            <v>800251628-3</v>
          </cell>
          <cell r="F788" t="str">
            <v>Diana Patricia González Cardona</v>
          </cell>
          <cell r="G788">
            <v>0</v>
          </cell>
          <cell r="H788" t="str">
            <v>Carrera 3 N° 18-19 Pereira</v>
          </cell>
          <cell r="I788" t="str">
            <v>Pereira</v>
          </cell>
          <cell r="J788" t="str">
            <v>Pereira</v>
          </cell>
          <cell r="K788">
            <v>3296989</v>
          </cell>
          <cell r="L788">
            <v>3218007834</v>
          </cell>
          <cell r="M788" t="str">
            <v>direccion@mundoshermanos.org</v>
          </cell>
          <cell r="N788" t="str">
            <v>Internado RD</v>
          </cell>
          <cell r="O788" t="str">
            <v>No Aplica</v>
          </cell>
          <cell r="P788" t="str">
            <v>Vida Independiente</v>
          </cell>
          <cell r="Q788" t="str">
            <v>66-26-2018-185</v>
          </cell>
          <cell r="R788">
            <v>12</v>
          </cell>
          <cell r="S788">
            <v>43435</v>
          </cell>
          <cell r="T788">
            <v>43769</v>
          </cell>
          <cell r="U788">
            <v>539901396</v>
          </cell>
          <cell r="V788" t="str">
            <v>Maria Teresa Quintero Jaramillo</v>
          </cell>
        </row>
        <row r="789">
          <cell r="B789" t="str">
            <v>66-32-788</v>
          </cell>
          <cell r="C789" t="str">
            <v>Risaralda</v>
          </cell>
          <cell r="D789" t="str">
            <v>Asociación Mundos Hermanos ONG</v>
          </cell>
          <cell r="E789" t="str">
            <v>800251628-3</v>
          </cell>
          <cell r="F789" t="str">
            <v>Diana Patricia González Cardona</v>
          </cell>
          <cell r="G789">
            <v>0</v>
          </cell>
          <cell r="H789" t="str">
            <v>Carrera 4 N° 17-27 Pereria</v>
          </cell>
          <cell r="I789" t="str">
            <v>Pereira</v>
          </cell>
          <cell r="J789" t="str">
            <v>Pereira</v>
          </cell>
          <cell r="K789">
            <v>3158674</v>
          </cell>
          <cell r="L789">
            <v>3218007834</v>
          </cell>
          <cell r="M789" t="str">
            <v>direccion@mundoshermanos.org</v>
          </cell>
          <cell r="N789" t="str">
            <v>Internado RD</v>
          </cell>
          <cell r="O789" t="str">
            <v>No Aplica</v>
          </cell>
          <cell r="P789" t="str">
            <v>Vida Independiente</v>
          </cell>
          <cell r="Q789" t="str">
            <v>66-26-2018-185</v>
          </cell>
          <cell r="R789">
            <v>24</v>
          </cell>
          <cell r="S789">
            <v>43435</v>
          </cell>
          <cell r="T789">
            <v>43769</v>
          </cell>
          <cell r="U789">
            <v>0</v>
          </cell>
          <cell r="V789" t="str">
            <v>Maria Teresa Quintero Jaramillo</v>
          </cell>
        </row>
        <row r="790">
          <cell r="B790" t="str">
            <v>66-32-789</v>
          </cell>
          <cell r="C790" t="str">
            <v>Risaralda</v>
          </cell>
          <cell r="D790" t="str">
            <v>Asociación Mundos Hermanos ONG</v>
          </cell>
          <cell r="E790" t="str">
            <v>800251628-3</v>
          </cell>
          <cell r="F790" t="str">
            <v>Diana Patricia González Cardona</v>
          </cell>
          <cell r="G790">
            <v>0</v>
          </cell>
          <cell r="H790" t="str">
            <v>Carrera 3 N° 16-77 Pereira</v>
          </cell>
          <cell r="I790" t="str">
            <v>Pereira</v>
          </cell>
          <cell r="J790" t="str">
            <v>Pereira</v>
          </cell>
          <cell r="K790">
            <v>3403831</v>
          </cell>
          <cell r="L790">
            <v>3218007834</v>
          </cell>
          <cell r="M790" t="str">
            <v>direccion@mundoshermanos.org</v>
          </cell>
          <cell r="N790" t="str">
            <v>Casa Hogar RD</v>
          </cell>
          <cell r="O790" t="str">
            <v>No Aplica</v>
          </cell>
          <cell r="P790" t="str">
            <v>Vulneración</v>
          </cell>
          <cell r="Q790" t="str">
            <v>66-26-2018-189</v>
          </cell>
          <cell r="R790">
            <v>12</v>
          </cell>
          <cell r="S790">
            <v>43435</v>
          </cell>
          <cell r="T790">
            <v>43769</v>
          </cell>
          <cell r="U790">
            <v>403546392</v>
          </cell>
          <cell r="V790" t="str">
            <v>Maria Teresa Quintero Jaramillo</v>
          </cell>
        </row>
        <row r="791">
          <cell r="B791" t="str">
            <v>66-32-790</v>
          </cell>
          <cell r="C791" t="str">
            <v>Risaralda</v>
          </cell>
          <cell r="D791" t="str">
            <v>Asociación Mundos Hermanos ONG</v>
          </cell>
          <cell r="E791" t="str">
            <v>800251628-3</v>
          </cell>
          <cell r="F791" t="str">
            <v>Diana Patricia González Cardona</v>
          </cell>
          <cell r="G791">
            <v>0</v>
          </cell>
          <cell r="H791" t="str">
            <v>Carrera 4 N° 29b-11 Pereira</v>
          </cell>
          <cell r="I791" t="str">
            <v>Pereira</v>
          </cell>
          <cell r="J791" t="str">
            <v>Pereira</v>
          </cell>
          <cell r="K791">
            <v>3457441</v>
          </cell>
          <cell r="L791">
            <v>3218007834</v>
          </cell>
          <cell r="M791" t="str">
            <v>direccion@mundoshermanos.org</v>
          </cell>
          <cell r="N791" t="str">
            <v>Casa Hogar RD</v>
          </cell>
          <cell r="O791" t="str">
            <v>No Aplica</v>
          </cell>
          <cell r="P791" t="str">
            <v>Vulneración</v>
          </cell>
          <cell r="Q791" t="str">
            <v>66-26-2018-189</v>
          </cell>
          <cell r="R791">
            <v>12</v>
          </cell>
          <cell r="S791">
            <v>43435</v>
          </cell>
          <cell r="T791">
            <v>43769</v>
          </cell>
          <cell r="U791">
            <v>0</v>
          </cell>
          <cell r="V791" t="str">
            <v>Maria Teresa Quintero Jaramillo</v>
          </cell>
        </row>
        <row r="792">
          <cell r="B792" t="str">
            <v>66-32-791</v>
          </cell>
          <cell r="C792" t="str">
            <v>Risaralda</v>
          </cell>
          <cell r="D792" t="str">
            <v>Asociación Mundos Hermanos ONG</v>
          </cell>
          <cell r="E792" t="str">
            <v>800251628-3</v>
          </cell>
          <cell r="F792" t="str">
            <v>Diana Patricia González Cardona</v>
          </cell>
          <cell r="G792">
            <v>0</v>
          </cell>
          <cell r="H792" t="str">
            <v>Carrera 3 No.16-07 Pereira</v>
          </cell>
          <cell r="I792" t="str">
            <v>Pereira</v>
          </cell>
          <cell r="J792" t="str">
            <v>Pereira</v>
          </cell>
          <cell r="K792">
            <v>3254789</v>
          </cell>
          <cell r="L792">
            <v>3218007834</v>
          </cell>
          <cell r="M792" t="str">
            <v>direccion@mundoshermanos.org</v>
          </cell>
          <cell r="N792" t="str">
            <v>Casa Hogar RD</v>
          </cell>
          <cell r="O792" t="str">
            <v>No Aplica</v>
          </cell>
          <cell r="P792" t="str">
            <v>Vulneración</v>
          </cell>
          <cell r="Q792" t="str">
            <v>66-26-2018-189</v>
          </cell>
          <cell r="R792">
            <v>12</v>
          </cell>
          <cell r="S792">
            <v>43435</v>
          </cell>
          <cell r="T792">
            <v>43769</v>
          </cell>
          <cell r="U792">
            <v>0</v>
          </cell>
          <cell r="V792" t="str">
            <v>Maria Teresa Quintero Jaramillo</v>
          </cell>
        </row>
        <row r="793">
          <cell r="B793" t="str">
            <v>66-32-792</v>
          </cell>
          <cell r="C793" t="str">
            <v>Risaralda</v>
          </cell>
          <cell r="D793" t="str">
            <v>Asociación Mundos Hermanos ONG</v>
          </cell>
          <cell r="E793" t="str">
            <v>800251628-3</v>
          </cell>
          <cell r="F793" t="str">
            <v>Diana Patricia González Cardona</v>
          </cell>
          <cell r="G793">
            <v>0</v>
          </cell>
          <cell r="H793" t="str">
            <v>Calle 17 N° 4-48</v>
          </cell>
          <cell r="I793" t="str">
            <v>Pereira</v>
          </cell>
          <cell r="J793" t="str">
            <v>Pereira</v>
          </cell>
          <cell r="K793">
            <v>3243948</v>
          </cell>
          <cell r="L793">
            <v>3218007834</v>
          </cell>
          <cell r="M793" t="str">
            <v>direccion@mundoshermanos.org</v>
          </cell>
          <cell r="N793" t="str">
            <v>Internado RD</v>
          </cell>
          <cell r="O793" t="str">
            <v>No Aplica</v>
          </cell>
          <cell r="P793" t="str">
            <v>Calle</v>
          </cell>
          <cell r="Q793" t="str">
            <v>66-26-2018-184</v>
          </cell>
          <cell r="R793">
            <v>65</v>
          </cell>
          <cell r="S793">
            <v>43435</v>
          </cell>
          <cell r="T793">
            <v>43769</v>
          </cell>
          <cell r="U793">
            <v>974821965</v>
          </cell>
          <cell r="V793" t="str">
            <v>Maria Teresa Quintero Jaramillo</v>
          </cell>
        </row>
        <row r="794">
          <cell r="B794" t="str">
            <v>66-32-793</v>
          </cell>
          <cell r="C794" t="str">
            <v>Risaralda</v>
          </cell>
          <cell r="D794" t="str">
            <v>Asociación Mundos Hermanos ONG</v>
          </cell>
          <cell r="E794" t="str">
            <v>800251628-3</v>
          </cell>
          <cell r="F794" t="str">
            <v>Diana Patricia González Cardona</v>
          </cell>
          <cell r="G794">
            <v>0</v>
          </cell>
          <cell r="H794" t="str">
            <v>Carrera 11 N° 48-101 Barrio Maraya Pereira</v>
          </cell>
          <cell r="I794" t="str">
            <v>Pereira</v>
          </cell>
          <cell r="J794" t="str">
            <v>Pereira</v>
          </cell>
          <cell r="K794">
            <v>3291832</v>
          </cell>
          <cell r="L794">
            <v>3218007834</v>
          </cell>
          <cell r="M794" t="str">
            <v>direccion@mundoshermanos.org</v>
          </cell>
          <cell r="N794" t="str">
            <v>Hogar Sustituto Entidad RD</v>
          </cell>
          <cell r="O794" t="str">
            <v>No Aplica</v>
          </cell>
          <cell r="P794" t="str">
            <v>Vulneración</v>
          </cell>
          <cell r="Q794" t="str">
            <v>66-26-2018-180</v>
          </cell>
          <cell r="R794">
            <v>225</v>
          </cell>
          <cell r="S794">
            <v>43435</v>
          </cell>
          <cell r="T794">
            <v>43769</v>
          </cell>
          <cell r="U794">
            <v>2852596350</v>
          </cell>
          <cell r="V794" t="str">
            <v>Maria Teresa Quintero Jaramillo</v>
          </cell>
        </row>
        <row r="795">
          <cell r="B795" t="str">
            <v>66-32-794</v>
          </cell>
          <cell r="C795" t="str">
            <v>Risaralda</v>
          </cell>
          <cell r="D795" t="str">
            <v>Asociación Mundos Hermanos ONG</v>
          </cell>
          <cell r="E795" t="str">
            <v>800251628-3</v>
          </cell>
          <cell r="F795" t="str">
            <v>Diana Patricia González Cardona</v>
          </cell>
          <cell r="G795">
            <v>0</v>
          </cell>
          <cell r="H795" t="str">
            <v>Carrera 11 N° 48-101 Barrio Maraya Pereira</v>
          </cell>
          <cell r="I795" t="str">
            <v>Pereira</v>
          </cell>
          <cell r="J795" t="str">
            <v>Pereira</v>
          </cell>
          <cell r="K795">
            <v>3291832</v>
          </cell>
          <cell r="L795">
            <v>3218007834</v>
          </cell>
          <cell r="M795" t="str">
            <v>direccion@mundoshermanos.org</v>
          </cell>
          <cell r="N795" t="str">
            <v>Hogar Sustituto Entidad RD</v>
          </cell>
          <cell r="O795" t="str">
            <v>No Aplica</v>
          </cell>
          <cell r="P795" t="str">
            <v>Discapacidad</v>
          </cell>
          <cell r="Q795" t="str">
            <v>66-26-2018-180</v>
          </cell>
          <cell r="R795">
            <v>70</v>
          </cell>
          <cell r="S795">
            <v>43435</v>
          </cell>
          <cell r="T795">
            <v>43769</v>
          </cell>
          <cell r="U795">
            <v>1177067920</v>
          </cell>
          <cell r="V795" t="str">
            <v>Maria Teresa Quintero Jaramillo</v>
          </cell>
        </row>
        <row r="796">
          <cell r="B796" t="str">
            <v>66-1-795</v>
          </cell>
          <cell r="C796" t="str">
            <v>Risaralda</v>
          </cell>
          <cell r="D796" t="str">
            <v>A Un Nuevo Amanecer Corporación</v>
          </cell>
          <cell r="E796" t="str">
            <v>816001384-8</v>
          </cell>
          <cell r="F796" t="str">
            <v>Efrain Hernan Zapata</v>
          </cell>
          <cell r="G796">
            <v>0</v>
          </cell>
          <cell r="H796" t="str">
            <v>Kilometro 13 Vereda La Florida Sector La Bananera</v>
          </cell>
          <cell r="I796" t="str">
            <v>Pereira</v>
          </cell>
          <cell r="J796" t="str">
            <v>Pereira</v>
          </cell>
          <cell r="K796">
            <v>3144012</v>
          </cell>
          <cell r="L796">
            <v>3207505755</v>
          </cell>
          <cell r="M796" t="str">
            <v>un-nuevoamanecer@hotmail.com</v>
          </cell>
          <cell r="N796" t="str">
            <v>Internado RD</v>
          </cell>
          <cell r="O796" t="str">
            <v>No Aplica</v>
          </cell>
          <cell r="P796" t="str">
            <v>Consumo SPA</v>
          </cell>
          <cell r="Q796" t="str">
            <v>66-26-2018-178</v>
          </cell>
          <cell r="R796">
            <v>45</v>
          </cell>
          <cell r="S796">
            <v>43435</v>
          </cell>
          <cell r="T796">
            <v>43769</v>
          </cell>
          <cell r="U796">
            <v>674876745</v>
          </cell>
          <cell r="V796" t="str">
            <v>Maria Teresa Quintero Jaramillo</v>
          </cell>
        </row>
        <row r="797">
          <cell r="B797" t="str">
            <v>66-264-796</v>
          </cell>
          <cell r="C797" t="str">
            <v>Risaralda</v>
          </cell>
          <cell r="D797" t="str">
            <v>Granja Infantil Jesús De La Buena Esperanza</v>
          </cell>
          <cell r="E797" t="str">
            <v>891480011-2</v>
          </cell>
          <cell r="F797" t="str">
            <v>Pbro. Gustavo León Valencia Franco</v>
          </cell>
          <cell r="G797" t="str">
            <v>Granjas</v>
          </cell>
          <cell r="H797" t="str">
            <v>Avenida Sur Via Mercasa Pereira</v>
          </cell>
          <cell r="I797" t="str">
            <v>Pereira</v>
          </cell>
          <cell r="J797" t="str">
            <v>Pereira</v>
          </cell>
          <cell r="K797">
            <v>3370717</v>
          </cell>
          <cell r="L797">
            <v>3206889410</v>
          </cell>
          <cell r="M797" t="str">
            <v>gijbe@hotmail.com</v>
          </cell>
          <cell r="N797" t="str">
            <v>Internado RD</v>
          </cell>
          <cell r="O797" t="str">
            <v>No Aplica</v>
          </cell>
          <cell r="P797" t="str">
            <v>Vulneración</v>
          </cell>
          <cell r="Q797" t="str">
            <v>66-26-2018-187</v>
          </cell>
          <cell r="R797">
            <v>116</v>
          </cell>
          <cell r="S797">
            <v>43435</v>
          </cell>
          <cell r="T797">
            <v>43769</v>
          </cell>
          <cell r="U797">
            <v>1739682276</v>
          </cell>
          <cell r="V797" t="str">
            <v>Maria Teresa Quintero Jaramillo</v>
          </cell>
        </row>
        <row r="798">
          <cell r="B798" t="str">
            <v>66-251-797</v>
          </cell>
          <cell r="C798" t="str">
            <v>Risaralda</v>
          </cell>
          <cell r="D798" t="str">
            <v>Fundación Sinapsis Vital</v>
          </cell>
          <cell r="E798" t="str">
            <v>900497719-4</v>
          </cell>
          <cell r="F798" t="str">
            <v>Farid Antonio Alarcón Serrano</v>
          </cell>
          <cell r="G798" t="str">
            <v>María Julia Toro De Mejía Pereira - Mental Cognitiva</v>
          </cell>
          <cell r="H798" t="str">
            <v>Kilometro 3 Corregimiento De La Florida Hacienda Cataluña</v>
          </cell>
          <cell r="I798" t="str">
            <v>Pereira</v>
          </cell>
          <cell r="J798" t="str">
            <v>Pereira</v>
          </cell>
          <cell r="K798">
            <v>2531109</v>
          </cell>
          <cell r="L798" t="str">
            <v>3165307274
3128413828</v>
          </cell>
          <cell r="M798" t="str">
            <v>sinapsisvitalmariajuliadmp@gmail.com</v>
          </cell>
          <cell r="N798" t="str">
            <v>Internado RD</v>
          </cell>
          <cell r="O798" t="str">
            <v>No Aplica</v>
          </cell>
          <cell r="P798" t="str">
            <v>Discapacidad</v>
          </cell>
          <cell r="Q798" t="str">
            <v>66-26-2018-191</v>
          </cell>
          <cell r="R798">
            <v>50</v>
          </cell>
          <cell r="S798">
            <v>43435</v>
          </cell>
          <cell r="T798">
            <v>43769</v>
          </cell>
          <cell r="U798">
            <v>860243200</v>
          </cell>
          <cell r="V798" t="str">
            <v>Maria Teresa Quintero Jaramillo</v>
          </cell>
        </row>
        <row r="799">
          <cell r="B799" t="str">
            <v>66-251-798</v>
          </cell>
          <cell r="C799" t="str">
            <v>Risaralda</v>
          </cell>
          <cell r="D799" t="str">
            <v>Fundación Sinapsis Vital</v>
          </cell>
          <cell r="E799" t="str">
            <v>900497719-4</v>
          </cell>
          <cell r="F799" t="str">
            <v>Farid Antonio Alarcón Serrano</v>
          </cell>
          <cell r="G799" t="str">
            <v>María Julia Toro De Mejía Pereira - Mental Psicosocial</v>
          </cell>
          <cell r="H799" t="str">
            <v>Kilometro 3 Corregimiento De La Florida Hacienda Cataluña</v>
          </cell>
          <cell r="I799" t="str">
            <v>Pereira</v>
          </cell>
          <cell r="J799" t="str">
            <v>Pereira</v>
          </cell>
          <cell r="K799">
            <v>2531109</v>
          </cell>
          <cell r="L799" t="str">
            <v>3165307274
3128413828</v>
          </cell>
          <cell r="M799" t="str">
            <v>sinapsisvitalmariajuliadmp@gmail.com</v>
          </cell>
          <cell r="N799" t="str">
            <v>Internado RD</v>
          </cell>
          <cell r="O799" t="str">
            <v>No Aplica</v>
          </cell>
          <cell r="P799" t="str">
            <v>Discapacidad</v>
          </cell>
          <cell r="Q799" t="str">
            <v>66-26-2018-191</v>
          </cell>
          <cell r="R799">
            <v>40</v>
          </cell>
          <cell r="S799">
            <v>43435</v>
          </cell>
          <cell r="T799">
            <v>43769</v>
          </cell>
          <cell r="U799">
            <v>994870440</v>
          </cell>
          <cell r="V799" t="str">
            <v>Maria Teresa Quintero Jaramillo</v>
          </cell>
        </row>
        <row r="800">
          <cell r="B800" t="str">
            <v>66-267-799</v>
          </cell>
          <cell r="C800" t="str">
            <v>Risaralda</v>
          </cell>
          <cell r="D800" t="str">
            <v>Hogar Del Niño De La Calle - Esta Es Mi Casa</v>
          </cell>
          <cell r="E800" t="str">
            <v>891411093-1</v>
          </cell>
          <cell r="F800" t="str">
            <v>Omar De Jesus Ramirez Romero</v>
          </cell>
          <cell r="G800">
            <v>0</v>
          </cell>
          <cell r="H800" t="str">
            <v>Carrera 23 No 78-62 Barrio Corales Pereira</v>
          </cell>
          <cell r="I800" t="str">
            <v>Pereira</v>
          </cell>
          <cell r="J800" t="str">
            <v>Pereira</v>
          </cell>
          <cell r="K800">
            <v>3351182</v>
          </cell>
          <cell r="L800" t="str">
            <v>3128826825 - 3186937835</v>
          </cell>
          <cell r="M800" t="str">
            <v>micasaog@gmail.com&gt;, gerardoluis2009@gmail.com</v>
          </cell>
          <cell r="N800" t="str">
            <v>Internado RD</v>
          </cell>
          <cell r="O800" t="str">
            <v>No Aplica</v>
          </cell>
          <cell r="P800" t="str">
            <v>Vulneración</v>
          </cell>
          <cell r="Q800" t="str">
            <v>66-26-2018-182</v>
          </cell>
          <cell r="R800">
            <v>35</v>
          </cell>
          <cell r="S800">
            <v>43435</v>
          </cell>
          <cell r="T800">
            <v>43769</v>
          </cell>
          <cell r="U800">
            <v>524904135</v>
          </cell>
          <cell r="V800" t="str">
            <v>Maria Teresa Quintero Jaramillo</v>
          </cell>
        </row>
        <row r="801">
          <cell r="B801" t="str">
            <v>66-64-800</v>
          </cell>
          <cell r="C801" t="str">
            <v>Risaralda</v>
          </cell>
          <cell r="D801" t="str">
            <v>Centro Para La Inclusión Y Desarrollo Social - CINDES</v>
          </cell>
          <cell r="E801" t="str">
            <v>891401674-8</v>
          </cell>
          <cell r="F801" t="str">
            <v>Gloria Patricia Marin Bedoya</v>
          </cell>
          <cell r="G801">
            <v>0</v>
          </cell>
          <cell r="H801" t="str">
            <v>Calle 81 Y 82 No. 18b-49 Olímpico II Barrio Gamma</v>
          </cell>
          <cell r="I801" t="str">
            <v>Pereira</v>
          </cell>
          <cell r="J801" t="str">
            <v>Pereira</v>
          </cell>
          <cell r="K801" t="str">
            <v>3371103 - 3454370</v>
          </cell>
          <cell r="L801">
            <v>3117390938</v>
          </cell>
          <cell r="M801" t="str">
            <v>gerencia@cindes.org.co</v>
          </cell>
          <cell r="N801" t="str">
            <v>Externado RD</v>
          </cell>
          <cell r="O801" t="str">
            <v>Media Jornada</v>
          </cell>
          <cell r="P801" t="str">
            <v>Discapacidad</v>
          </cell>
          <cell r="Q801" t="str">
            <v>66-26-2018-195</v>
          </cell>
          <cell r="R801">
            <v>17</v>
          </cell>
          <cell r="S801">
            <v>43435</v>
          </cell>
          <cell r="T801">
            <v>43769</v>
          </cell>
          <cell r="U801">
            <v>147662238</v>
          </cell>
          <cell r="V801" t="str">
            <v>Maria Teresa Quintero Jaramillo</v>
          </cell>
        </row>
        <row r="802">
          <cell r="B802" t="str">
            <v>66-64-801</v>
          </cell>
          <cell r="C802" t="str">
            <v>Risaralda</v>
          </cell>
          <cell r="D802" t="str">
            <v>Centro Para La Inclusión Y Desarrollo Social - CINDES</v>
          </cell>
          <cell r="E802" t="str">
            <v>891401674-8</v>
          </cell>
          <cell r="F802" t="str">
            <v>Gloria Patricia Marin Bedoya</v>
          </cell>
          <cell r="G802">
            <v>0</v>
          </cell>
          <cell r="H802" t="str">
            <v>Calle 81 Y 82 No. 18b-49 Olímpico II Barrio Gamma</v>
          </cell>
          <cell r="I802" t="str">
            <v>Pereira</v>
          </cell>
          <cell r="J802" t="str">
            <v>Pereira</v>
          </cell>
          <cell r="K802" t="str">
            <v>3371103 - 3454370</v>
          </cell>
          <cell r="L802">
            <v>3117390938</v>
          </cell>
          <cell r="M802" t="str">
            <v>gerencia@cindes.org.co</v>
          </cell>
          <cell r="N802" t="str">
            <v>Externado RD</v>
          </cell>
          <cell r="O802" t="str">
            <v>Jornada Completa</v>
          </cell>
          <cell r="P802" t="str">
            <v>Discapacidad</v>
          </cell>
          <cell r="Q802" t="str">
            <v>66-26-2018-195</v>
          </cell>
          <cell r="R802">
            <v>10</v>
          </cell>
          <cell r="S802">
            <v>43435</v>
          </cell>
          <cell r="T802">
            <v>43769</v>
          </cell>
          <cell r="U802">
            <v>117886650</v>
          </cell>
          <cell r="V802" t="str">
            <v>Maria Teresa Quintero Jaramillo</v>
          </cell>
        </row>
        <row r="803">
          <cell r="B803" t="str">
            <v>66-202-802</v>
          </cell>
          <cell r="C803" t="str">
            <v>Risaralda</v>
          </cell>
          <cell r="D803" t="str">
            <v>Fundación Nueve Lunas</v>
          </cell>
          <cell r="E803" t="str">
            <v>900596335-4</v>
          </cell>
          <cell r="F803" t="str">
            <v>Luis Hernando Ceballos Cano</v>
          </cell>
          <cell r="G803">
            <v>0</v>
          </cell>
          <cell r="H803" t="str">
            <v>Carrera 16 # 8 - 26 Los Alpes</v>
          </cell>
          <cell r="I803" t="str">
            <v>Pereira</v>
          </cell>
          <cell r="J803" t="str">
            <v>Pereira</v>
          </cell>
          <cell r="K803">
            <v>3451115</v>
          </cell>
          <cell r="L803" t="str">
            <v>3007851740 - 3013191254</v>
          </cell>
          <cell r="M803" t="str">
            <v>infonuevelunaspereira@gmail.com
elenanuevelunas@gmail.com</v>
          </cell>
          <cell r="N803" t="str">
            <v>Intervención de Apoyo - Apoyo Psicológico Especializado RD</v>
          </cell>
          <cell r="O803" t="str">
            <v>No Aplica</v>
          </cell>
          <cell r="P803" t="str">
            <v>Vulneración</v>
          </cell>
          <cell r="Q803" t="str">
            <v>66-26-2018-190</v>
          </cell>
          <cell r="R803" t="str">
            <v>600 sesiones</v>
          </cell>
          <cell r="S803">
            <v>43435</v>
          </cell>
          <cell r="T803">
            <v>43769</v>
          </cell>
          <cell r="U803">
            <v>430984200</v>
          </cell>
          <cell r="V803" t="str">
            <v>Maria Teresa Quintero Jaramillo</v>
          </cell>
        </row>
        <row r="804">
          <cell r="B804" t="str">
            <v>66-170-803</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Semicerrado Externado</v>
          </cell>
          <cell r="O804" t="str">
            <v>Media Jornada</v>
          </cell>
          <cell r="P804" t="str">
            <v>SRPA</v>
          </cell>
          <cell r="Q804" t="str">
            <v>66-26-2018-177</v>
          </cell>
          <cell r="R804">
            <v>45</v>
          </cell>
          <cell r="S804">
            <v>43435</v>
          </cell>
          <cell r="T804">
            <v>43769</v>
          </cell>
          <cell r="U804">
            <v>258124455</v>
          </cell>
          <cell r="V804" t="str">
            <v>Jenny Carolina Rivas Ramirez</v>
          </cell>
        </row>
        <row r="805">
          <cell r="B805" t="str">
            <v>66-170-804</v>
          </cell>
          <cell r="C805" t="str">
            <v>Risaralda</v>
          </cell>
          <cell r="D805" t="str">
            <v>Fundación Hogares Claret</v>
          </cell>
          <cell r="E805" t="str">
            <v>800098983-8</v>
          </cell>
          <cell r="F805" t="str">
            <v>Ana Milena Trujillo</v>
          </cell>
          <cell r="G805" t="str">
            <v>Fé Y Esperanza</v>
          </cell>
          <cell r="H805" t="str">
            <v>Carrera 8 N° 25-54 Pereira</v>
          </cell>
          <cell r="I805" t="str">
            <v>Pereira</v>
          </cell>
          <cell r="J805" t="str">
            <v>Pereira</v>
          </cell>
          <cell r="K805" t="str">
            <v>3344400 - 3172111 Ext 3</v>
          </cell>
          <cell r="L805">
            <v>3225727023</v>
          </cell>
          <cell r="M805" t="str">
            <v>paola.lopez@fundacionhogaresclaret.org</v>
          </cell>
          <cell r="N805" t="str">
            <v>Semicerrado Externado</v>
          </cell>
          <cell r="O805" t="str">
            <v>Jornada Completa</v>
          </cell>
          <cell r="P805" t="str">
            <v>SRPA</v>
          </cell>
          <cell r="Q805" t="str">
            <v>66-26-2018-194</v>
          </cell>
          <cell r="R805">
            <v>65</v>
          </cell>
          <cell r="S805">
            <v>43435</v>
          </cell>
          <cell r="T805">
            <v>43769</v>
          </cell>
          <cell r="U805">
            <v>631944560</v>
          </cell>
          <cell r="V805" t="str">
            <v>Jenny Carolina Rivas Ramirez</v>
          </cell>
        </row>
        <row r="806">
          <cell r="B806" t="str">
            <v>66-170-805</v>
          </cell>
          <cell r="C806" t="str">
            <v>Risaralda</v>
          </cell>
          <cell r="D806" t="str">
            <v>Fundación Hogares Claret</v>
          </cell>
          <cell r="E806" t="str">
            <v>800098983-8</v>
          </cell>
          <cell r="F806" t="str">
            <v>Ana Milena Trujillo</v>
          </cell>
          <cell r="G806" t="str">
            <v>Génesis</v>
          </cell>
          <cell r="H806" t="str">
            <v>Carrera 11 Bis N° 2-10 Barrio Popular Modelo</v>
          </cell>
          <cell r="I806" t="str">
            <v>Pereira</v>
          </cell>
          <cell r="J806" t="str">
            <v>Pereira</v>
          </cell>
          <cell r="K806" t="str">
            <v>3172111 Ext. 4
3110698
3110733
3110878</v>
          </cell>
          <cell r="L806">
            <v>3216085432</v>
          </cell>
          <cell r="M806" t="str">
            <v>lina.garcia@fundacionhogaresclaret.org</v>
          </cell>
          <cell r="N806" t="str">
            <v>Libertad Vigilada – Asistida</v>
          </cell>
          <cell r="O806" t="str">
            <v>No Aplica</v>
          </cell>
          <cell r="P806" t="str">
            <v>SRPA</v>
          </cell>
          <cell r="Q806" t="str">
            <v>66-26-2018-177</v>
          </cell>
          <cell r="R806">
            <v>45</v>
          </cell>
          <cell r="S806">
            <v>43435</v>
          </cell>
          <cell r="T806">
            <v>43769</v>
          </cell>
          <cell r="U806">
            <v>214102710</v>
          </cell>
          <cell r="V806" t="str">
            <v>Jenny Carolina Rivas Ramirez</v>
          </cell>
        </row>
        <row r="807">
          <cell r="B807" t="str">
            <v>66-170-806</v>
          </cell>
          <cell r="C807" t="str">
            <v>Risaralda</v>
          </cell>
          <cell r="D807" t="str">
            <v>Fundación Hogares Claret</v>
          </cell>
          <cell r="E807" t="str">
            <v>800098983-8</v>
          </cell>
          <cell r="F807" t="str">
            <v>Ana Milena Trujillo</v>
          </cell>
          <cell r="G807" t="str">
            <v>Génesis</v>
          </cell>
          <cell r="H807" t="str">
            <v>Carrera 11 Bis N° 2-10 Barrio Popular Modelo</v>
          </cell>
          <cell r="I807" t="str">
            <v>Pereira</v>
          </cell>
          <cell r="J807" t="str">
            <v>Pereira</v>
          </cell>
          <cell r="K807" t="str">
            <v>3172111 Ext. 4
3110698
3110733
3110878</v>
          </cell>
          <cell r="L807">
            <v>3216085432</v>
          </cell>
          <cell r="M807" t="str">
            <v>lina.garcia@fundacionhogaresclaret.org</v>
          </cell>
          <cell r="N807" t="str">
            <v>Apoyo Postinstitucional – SRPA</v>
          </cell>
          <cell r="O807" t="str">
            <v>No Aplica</v>
          </cell>
          <cell r="P807" t="str">
            <v>SRPA</v>
          </cell>
          <cell r="Q807" t="str">
            <v>66-26-2018-177</v>
          </cell>
          <cell r="R807">
            <v>45</v>
          </cell>
          <cell r="S807">
            <v>43435</v>
          </cell>
          <cell r="T807">
            <v>43769</v>
          </cell>
          <cell r="U807">
            <v>169527960</v>
          </cell>
          <cell r="V807" t="str">
            <v>Jenny Carolina Rivas Ramirez</v>
          </cell>
        </row>
        <row r="808">
          <cell r="B808" t="str">
            <v>66-170-807</v>
          </cell>
          <cell r="C808" t="str">
            <v>Risaralda</v>
          </cell>
          <cell r="D808" t="str">
            <v>Fundación Hogares Claret</v>
          </cell>
          <cell r="E808" t="str">
            <v>800098983-8</v>
          </cell>
          <cell r="F808" t="str">
            <v>Ana Milena Trujillo</v>
          </cell>
          <cell r="G808" t="str">
            <v>Génesis</v>
          </cell>
          <cell r="H808" t="str">
            <v>Carrera 11 Bis N° 2-10 Barrio Popular Modelo</v>
          </cell>
          <cell r="I808" t="str">
            <v>Pereira</v>
          </cell>
          <cell r="J808" t="str">
            <v>Pereira</v>
          </cell>
          <cell r="K808" t="str">
            <v>3172111 Ext. 4
3110698
3110733
3110878</v>
          </cell>
          <cell r="L808">
            <v>3216085432</v>
          </cell>
          <cell r="M808" t="str">
            <v>lina.garcia@fundacionhogaresclaret.org</v>
          </cell>
          <cell r="N808" t="str">
            <v>Prestación de Servicios Sociales a la Comunidad</v>
          </cell>
          <cell r="O808" t="str">
            <v>No Aplica</v>
          </cell>
          <cell r="P808" t="str">
            <v>SRPA</v>
          </cell>
          <cell r="Q808" t="str">
            <v>66-26-2018-177</v>
          </cell>
          <cell r="R808">
            <v>13</v>
          </cell>
          <cell r="S808">
            <v>43435</v>
          </cell>
          <cell r="T808">
            <v>43769</v>
          </cell>
          <cell r="U808">
            <v>42603288</v>
          </cell>
          <cell r="V808" t="str">
            <v>Jenny Carolina Rivas Ramirez</v>
          </cell>
        </row>
        <row r="809">
          <cell r="B809" t="str">
            <v>66-170-808</v>
          </cell>
          <cell r="C809" t="str">
            <v>Risaralda</v>
          </cell>
          <cell r="D809" t="str">
            <v>Fundación Hogares Claret</v>
          </cell>
          <cell r="E809" t="str">
            <v>800098983-8</v>
          </cell>
          <cell r="F809" t="str">
            <v>Ana Milena Trujillo</v>
          </cell>
          <cell r="G809" t="str">
            <v>Vientos De Cambio</v>
          </cell>
          <cell r="H809" t="str">
            <v>Kilometro 7 Vereda Guacari Vía Pereira Armenia</v>
          </cell>
          <cell r="I809" t="str">
            <v>Pereira</v>
          </cell>
          <cell r="J809" t="str">
            <v>Pereira</v>
          </cell>
          <cell r="K809" t="str">
            <v>3172111 Ext.1 y 2 - 3327830 - 3327832 - 3327738</v>
          </cell>
          <cell r="L809" t="str">
            <v>3162062307 - 3136597583</v>
          </cell>
          <cell r="M809" t="str">
            <v xml:space="preserve">julián andrés suarez lópez
julian.suarez@fundacionhogaresclaret.org 
</v>
          </cell>
          <cell r="N809" t="str">
            <v>Semicerrado Internado</v>
          </cell>
          <cell r="O809" t="str">
            <v>No Aplica</v>
          </cell>
          <cell r="P809" t="str">
            <v>SRPA</v>
          </cell>
          <cell r="Q809" t="str">
            <v>66-26-2018-193</v>
          </cell>
          <cell r="R809">
            <v>23</v>
          </cell>
          <cell r="S809">
            <v>43435</v>
          </cell>
          <cell r="T809">
            <v>43769</v>
          </cell>
          <cell r="U809">
            <v>394339209</v>
          </cell>
          <cell r="V809" t="str">
            <v>Jenny Carolina Rivas Ramirez</v>
          </cell>
        </row>
        <row r="810">
          <cell r="B810" t="str">
            <v>66-170-809</v>
          </cell>
          <cell r="C810" t="str">
            <v>Risaralda</v>
          </cell>
          <cell r="D810" t="str">
            <v>Fundación Hogares Claret</v>
          </cell>
          <cell r="E810" t="str">
            <v>800098983-8</v>
          </cell>
          <cell r="F810" t="str">
            <v>Ana Milena Trujillo</v>
          </cell>
          <cell r="G810" t="str">
            <v>Créeme</v>
          </cell>
          <cell r="H810" t="str">
            <v>Vereda La Siria Corregimiento Combia</v>
          </cell>
          <cell r="I810" t="str">
            <v>Pereira</v>
          </cell>
          <cell r="J810" t="str">
            <v>Pereira</v>
          </cell>
          <cell r="K810">
            <v>3329161</v>
          </cell>
          <cell r="L810" t="str">
            <v>3213575331 - 3156331970 - 3104331206</v>
          </cell>
          <cell r="M810" t="str">
            <v>pitersonperez1987@hotmail.com</v>
          </cell>
          <cell r="N810" t="str">
            <v>Centro De Atención Especializada</v>
          </cell>
          <cell r="O810" t="str">
            <v>No Aplica</v>
          </cell>
          <cell r="P810" t="str">
            <v>SRPA</v>
          </cell>
          <cell r="Q810" t="str">
            <v>66-26-2018-176</v>
          </cell>
          <cell r="R810">
            <v>104</v>
          </cell>
          <cell r="S810">
            <v>43435</v>
          </cell>
          <cell r="T810">
            <v>43769</v>
          </cell>
          <cell r="U810">
            <v>2260226800</v>
          </cell>
          <cell r="V810" t="str">
            <v>Jenny Carolina Rivas Ramirez</v>
          </cell>
        </row>
        <row r="811">
          <cell r="B811" t="str">
            <v>66-170-810</v>
          </cell>
          <cell r="C811" t="str">
            <v>Risaralda</v>
          </cell>
          <cell r="D811" t="str">
            <v>Fundación Hogares Claret</v>
          </cell>
          <cell r="E811" t="str">
            <v>800098983-8</v>
          </cell>
          <cell r="F811" t="str">
            <v>Ana Milena Trujillo</v>
          </cell>
          <cell r="G811" t="str">
            <v>Créeme</v>
          </cell>
          <cell r="H811" t="str">
            <v>Vereda La Siria Corregimiento Combia</v>
          </cell>
          <cell r="I811" t="str">
            <v>Pereira</v>
          </cell>
          <cell r="J811" t="str">
            <v>Pereira</v>
          </cell>
          <cell r="K811">
            <v>3329161</v>
          </cell>
          <cell r="L811" t="str">
            <v>3213575331 - 3156331970 - 3104331206</v>
          </cell>
          <cell r="M811" t="str">
            <v>pitersonperez1987@hotmail.com</v>
          </cell>
          <cell r="N811" t="str">
            <v>Centro De Internamiento Preventivo</v>
          </cell>
          <cell r="O811" t="str">
            <v>No Aplica</v>
          </cell>
          <cell r="P811" t="str">
            <v>SRPA</v>
          </cell>
          <cell r="Q811" t="str">
            <v>66-26-2018-176</v>
          </cell>
          <cell r="R811">
            <v>25</v>
          </cell>
          <cell r="S811">
            <v>43435</v>
          </cell>
          <cell r="T811">
            <v>43769</v>
          </cell>
          <cell r="U811">
            <v>542085950</v>
          </cell>
          <cell r="V811" t="str">
            <v>Jenny Carolina Rivas Ramirez</v>
          </cell>
        </row>
        <row r="812">
          <cell r="B812" t="str">
            <v>66-170-811</v>
          </cell>
          <cell r="C812" t="str">
            <v>Risaralda</v>
          </cell>
          <cell r="D812" t="str">
            <v>Fundación Hogares Claret</v>
          </cell>
          <cell r="E812" t="str">
            <v>800098983-8</v>
          </cell>
          <cell r="F812" t="str">
            <v>Ana Milena Trujillo</v>
          </cell>
          <cell r="G812" t="str">
            <v>Arco Iris</v>
          </cell>
          <cell r="H812" t="str">
            <v>Kilometro 12 Vereda Laguneta Vía Pereira Armenia</v>
          </cell>
          <cell r="I812" t="str">
            <v>Pereira</v>
          </cell>
          <cell r="J812" t="str">
            <v>Pereira</v>
          </cell>
          <cell r="K812">
            <v>3327738</v>
          </cell>
          <cell r="L812" t="str">
            <v>3132704241 - 3136596251</v>
          </cell>
          <cell r="M812" t="str">
            <v xml:space="preserve">jessica arango
jessica.arango@fundacionhogaresclaret.org
</v>
          </cell>
          <cell r="N812" t="str">
            <v>Internado RD</v>
          </cell>
          <cell r="O812" t="str">
            <v>No Aplica</v>
          </cell>
          <cell r="P812" t="str">
            <v>Consumo SPA</v>
          </cell>
          <cell r="Q812" t="str">
            <v>66-26-2018-186</v>
          </cell>
          <cell r="R812">
            <v>45</v>
          </cell>
          <cell r="S812">
            <v>43435</v>
          </cell>
          <cell r="T812">
            <v>43769</v>
          </cell>
          <cell r="U812">
            <v>674876745</v>
          </cell>
          <cell r="V812" t="str">
            <v>Jenny Carolina Rivas Ramirez</v>
          </cell>
        </row>
        <row r="813">
          <cell r="B813" t="str">
            <v>66-170-812</v>
          </cell>
          <cell r="C813" t="str">
            <v>Risaralda</v>
          </cell>
          <cell r="D813" t="str">
            <v>Fundación Hogares Claret</v>
          </cell>
          <cell r="E813" t="str">
            <v>800098983-8</v>
          </cell>
          <cell r="F813" t="str">
            <v>Ana Milena Trujillo</v>
          </cell>
          <cell r="G813" t="str">
            <v>Vientos De Cambio</v>
          </cell>
          <cell r="H813" t="str">
            <v>Kilometro 7 Vereda Guacari Vía Pereira Armenia</v>
          </cell>
          <cell r="I813" t="str">
            <v>Pereira</v>
          </cell>
          <cell r="J813" t="str">
            <v>Pereira</v>
          </cell>
          <cell r="K813" t="str">
            <v>3172111 Ext.1 y 2 - 3327830 - 3327832 - 3327738</v>
          </cell>
          <cell r="L813" t="str">
            <v>3162062307 - 3136597583</v>
          </cell>
          <cell r="M813" t="str">
            <v xml:space="preserve">julián andrés suarez lópez
julian.suarez@fundacionhogaresclaret.org
</v>
          </cell>
          <cell r="N813" t="str">
            <v>Internado RAJ</v>
          </cell>
          <cell r="O813" t="str">
            <v>No Aplica</v>
          </cell>
          <cell r="P813" t="str">
            <v>RAJ</v>
          </cell>
          <cell r="Q813" t="str">
            <v>66-26-2018-181</v>
          </cell>
          <cell r="R813">
            <v>30</v>
          </cell>
          <cell r="S813">
            <v>43435</v>
          </cell>
          <cell r="T813">
            <v>43769</v>
          </cell>
          <cell r="U813">
            <v>514355490</v>
          </cell>
          <cell r="V813" t="str">
            <v>Jenny Carolina Rivas Ramirez</v>
          </cell>
        </row>
        <row r="814">
          <cell r="B814" t="str">
            <v>66-267-813</v>
          </cell>
          <cell r="C814" t="str">
            <v>Risaralda</v>
          </cell>
          <cell r="D814" t="str">
            <v>Hogar Del Niño De La Calle - Esta Es Mi Casa</v>
          </cell>
          <cell r="E814" t="str">
            <v>891411093-1</v>
          </cell>
          <cell r="F814" t="str">
            <v>Omar De Jesus Ramirez Romero</v>
          </cell>
          <cell r="G814" t="str">
            <v>Esta Es Mi Casa</v>
          </cell>
          <cell r="H814" t="str">
            <v>Calle 14 N° 5-20 Pereira</v>
          </cell>
          <cell r="I814" t="str">
            <v>Pereira</v>
          </cell>
          <cell r="J814" t="str">
            <v>Pereira</v>
          </cell>
          <cell r="K814">
            <v>3351182</v>
          </cell>
          <cell r="L814">
            <v>3186937835</v>
          </cell>
          <cell r="M814" t="str">
            <v xml:space="preserve">gerardo ramirez
geradoluis2009@gmail.com
</v>
          </cell>
          <cell r="N814" t="str">
            <v>Centro Transitorio</v>
          </cell>
          <cell r="O814" t="str">
            <v>No Aplica</v>
          </cell>
          <cell r="P814" t="str">
            <v>SRPA</v>
          </cell>
          <cell r="Q814" t="str">
            <v>66-26-2018-196</v>
          </cell>
          <cell r="R814">
            <v>6</v>
          </cell>
          <cell r="S814">
            <v>43435</v>
          </cell>
          <cell r="T814">
            <v>43769</v>
          </cell>
          <cell r="U814">
            <v>121249440</v>
          </cell>
          <cell r="V814" t="str">
            <v>Jenny Carolina Rivas Ramirez</v>
          </cell>
        </row>
        <row r="815">
          <cell r="B815" t="str">
            <v>66-56-814</v>
          </cell>
          <cell r="C815" t="str">
            <v>Risaralda</v>
          </cell>
          <cell r="D815" t="str">
            <v>Centro De Desarrollo Comunitario Versalles</v>
          </cell>
          <cell r="E815" t="str">
            <v>800180234-1</v>
          </cell>
          <cell r="F815" t="str">
            <v>Luis Eduardo Arango Álvarez</v>
          </cell>
          <cell r="G815" t="str">
            <v>Versalles</v>
          </cell>
          <cell r="H815" t="str">
            <v>Calle 11 No 13-41 Santa Rosa De Cabal</v>
          </cell>
          <cell r="I815" t="str">
            <v>Santa Rosa de Cabal</v>
          </cell>
          <cell r="J815" t="str">
            <v>Pereira</v>
          </cell>
          <cell r="K815" t="str">
            <v>3641588 - 3640304</v>
          </cell>
          <cell r="L815">
            <v>3103897929</v>
          </cell>
          <cell r="M815" t="str">
            <v>centroversalles@gmail.com, centroversallesrespenal@gmail.com</v>
          </cell>
          <cell r="N815" t="str">
            <v>Intervención de Apoyo RAJ</v>
          </cell>
          <cell r="O815" t="str">
            <v>No Aplica</v>
          </cell>
          <cell r="P815" t="str">
            <v>RAJ</v>
          </cell>
          <cell r="Q815" t="str">
            <v>66-26-2018-197</v>
          </cell>
          <cell r="R815">
            <v>20</v>
          </cell>
          <cell r="S815">
            <v>43435</v>
          </cell>
          <cell r="T815">
            <v>43769</v>
          </cell>
          <cell r="U815">
            <v>72727020</v>
          </cell>
          <cell r="V815" t="str">
            <v>Jenny Carolina Rivas Ramirez</v>
          </cell>
        </row>
        <row r="816">
          <cell r="B816" t="str">
            <v>88-299-815</v>
          </cell>
          <cell r="C816" t="str">
            <v>San_Andrés</v>
          </cell>
          <cell r="D816" t="str">
            <v>Parroquia Nuestra Señora De Los Dolores</v>
          </cell>
          <cell r="E816" t="str">
            <v>827000764-9</v>
          </cell>
          <cell r="F816" t="str">
            <v>Benito Hufington Archbold</v>
          </cell>
          <cell r="G816" t="str">
            <v>Martin Taylor</v>
          </cell>
          <cell r="H816" t="str">
            <v>La Florida</v>
          </cell>
          <cell r="I816" t="str">
            <v>Providencia</v>
          </cell>
          <cell r="J816" t="str">
            <v>Los Almendros</v>
          </cell>
          <cell r="K816">
            <v>5148696</v>
          </cell>
          <cell r="L816">
            <v>3166916657</v>
          </cell>
          <cell r="M816" t="str">
            <v>centrojuvenilp.martintaylor@gmail.com</v>
          </cell>
          <cell r="N816" t="str">
            <v>Intervención de Apoyo - Apoyo Psicosocial RD</v>
          </cell>
          <cell r="O816" t="str">
            <v>No Aplica</v>
          </cell>
          <cell r="P816" t="str">
            <v>Vulneración</v>
          </cell>
          <cell r="Q816">
            <v>75</v>
          </cell>
          <cell r="R816">
            <v>35</v>
          </cell>
          <cell r="S816">
            <v>43434</v>
          </cell>
          <cell r="T816">
            <v>43769</v>
          </cell>
          <cell r="U816">
            <v>124723025</v>
          </cell>
          <cell r="V816" t="str">
            <v>Luisa Archbold</v>
          </cell>
        </row>
        <row r="817">
          <cell r="B817" t="str">
            <v>88-263-816</v>
          </cell>
          <cell r="C817" t="str">
            <v>San_Andrés</v>
          </cell>
          <cell r="D817" t="str">
            <v>Fundarchipielago</v>
          </cell>
          <cell r="E817" t="str">
            <v>827000648-2</v>
          </cell>
          <cell r="F817" t="str">
            <v>Nelly Facouseh Jackaman</v>
          </cell>
          <cell r="G817" t="str">
            <v>Centro Especializado God Bird</v>
          </cell>
          <cell r="H817" t="str">
            <v>El Valle</v>
          </cell>
          <cell r="I817" t="str">
            <v>Providencia</v>
          </cell>
          <cell r="J817" t="str">
            <v>Los Almendros</v>
          </cell>
          <cell r="K817">
            <v>5132796</v>
          </cell>
          <cell r="L817">
            <v>3153036916</v>
          </cell>
          <cell r="M817" t="str">
            <v>centroespecialorangehill@hotmail.com</v>
          </cell>
          <cell r="N817" t="str">
            <v>Externado RD</v>
          </cell>
          <cell r="O817" t="str">
            <v>Media Jornada</v>
          </cell>
          <cell r="P817" t="str">
            <v>Discapacidad</v>
          </cell>
          <cell r="Q817">
            <v>72</v>
          </cell>
          <cell r="R817">
            <v>25</v>
          </cell>
          <cell r="S817">
            <v>43434</v>
          </cell>
          <cell r="T817">
            <v>43769</v>
          </cell>
          <cell r="U817">
            <v>217150350</v>
          </cell>
          <cell r="V817" t="str">
            <v>Luisa Archbold</v>
          </cell>
        </row>
        <row r="818">
          <cell r="B818" t="str">
            <v>88-302-817</v>
          </cell>
          <cell r="C818" t="str">
            <v>San_Andrés</v>
          </cell>
          <cell r="D818" t="str">
            <v>Parroquia Santa Maria Estrella Del Mar</v>
          </cell>
          <cell r="E818" t="str">
            <v>827000736-2</v>
          </cell>
          <cell r="F818" t="str">
            <v>Jose Archbold Archbold</v>
          </cell>
          <cell r="G818" t="str">
            <v>Salon Parroquial</v>
          </cell>
          <cell r="H818" t="str">
            <v>San Luis</v>
          </cell>
          <cell r="I818" t="str">
            <v>San Andrés</v>
          </cell>
          <cell r="J818" t="str">
            <v>Los Almendros</v>
          </cell>
          <cell r="K818">
            <v>5132180</v>
          </cell>
          <cell r="L818">
            <v>3157707001</v>
          </cell>
          <cell r="M818" t="str">
            <v>estrelladelmarparroquia@hotmail.com</v>
          </cell>
          <cell r="N818" t="str">
            <v>Intervención de Apoyo - Apoyo Psicosocial RD</v>
          </cell>
          <cell r="O818" t="str">
            <v>No Aplica</v>
          </cell>
          <cell r="P818" t="str">
            <v>Vulneración</v>
          </cell>
          <cell r="Q818">
            <v>78</v>
          </cell>
          <cell r="R818">
            <v>25</v>
          </cell>
          <cell r="S818">
            <v>43434</v>
          </cell>
          <cell r="T818">
            <v>43769</v>
          </cell>
          <cell r="U818">
            <v>89087875</v>
          </cell>
          <cell r="V818" t="str">
            <v>Dwan Hudgson</v>
          </cell>
        </row>
        <row r="819">
          <cell r="B819" t="str">
            <v>88-263-818</v>
          </cell>
          <cell r="C819" t="str">
            <v>San_Andrés</v>
          </cell>
          <cell r="D819" t="str">
            <v>Fundarchipielago</v>
          </cell>
          <cell r="E819" t="str">
            <v>827000648-2</v>
          </cell>
          <cell r="F819" t="str">
            <v>Nelly Facouseh Jackaman</v>
          </cell>
          <cell r="G819" t="str">
            <v>Centro Especializado Orange Hill</v>
          </cell>
          <cell r="H819" t="str">
            <v>Loma Naranja</v>
          </cell>
          <cell r="I819" t="str">
            <v>San Andrés</v>
          </cell>
          <cell r="J819" t="str">
            <v>Los Almendros</v>
          </cell>
          <cell r="K819">
            <v>5132796</v>
          </cell>
          <cell r="L819">
            <v>3153036916</v>
          </cell>
          <cell r="M819" t="str">
            <v>centroespecialorangehill@hotmail.com</v>
          </cell>
          <cell r="N819" t="str">
            <v>Externado RD</v>
          </cell>
          <cell r="O819" t="str">
            <v>Media Jornada</v>
          </cell>
          <cell r="P819" t="str">
            <v>Discapacidad</v>
          </cell>
          <cell r="Q819">
            <v>70</v>
          </cell>
          <cell r="R819">
            <v>55</v>
          </cell>
          <cell r="S819">
            <v>43434</v>
          </cell>
          <cell r="T819">
            <v>43769</v>
          </cell>
          <cell r="U819">
            <v>477730770</v>
          </cell>
          <cell r="V819" t="str">
            <v>Dwan Hudgson</v>
          </cell>
        </row>
        <row r="820">
          <cell r="B820" t="str">
            <v>88-263-819</v>
          </cell>
          <cell r="C820" t="str">
            <v>San_Andrés</v>
          </cell>
          <cell r="D820" t="str">
            <v>Fundarchipielago</v>
          </cell>
          <cell r="E820" t="str">
            <v>827000648-2</v>
          </cell>
          <cell r="F820" t="str">
            <v>Nelly Facouseh Jackaman</v>
          </cell>
          <cell r="G820" t="str">
            <v>Centro Especializado Orange Hill</v>
          </cell>
          <cell r="H820" t="str">
            <v>Loma Naranja</v>
          </cell>
          <cell r="I820" t="str">
            <v>San Andrés</v>
          </cell>
          <cell r="J820" t="str">
            <v>Los Almendros</v>
          </cell>
          <cell r="K820">
            <v>5132796</v>
          </cell>
          <cell r="L820">
            <v>3153036916</v>
          </cell>
          <cell r="M820" t="str">
            <v>centroespecialorangehill@hotmail.com</v>
          </cell>
          <cell r="N820" t="str">
            <v>Externado RD</v>
          </cell>
          <cell r="O820" t="str">
            <v>Jornada Completa</v>
          </cell>
          <cell r="P820" t="str">
            <v>Discapacidad</v>
          </cell>
          <cell r="Q820">
            <v>71</v>
          </cell>
          <cell r="R820">
            <v>20</v>
          </cell>
          <cell r="S820">
            <v>43434</v>
          </cell>
          <cell r="T820">
            <v>43769</v>
          </cell>
          <cell r="U820">
            <v>235773300</v>
          </cell>
          <cell r="V820" t="str">
            <v>Dwan Hudgson</v>
          </cell>
        </row>
        <row r="821">
          <cell r="B821" t="str">
            <v>88-27-820</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Libertad Vigilada – Asistida</v>
          </cell>
          <cell r="O821" t="str">
            <v>No Aplica</v>
          </cell>
          <cell r="P821" t="str">
            <v>SRPA</v>
          </cell>
          <cell r="Q821">
            <v>69</v>
          </cell>
          <cell r="R821">
            <v>7</v>
          </cell>
          <cell r="S821">
            <v>43434</v>
          </cell>
          <cell r="T821">
            <v>43769</v>
          </cell>
          <cell r="U821">
            <v>33304866</v>
          </cell>
          <cell r="V821" t="str">
            <v>Dwan Hudgson</v>
          </cell>
        </row>
        <row r="822">
          <cell r="B822" t="str">
            <v>88-27-821</v>
          </cell>
          <cell r="C822" t="str">
            <v>San_Andrés</v>
          </cell>
          <cell r="D822" t="str">
            <v>Asociación Gotas De Paz</v>
          </cell>
          <cell r="E822" t="str">
            <v>827000764-1</v>
          </cell>
          <cell r="F822" t="str">
            <v>Marcela Correal Peña</v>
          </cell>
          <cell r="G822">
            <v>0</v>
          </cell>
          <cell r="H822" t="str">
            <v>Avenida Colombia</v>
          </cell>
          <cell r="I822" t="str">
            <v>San Andrés</v>
          </cell>
          <cell r="J822" t="str">
            <v>Los Almendros</v>
          </cell>
          <cell r="K822">
            <v>5120390</v>
          </cell>
          <cell r="L822">
            <v>3157700134</v>
          </cell>
          <cell r="M822" t="str">
            <v>gotasdepaz5@hotmail.com</v>
          </cell>
          <cell r="N822" t="str">
            <v>Semicerrado Externado</v>
          </cell>
          <cell r="O822" t="str">
            <v>Media Jornada</v>
          </cell>
          <cell r="P822" t="str">
            <v>SRPA</v>
          </cell>
          <cell r="Q822">
            <v>73</v>
          </cell>
          <cell r="R822">
            <v>5</v>
          </cell>
          <cell r="S822">
            <v>43434</v>
          </cell>
          <cell r="T822">
            <v>43769</v>
          </cell>
          <cell r="U822">
            <v>28680495</v>
          </cell>
          <cell r="V822" t="str">
            <v>Dwan Hudgson</v>
          </cell>
        </row>
        <row r="823">
          <cell r="B823" t="str">
            <v>88-27-822</v>
          </cell>
          <cell r="C823" t="str">
            <v>San_Andrés</v>
          </cell>
          <cell r="D823" t="str">
            <v>Asociación Gotas De Paz</v>
          </cell>
          <cell r="E823" t="str">
            <v>827000764-1</v>
          </cell>
          <cell r="F823" t="str">
            <v>Marcela Correal Peña</v>
          </cell>
          <cell r="G823">
            <v>0</v>
          </cell>
          <cell r="H823" t="str">
            <v>Avenida Colombia</v>
          </cell>
          <cell r="I823" t="str">
            <v>San Andrés</v>
          </cell>
          <cell r="J823" t="str">
            <v>Los Almendros</v>
          </cell>
          <cell r="K823">
            <v>5120390</v>
          </cell>
          <cell r="L823">
            <v>3157700134</v>
          </cell>
          <cell r="M823" t="str">
            <v>gotasdepaz5@hotmail.com</v>
          </cell>
          <cell r="N823" t="str">
            <v>Intervención de Apoyo RAJ</v>
          </cell>
          <cell r="O823" t="str">
            <v>No Aplica</v>
          </cell>
          <cell r="P823" t="str">
            <v>RAJ</v>
          </cell>
          <cell r="Q823">
            <v>74</v>
          </cell>
          <cell r="R823">
            <v>5</v>
          </cell>
          <cell r="S823">
            <v>43434</v>
          </cell>
          <cell r="T823">
            <v>43769</v>
          </cell>
          <cell r="U823">
            <v>18181755</v>
          </cell>
          <cell r="V823" t="str">
            <v>Dwan Hudgson</v>
          </cell>
        </row>
        <row r="824">
          <cell r="B824" t="str">
            <v>88-27-823</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Externado RAJ</v>
          </cell>
          <cell r="O824" t="str">
            <v>Media Jornada</v>
          </cell>
          <cell r="P824" t="str">
            <v>RAJ</v>
          </cell>
          <cell r="Q824">
            <v>74</v>
          </cell>
          <cell r="R824">
            <v>3</v>
          </cell>
          <cell r="S824">
            <v>43434</v>
          </cell>
          <cell r="T824">
            <v>43769</v>
          </cell>
          <cell r="U824">
            <v>17208297</v>
          </cell>
          <cell r="V824" t="str">
            <v>Dwan Hudgson</v>
          </cell>
        </row>
        <row r="825">
          <cell r="B825" t="str">
            <v>88-27-824</v>
          </cell>
          <cell r="C825" t="str">
            <v>San_Andrés</v>
          </cell>
          <cell r="D825" t="str">
            <v>Asociación Gotas De Paz</v>
          </cell>
          <cell r="E825" t="str">
            <v>827000764-1</v>
          </cell>
          <cell r="F825" t="str">
            <v>Marcela Correal Peña</v>
          </cell>
          <cell r="G825">
            <v>0</v>
          </cell>
          <cell r="H825" t="str">
            <v>Lever South End 1 Y 2 Km. 13 - 250</v>
          </cell>
          <cell r="I825" t="str">
            <v>San Andrés</v>
          </cell>
          <cell r="J825" t="str">
            <v>Los Almendros</v>
          </cell>
          <cell r="K825">
            <v>5120390</v>
          </cell>
          <cell r="L825">
            <v>3157700134</v>
          </cell>
          <cell r="M825" t="str">
            <v>gotasdepaz5@hotmail.com</v>
          </cell>
          <cell r="N825" t="str">
            <v>Centro De Internamiento Preventivo</v>
          </cell>
          <cell r="O825" t="str">
            <v>No Aplica</v>
          </cell>
          <cell r="P825" t="str">
            <v>SRPA</v>
          </cell>
          <cell r="Q825">
            <v>77</v>
          </cell>
          <cell r="R825">
            <v>8</v>
          </cell>
          <cell r="S825">
            <v>43434</v>
          </cell>
          <cell r="T825">
            <v>43769</v>
          </cell>
          <cell r="U825">
            <v>173467504</v>
          </cell>
          <cell r="V825" t="str">
            <v>Dwan Hudgson</v>
          </cell>
        </row>
        <row r="826">
          <cell r="B826" t="str">
            <v>88-27-825</v>
          </cell>
          <cell r="C826" t="str">
            <v>San_Andrés</v>
          </cell>
          <cell r="D826" t="str">
            <v>Asociación Gotas De Paz</v>
          </cell>
          <cell r="E826" t="str">
            <v>827000764-1</v>
          </cell>
          <cell r="F826" t="str">
            <v>Marcela Correal Peña</v>
          </cell>
          <cell r="G826">
            <v>0</v>
          </cell>
          <cell r="H826" t="str">
            <v>Lever South End 1 Y 2 Km. 13 - 250</v>
          </cell>
          <cell r="I826" t="str">
            <v>San Andrés</v>
          </cell>
          <cell r="J826" t="str">
            <v>Los Almendros</v>
          </cell>
          <cell r="K826">
            <v>5120390</v>
          </cell>
          <cell r="L826">
            <v>3157700134</v>
          </cell>
          <cell r="M826" t="str">
            <v>gotasdepaz5@hotmail.com</v>
          </cell>
          <cell r="N826" t="str">
            <v>Centro Transitorio</v>
          </cell>
          <cell r="O826" t="str">
            <v>No Aplica</v>
          </cell>
          <cell r="P826" t="str">
            <v>SRPA</v>
          </cell>
          <cell r="Q826">
            <v>68</v>
          </cell>
          <cell r="R826">
            <v>2</v>
          </cell>
          <cell r="S826">
            <v>43434</v>
          </cell>
          <cell r="T826">
            <v>43769</v>
          </cell>
          <cell r="U826">
            <v>40416480</v>
          </cell>
          <cell r="V826" t="str">
            <v>Dwan Hudgson</v>
          </cell>
        </row>
        <row r="827">
          <cell r="B827" t="str">
            <v>88-27-826</v>
          </cell>
          <cell r="C827" t="str">
            <v>San_Andrés</v>
          </cell>
          <cell r="D827" t="str">
            <v>Asociación Gotas De Paz</v>
          </cell>
          <cell r="E827" t="str">
            <v>827000764-1</v>
          </cell>
          <cell r="F827" t="str">
            <v>Marcela Correal Peña</v>
          </cell>
          <cell r="G827">
            <v>0</v>
          </cell>
          <cell r="H827" t="str">
            <v>Avenida Colombia</v>
          </cell>
          <cell r="I827" t="str">
            <v>San Andrés</v>
          </cell>
          <cell r="J827" t="str">
            <v>Los Almendros</v>
          </cell>
          <cell r="K827">
            <v>5120390</v>
          </cell>
          <cell r="L827">
            <v>3157700134</v>
          </cell>
          <cell r="M827" t="str">
            <v>gotasdepaz5@hotmail.com</v>
          </cell>
          <cell r="N827" t="str">
            <v>Intervención de Apoyo - Apoyo Psicosocial RD</v>
          </cell>
          <cell r="O827" t="str">
            <v>No Aplica</v>
          </cell>
          <cell r="P827" t="str">
            <v>Vulneración</v>
          </cell>
          <cell r="Q827">
            <v>76</v>
          </cell>
          <cell r="R827">
            <v>40</v>
          </cell>
          <cell r="S827">
            <v>43434</v>
          </cell>
          <cell r="T827">
            <v>43769</v>
          </cell>
          <cell r="U827">
            <v>142540600</v>
          </cell>
          <cell r="V827" t="str">
            <v>Dwan Hudgson</v>
          </cell>
        </row>
        <row r="828">
          <cell r="B828" t="str">
            <v>68-106-827</v>
          </cell>
          <cell r="C828" t="str">
            <v>Santander</v>
          </cell>
          <cell r="D828" t="str">
            <v>Corporación Servired</v>
          </cell>
          <cell r="E828" t="str">
            <v>900194485-5</v>
          </cell>
          <cell r="F828" t="str">
            <v>Carlos Alberto Marulanda Chica</v>
          </cell>
          <cell r="G828">
            <v>0</v>
          </cell>
          <cell r="H828" t="str">
            <v>Calle 52 N. 18-42 Barrio Colombia</v>
          </cell>
          <cell r="I828" t="str">
            <v>Barrancabermeja</v>
          </cell>
          <cell r="J828" t="str">
            <v>La Floresta</v>
          </cell>
          <cell r="K828">
            <v>6914142</v>
          </cell>
          <cell r="L828">
            <v>3173589861</v>
          </cell>
          <cell r="M828" t="str">
            <v>corporacionservired1@hotmail.com</v>
          </cell>
          <cell r="N828" t="str">
            <v>Hogar Sustituto Entidad RD</v>
          </cell>
          <cell r="O828" t="str">
            <v>No Aplica</v>
          </cell>
          <cell r="P828" t="str">
            <v>Vulneración</v>
          </cell>
          <cell r="Q828" t="str">
            <v>483-2018</v>
          </cell>
          <cell r="R828">
            <v>84</v>
          </cell>
          <cell r="S828">
            <v>43435</v>
          </cell>
          <cell r="T828">
            <v>43769</v>
          </cell>
          <cell r="U828">
            <v>0</v>
          </cell>
          <cell r="V828" t="str">
            <v>Ivalda Marina Chavarro</v>
          </cell>
        </row>
        <row r="829">
          <cell r="B829" t="str">
            <v>68-106-828</v>
          </cell>
          <cell r="C829" t="str">
            <v>Santander</v>
          </cell>
          <cell r="D829" t="str">
            <v>Corporación Servired</v>
          </cell>
          <cell r="E829" t="str">
            <v>900194485-5</v>
          </cell>
          <cell r="F829" t="str">
            <v>Carlos Alberto Marulanda Chica</v>
          </cell>
          <cell r="G829">
            <v>0</v>
          </cell>
          <cell r="H829" t="str">
            <v>Calle 52 N. 18-42 Barrio Colombia</v>
          </cell>
          <cell r="I829" t="str">
            <v>Barrancabermeja</v>
          </cell>
          <cell r="J829" t="str">
            <v>La Floresta</v>
          </cell>
          <cell r="K829">
            <v>6914142</v>
          </cell>
          <cell r="L829">
            <v>3173589861</v>
          </cell>
          <cell r="M829" t="str">
            <v>corporacionservired1@hotmail.com</v>
          </cell>
          <cell r="N829" t="str">
            <v>Hogar Sustituto Entidad RD</v>
          </cell>
          <cell r="O829" t="str">
            <v>No Aplica</v>
          </cell>
          <cell r="P829" t="str">
            <v>Discapacidad</v>
          </cell>
          <cell r="Q829" t="str">
            <v>483-2018</v>
          </cell>
          <cell r="R829">
            <v>13</v>
          </cell>
          <cell r="S829">
            <v>43435</v>
          </cell>
          <cell r="T829">
            <v>43769</v>
          </cell>
          <cell r="U829">
            <v>0</v>
          </cell>
          <cell r="V829" t="str">
            <v>Ivalda Marina Chavarro</v>
          </cell>
        </row>
        <row r="830">
          <cell r="B830" t="str">
            <v>68-236-829</v>
          </cell>
          <cell r="C830" t="str">
            <v>Santander</v>
          </cell>
          <cell r="D830" t="str">
            <v>Fundación Revivir - FUNDAREVIVIR</v>
          </cell>
          <cell r="E830" t="str">
            <v>900109550-4</v>
          </cell>
          <cell r="F830" t="str">
            <v>Roberto Carlos Martinez Navarro</v>
          </cell>
          <cell r="G830" t="str">
            <v>Unidad Mujeres</v>
          </cell>
          <cell r="H830" t="str">
            <v>Calle 73 N. 19-96 Barrio La Libertad</v>
          </cell>
          <cell r="I830" t="str">
            <v>Barrancabermeja</v>
          </cell>
          <cell r="J830" t="str">
            <v>La Floresta</v>
          </cell>
          <cell r="K830">
            <v>6112246</v>
          </cell>
          <cell r="L830">
            <v>3168310428</v>
          </cell>
          <cell r="M830" t="str">
            <v>funda_revivir@hotmail.com</v>
          </cell>
          <cell r="N830" t="str">
            <v>Internado RD</v>
          </cell>
          <cell r="O830" t="str">
            <v>No Aplica</v>
          </cell>
          <cell r="P830" t="str">
            <v>Vulneración</v>
          </cell>
          <cell r="Q830" t="str">
            <v>482-2018</v>
          </cell>
          <cell r="R830">
            <v>25</v>
          </cell>
          <cell r="S830">
            <v>43435</v>
          </cell>
          <cell r="T830">
            <v>43769</v>
          </cell>
          <cell r="U830">
            <v>374931525</v>
          </cell>
          <cell r="V830" t="str">
            <v>Cindy Catalina Salgado Berbesy</v>
          </cell>
        </row>
        <row r="831">
          <cell r="B831" t="str">
            <v>68-236-830</v>
          </cell>
          <cell r="C831" t="str">
            <v>Santander</v>
          </cell>
          <cell r="D831" t="str">
            <v>Fundación Revivir - FUNDAREVIVIR</v>
          </cell>
          <cell r="E831" t="str">
            <v>900109550-4</v>
          </cell>
          <cell r="F831" t="str">
            <v>Roberto Carlos Martinez Navarro</v>
          </cell>
          <cell r="G831" t="str">
            <v>Unidad Hombres</v>
          </cell>
          <cell r="H831" t="str">
            <v>Calle 72 N. 20-17 Barrio La Libertad</v>
          </cell>
          <cell r="I831" t="str">
            <v>Barrancabermeja</v>
          </cell>
          <cell r="J831" t="str">
            <v>La Floresta</v>
          </cell>
          <cell r="K831">
            <v>6112246</v>
          </cell>
          <cell r="L831">
            <v>3168310428</v>
          </cell>
          <cell r="M831" t="str">
            <v>funda_revivir@hotmail.com</v>
          </cell>
          <cell r="N831" t="str">
            <v>Internado RD</v>
          </cell>
          <cell r="O831" t="str">
            <v>No Aplica</v>
          </cell>
          <cell r="P831" t="str">
            <v>Vulneración</v>
          </cell>
          <cell r="Q831" t="str">
            <v>482-2018</v>
          </cell>
          <cell r="R831">
            <v>0</v>
          </cell>
          <cell r="S831">
            <v>43435</v>
          </cell>
          <cell r="T831">
            <v>43769</v>
          </cell>
          <cell r="U831">
            <v>0</v>
          </cell>
          <cell r="V831" t="str">
            <v>Cindy Catalina Salgado Berbesy</v>
          </cell>
        </row>
        <row r="832">
          <cell r="B832" t="str">
            <v>68-236-831</v>
          </cell>
          <cell r="C832" t="str">
            <v>Santander</v>
          </cell>
          <cell r="D832" t="str">
            <v>Fundación Revivir - FUNDAREVIVIR</v>
          </cell>
          <cell r="E832" t="str">
            <v>900109550-4</v>
          </cell>
          <cell r="F832" t="str">
            <v>Roberto Carlos Martinez Navarro</v>
          </cell>
          <cell r="G832">
            <v>0</v>
          </cell>
          <cell r="H832" t="str">
            <v>Carrera 34b No. 55 A - 216 Barrio Las Camelias</v>
          </cell>
          <cell r="I832" t="str">
            <v>Barrancabermeja</v>
          </cell>
          <cell r="J832" t="str">
            <v>La Floresta</v>
          </cell>
          <cell r="K832">
            <v>6112246</v>
          </cell>
          <cell r="L832">
            <v>3152339484</v>
          </cell>
          <cell r="M832" t="str">
            <v>funda_revivir@hotmail.com</v>
          </cell>
          <cell r="N832" t="str">
            <v>Libertad Vigilada – Asistida</v>
          </cell>
          <cell r="O832" t="str">
            <v>No Aplica</v>
          </cell>
          <cell r="P832" t="str">
            <v>SRPA</v>
          </cell>
          <cell r="Q832" t="str">
            <v>473-2018</v>
          </cell>
          <cell r="R832">
            <v>20</v>
          </cell>
          <cell r="S832">
            <v>43435</v>
          </cell>
          <cell r="T832">
            <v>43769</v>
          </cell>
          <cell r="U832">
            <v>95156760</v>
          </cell>
          <cell r="V832" t="str">
            <v>Cindy Catalina Salgado Berbesy</v>
          </cell>
        </row>
        <row r="833">
          <cell r="B833" t="str">
            <v>68-236-832</v>
          </cell>
          <cell r="C833" t="str">
            <v>Santander</v>
          </cell>
          <cell r="D833" t="str">
            <v>Fundación Revivir - FUNDAREVIVIR</v>
          </cell>
          <cell r="E833" t="str">
            <v>900109550-4</v>
          </cell>
          <cell r="F833" t="str">
            <v>Roberto Carlos Martinez Navarro</v>
          </cell>
          <cell r="G833">
            <v>0</v>
          </cell>
          <cell r="H833" t="str">
            <v>Carrera 34b No. 55 A - 216 Barrio Las Camelias</v>
          </cell>
          <cell r="I833" t="str">
            <v>Barrancabermeja</v>
          </cell>
          <cell r="J833" t="str">
            <v>La Floresta</v>
          </cell>
          <cell r="K833">
            <v>6112246</v>
          </cell>
          <cell r="L833">
            <v>3152339484</v>
          </cell>
          <cell r="M833" t="str">
            <v>funda_revivir@hotmail.com</v>
          </cell>
          <cell r="N833" t="str">
            <v>Intervención de Apoyo RAJ</v>
          </cell>
          <cell r="O833" t="str">
            <v>No Aplica</v>
          </cell>
          <cell r="P833" t="str">
            <v>RAJ</v>
          </cell>
          <cell r="Q833" t="str">
            <v>478-2018</v>
          </cell>
          <cell r="R833">
            <v>20</v>
          </cell>
          <cell r="S833">
            <v>43435</v>
          </cell>
          <cell r="T833">
            <v>43769</v>
          </cell>
          <cell r="U833">
            <v>72727020</v>
          </cell>
          <cell r="V833" t="str">
            <v>Cindy Catalina Salgado Berbesy</v>
          </cell>
        </row>
        <row r="834">
          <cell r="B834" t="str">
            <v>68-236-833</v>
          </cell>
          <cell r="C834" t="str">
            <v>Santander</v>
          </cell>
          <cell r="D834" t="str">
            <v>Fundación Revivir - FUNDAREVIVIR</v>
          </cell>
          <cell r="E834" t="str">
            <v>900109550-4</v>
          </cell>
          <cell r="F834" t="str">
            <v>Roberto Carlos Martinez Navarro</v>
          </cell>
          <cell r="G834">
            <v>0</v>
          </cell>
          <cell r="H834" t="str">
            <v>Carrera 34b No. 55 A - 216 Barrio Las Camelias</v>
          </cell>
          <cell r="I834" t="str">
            <v>Barrancabermeja</v>
          </cell>
          <cell r="J834" t="str">
            <v>La Floresta</v>
          </cell>
          <cell r="K834">
            <v>6112246</v>
          </cell>
          <cell r="L834">
            <v>3152339484</v>
          </cell>
          <cell r="M834" t="str">
            <v>funda_revivir@hotmail.com</v>
          </cell>
          <cell r="N834" t="str">
            <v>Semicerrado Externado</v>
          </cell>
          <cell r="O834" t="str">
            <v>Media Jornada</v>
          </cell>
          <cell r="P834" t="str">
            <v>SRPA</v>
          </cell>
          <cell r="Q834" t="str">
            <v>476-2018</v>
          </cell>
          <cell r="R834">
            <v>30</v>
          </cell>
          <cell r="S834">
            <v>43435</v>
          </cell>
          <cell r="T834">
            <v>43769</v>
          </cell>
          <cell r="U834">
            <v>172082970</v>
          </cell>
          <cell r="V834" t="str">
            <v>Cindy Catalina Salgado Berbesy</v>
          </cell>
        </row>
        <row r="835">
          <cell r="B835" t="str">
            <v>68-236-834</v>
          </cell>
          <cell r="C835" t="str">
            <v>Santander</v>
          </cell>
          <cell r="D835" t="str">
            <v>Fundación Revivir - FUNDAREVIVIR</v>
          </cell>
          <cell r="E835" t="str">
            <v>900109550-4</v>
          </cell>
          <cell r="F835" t="str">
            <v>Roberto Carlos Martinez Navarro</v>
          </cell>
          <cell r="G835">
            <v>0</v>
          </cell>
          <cell r="H835" t="str">
            <v>Carrera 21 N. 73-45 Barrio La Libertad</v>
          </cell>
          <cell r="I835" t="str">
            <v>Barrancabermeja</v>
          </cell>
          <cell r="J835" t="str">
            <v>La Floresta</v>
          </cell>
          <cell r="K835">
            <v>6000824</v>
          </cell>
          <cell r="L835">
            <v>3185778295</v>
          </cell>
          <cell r="M835" t="str">
            <v>funda_revivir@hotmail.com</v>
          </cell>
          <cell r="N835" t="str">
            <v>Internado RAJ</v>
          </cell>
          <cell r="O835" t="str">
            <v>No Aplica</v>
          </cell>
          <cell r="P835" t="str">
            <v>RAJ</v>
          </cell>
          <cell r="Q835" t="str">
            <v>479-2018</v>
          </cell>
          <cell r="R835">
            <v>7</v>
          </cell>
          <cell r="S835">
            <v>43435</v>
          </cell>
          <cell r="T835">
            <v>43769</v>
          </cell>
          <cell r="U835">
            <v>120016281</v>
          </cell>
          <cell r="V835" t="str">
            <v>Cindy Catalina Salgado Berbesy</v>
          </cell>
        </row>
        <row r="836">
          <cell r="B836" t="str">
            <v>68-236-835</v>
          </cell>
          <cell r="C836" t="str">
            <v>Santander</v>
          </cell>
          <cell r="D836" t="str">
            <v>Fundación Revivir - FUNDAREVIVIR</v>
          </cell>
          <cell r="E836" t="str">
            <v>900109550-4</v>
          </cell>
          <cell r="F836" t="str">
            <v>Roberto Carlos Martinez Navarro</v>
          </cell>
          <cell r="G836">
            <v>0</v>
          </cell>
          <cell r="H836" t="str">
            <v>Carrera 33 No 75-105 Primer Piso La Floresta</v>
          </cell>
          <cell r="I836" t="str">
            <v>Barrancabermeja</v>
          </cell>
          <cell r="J836" t="str">
            <v>La Floresta</v>
          </cell>
          <cell r="K836">
            <v>6112246</v>
          </cell>
          <cell r="L836">
            <v>3168310428</v>
          </cell>
          <cell r="M836" t="str">
            <v>funda_revivir@hotmail.com</v>
          </cell>
          <cell r="N836" t="str">
            <v>Centro Transitorio</v>
          </cell>
          <cell r="O836" t="str">
            <v>No Aplica</v>
          </cell>
          <cell r="P836" t="str">
            <v>SRPA</v>
          </cell>
          <cell r="Q836" t="str">
            <v>474-2018</v>
          </cell>
          <cell r="R836">
            <v>1</v>
          </cell>
          <cell r="S836">
            <v>43435</v>
          </cell>
          <cell r="T836">
            <v>43769</v>
          </cell>
          <cell r="U836">
            <v>20208240</v>
          </cell>
          <cell r="V836" t="str">
            <v>Cindy Catalina Salgado Berbesy</v>
          </cell>
        </row>
        <row r="837">
          <cell r="B837" t="str">
            <v>68-236-836</v>
          </cell>
          <cell r="C837" t="str">
            <v>Santander</v>
          </cell>
          <cell r="D837" t="str">
            <v>Fundación Revivir - FUNDAREVIVIR</v>
          </cell>
          <cell r="E837" t="str">
            <v>900109550-4</v>
          </cell>
          <cell r="F837" t="str">
            <v>Roberto Carlos Martinez Navarro</v>
          </cell>
          <cell r="G837">
            <v>0</v>
          </cell>
          <cell r="H837" t="str">
            <v>Carrera 33 No 75-105 Primer Piso La Floresta</v>
          </cell>
          <cell r="I837" t="str">
            <v>Barrancabermeja</v>
          </cell>
          <cell r="J837" t="str">
            <v>La Floresta</v>
          </cell>
          <cell r="K837">
            <v>6112246</v>
          </cell>
          <cell r="L837">
            <v>3168310428</v>
          </cell>
          <cell r="M837" t="str">
            <v>funda_revivir@hotmail.com</v>
          </cell>
          <cell r="N837" t="str">
            <v>Centro De Internamiento Preventivo</v>
          </cell>
          <cell r="O837" t="str">
            <v>No Aplica</v>
          </cell>
          <cell r="P837" t="str">
            <v>SRPA</v>
          </cell>
          <cell r="Q837" t="str">
            <v>477-2018</v>
          </cell>
          <cell r="R837">
            <v>12</v>
          </cell>
          <cell r="S837">
            <v>43435</v>
          </cell>
          <cell r="T837">
            <v>43769</v>
          </cell>
          <cell r="U837">
            <v>260201256</v>
          </cell>
          <cell r="V837" t="str">
            <v>Cindy Catalina Salgado Berbesy</v>
          </cell>
        </row>
        <row r="838">
          <cell r="B838" t="str">
            <v>68-193-837</v>
          </cell>
          <cell r="C838" t="str">
            <v>Santander</v>
          </cell>
          <cell r="D838" t="str">
            <v>Fundación Nawen</v>
          </cell>
          <cell r="E838" t="str">
            <v>900877034-9</v>
          </cell>
          <cell r="F838" t="str">
            <v>William Mauricio Cuellar Pascuas</v>
          </cell>
          <cell r="G838">
            <v>0</v>
          </cell>
          <cell r="H838" t="str">
            <v>Carrera 30 # 71-105 Barrio La Floresta</v>
          </cell>
          <cell r="I838" t="str">
            <v>Barrancabermeja</v>
          </cell>
          <cell r="J838" t="str">
            <v>La Floresta</v>
          </cell>
          <cell r="K838">
            <v>6006350</v>
          </cell>
          <cell r="L838">
            <v>3158424050</v>
          </cell>
          <cell r="M838" t="str">
            <v>gerencia@fundacionnawen.org.co</v>
          </cell>
          <cell r="N838" t="str">
            <v>Externado RD</v>
          </cell>
          <cell r="O838" t="str">
            <v>Media Jornada</v>
          </cell>
          <cell r="P838" t="str">
            <v>Discapacidad</v>
          </cell>
          <cell r="Q838" t="str">
            <v>475-2018</v>
          </cell>
          <cell r="R838">
            <v>50</v>
          </cell>
          <cell r="S838">
            <v>43435</v>
          </cell>
          <cell r="T838">
            <v>43769</v>
          </cell>
          <cell r="U838">
            <v>157193800</v>
          </cell>
          <cell r="V838" t="str">
            <v>Cindy Catalina Salgado Berbesy</v>
          </cell>
        </row>
        <row r="839">
          <cell r="B839" t="str">
            <v>68-138-838</v>
          </cell>
          <cell r="C839" t="str">
            <v>Santander</v>
          </cell>
          <cell r="D839" t="str">
            <v>Fundación De Apoyo Social - FAS</v>
          </cell>
          <cell r="E839" t="str">
            <v>800052272-1</v>
          </cell>
          <cell r="F839" t="str">
            <v>Jorge Antonio Gavassa Morantes</v>
          </cell>
          <cell r="G839">
            <v>0</v>
          </cell>
          <cell r="H839" t="str">
            <v xml:space="preserve">Calle 31 Nº 33 B 42 Quinta Dania
</v>
          </cell>
          <cell r="I839" t="str">
            <v>Bucaramanga</v>
          </cell>
          <cell r="J839" t="str">
            <v>Luis Carlos Galan</v>
          </cell>
          <cell r="K839" t="str">
            <v>6477290
6349574</v>
          </cell>
          <cell r="L839">
            <v>3167473699</v>
          </cell>
          <cell r="M839" t="str">
            <v>fundasocial_09@hotmail.com</v>
          </cell>
          <cell r="N839" t="str">
            <v>Intervención de Apoyo - Apoyo Psicosocial RD</v>
          </cell>
          <cell r="O839" t="str">
            <v>No Aplica</v>
          </cell>
          <cell r="P839" t="str">
            <v>Vulneración</v>
          </cell>
          <cell r="Q839" t="str">
            <v>491-2018</v>
          </cell>
          <cell r="R839">
            <v>10</v>
          </cell>
          <cell r="S839">
            <v>43435</v>
          </cell>
          <cell r="T839">
            <v>43769</v>
          </cell>
          <cell r="U839">
            <v>35635150</v>
          </cell>
          <cell r="V839" t="str">
            <v>Ivalda Marina Chavarro</v>
          </cell>
        </row>
        <row r="840">
          <cell r="B840" t="str">
            <v>68-138-839</v>
          </cell>
          <cell r="C840" t="str">
            <v>Santander</v>
          </cell>
          <cell r="D840" t="str">
            <v>Fundación De Apoyo Social - FAS</v>
          </cell>
          <cell r="E840" t="str">
            <v>800052272-1</v>
          </cell>
          <cell r="F840" t="str">
            <v>Jorge Antonio Gavassa Morantes</v>
          </cell>
          <cell r="G840">
            <v>0</v>
          </cell>
          <cell r="H840" t="str">
            <v xml:space="preserve">Calle 31 Nº 33 B 42 Quinta Dania
</v>
          </cell>
          <cell r="I840" t="str">
            <v>Bucaramanga</v>
          </cell>
          <cell r="J840" t="str">
            <v>Resurgir</v>
          </cell>
          <cell r="K840" t="str">
            <v>6477290
6349574</v>
          </cell>
          <cell r="L840">
            <v>3167473699</v>
          </cell>
          <cell r="M840" t="str">
            <v>fundasocial_09@hotmail.com</v>
          </cell>
          <cell r="N840" t="str">
            <v>Intervención de Apoyo RAJ</v>
          </cell>
          <cell r="O840" t="str">
            <v>No Aplica</v>
          </cell>
          <cell r="P840" t="str">
            <v>RAJ</v>
          </cell>
          <cell r="Q840" t="str">
            <v>492-2018</v>
          </cell>
          <cell r="R840">
            <v>150</v>
          </cell>
          <cell r="S840">
            <v>43435</v>
          </cell>
          <cell r="T840">
            <v>43769</v>
          </cell>
          <cell r="U840">
            <v>545452650</v>
          </cell>
          <cell r="V840" t="str">
            <v>Fanny Diaz Mendoza</v>
          </cell>
        </row>
        <row r="841">
          <cell r="B841" t="str">
            <v>68-138-840</v>
          </cell>
          <cell r="C841" t="str">
            <v>Santander</v>
          </cell>
          <cell r="D841" t="str">
            <v>Fundación De Apoyo Social - FAS</v>
          </cell>
          <cell r="E841" t="str">
            <v>800052272-1</v>
          </cell>
          <cell r="F841" t="str">
            <v>Jorge Antonio Gavassa Morantes</v>
          </cell>
          <cell r="G841">
            <v>0</v>
          </cell>
          <cell r="H841" t="str">
            <v xml:space="preserve">Calle 31 Nº 33 B 42 Quinta Dania
</v>
          </cell>
          <cell r="I841" t="str">
            <v>Bucaramanga</v>
          </cell>
          <cell r="J841" t="str">
            <v>Resurgir</v>
          </cell>
          <cell r="K841" t="str">
            <v>6477290
6349574</v>
          </cell>
          <cell r="L841">
            <v>3167473699</v>
          </cell>
          <cell r="M841" t="str">
            <v>fundasocial_09@hotmail.com</v>
          </cell>
          <cell r="N841" t="str">
            <v>Libertad Vigilada – Asistida</v>
          </cell>
          <cell r="O841" t="str">
            <v>No Aplica</v>
          </cell>
          <cell r="P841" t="str">
            <v>SRPA</v>
          </cell>
          <cell r="Q841" t="str">
            <v>493-2018</v>
          </cell>
          <cell r="R841">
            <v>100</v>
          </cell>
          <cell r="S841">
            <v>43435</v>
          </cell>
          <cell r="T841">
            <v>43769</v>
          </cell>
          <cell r="U841">
            <v>475783800</v>
          </cell>
          <cell r="V841" t="str">
            <v>Fanny Diaz Mendoza</v>
          </cell>
        </row>
        <row r="842">
          <cell r="B842" t="str">
            <v>68-82-841</v>
          </cell>
          <cell r="C842" t="str">
            <v>Santander</v>
          </cell>
          <cell r="D842" t="str">
            <v>Corporación Alianza Para El Desarrollo Ambiental Social Y Económico Sostenible - CORPOADASES</v>
          </cell>
          <cell r="E842" t="str">
            <v>900274388-2</v>
          </cell>
          <cell r="F842" t="str">
            <v>Alexander Mantilla Pinto</v>
          </cell>
          <cell r="G842">
            <v>0</v>
          </cell>
          <cell r="H842" t="str">
            <v>Carrera 24 Nº 103-36 Barrio Provenza</v>
          </cell>
          <cell r="I842" t="str">
            <v>Bucaramanga</v>
          </cell>
          <cell r="J842" t="str">
            <v>Luis Carlos Galan</v>
          </cell>
          <cell r="K842">
            <v>6955842</v>
          </cell>
          <cell r="L842">
            <v>3167430608</v>
          </cell>
          <cell r="M842" t="str">
            <v>externado.vulneracion@corpoadases.com</v>
          </cell>
          <cell r="N842" t="str">
            <v>Externado RD</v>
          </cell>
          <cell r="O842" t="str">
            <v>Media Jornada</v>
          </cell>
          <cell r="P842" t="str">
            <v>Vulneración</v>
          </cell>
          <cell r="Q842" t="str">
            <v>497-2018</v>
          </cell>
          <cell r="R842">
            <v>200</v>
          </cell>
          <cell r="S842">
            <v>43435</v>
          </cell>
          <cell r="T842">
            <v>43769</v>
          </cell>
          <cell r="U842">
            <v>1096161400</v>
          </cell>
          <cell r="V842" t="str">
            <v>Ivalda Marina Chavarro</v>
          </cell>
        </row>
        <row r="843">
          <cell r="B843" t="str">
            <v>68-82-842</v>
          </cell>
          <cell r="C843" t="str">
            <v>Santander</v>
          </cell>
          <cell r="D843" t="str">
            <v>Corporación Alianza Para El Desarrollo Ambiental Social Y Económico Sostenible - CORPOADASES</v>
          </cell>
          <cell r="E843" t="str">
            <v>900274388-2</v>
          </cell>
          <cell r="F843" t="str">
            <v>Alexander Mantilla Pinto</v>
          </cell>
          <cell r="G843">
            <v>0</v>
          </cell>
          <cell r="H843" t="str">
            <v>Calle 105a No 24-46 Barrio Provenza</v>
          </cell>
          <cell r="I843" t="str">
            <v>Bucaramanga</v>
          </cell>
          <cell r="J843" t="str">
            <v>Resurgir</v>
          </cell>
          <cell r="K843">
            <v>6313167</v>
          </cell>
          <cell r="L843">
            <v>3167430608</v>
          </cell>
          <cell r="M843" t="str">
            <v>externado.responsabilidadpenal@corpoadases.com</v>
          </cell>
          <cell r="N843" t="str">
            <v>Externado RAJ</v>
          </cell>
          <cell r="O843" t="str">
            <v>Media Jornada</v>
          </cell>
          <cell r="P843" t="str">
            <v>RAJ</v>
          </cell>
          <cell r="Q843" t="str">
            <v>498-2018</v>
          </cell>
          <cell r="R843">
            <v>30</v>
          </cell>
          <cell r="S843">
            <v>43435</v>
          </cell>
          <cell r="T843">
            <v>43769</v>
          </cell>
          <cell r="U843">
            <v>172082970</v>
          </cell>
          <cell r="V843" t="str">
            <v>Fanny Diaz Mendoza</v>
          </cell>
        </row>
        <row r="844">
          <cell r="B844" t="str">
            <v>68-82-843</v>
          </cell>
          <cell r="C844" t="str">
            <v>Santander</v>
          </cell>
          <cell r="D844" t="str">
            <v>Corporación Alianza Para El Desarrollo Ambiental Social Y Económico Sostenible - CORPOADASES</v>
          </cell>
          <cell r="E844" t="str">
            <v>900274388-2</v>
          </cell>
          <cell r="F844" t="str">
            <v>Alexander Mantilla Pinto</v>
          </cell>
          <cell r="G844">
            <v>0</v>
          </cell>
          <cell r="H844" t="str">
            <v>Calle 105a No 24-46 Barrio Provenza</v>
          </cell>
          <cell r="I844" t="str">
            <v>Bucaramanga</v>
          </cell>
          <cell r="J844" t="str">
            <v>Resurgir</v>
          </cell>
          <cell r="K844">
            <v>6313167</v>
          </cell>
          <cell r="L844">
            <v>3167430608</v>
          </cell>
          <cell r="M844" t="str">
            <v>externado.responsabilidadpenal@corpoadases.com</v>
          </cell>
          <cell r="N844" t="str">
            <v>Semicerrado Externado</v>
          </cell>
          <cell r="O844" t="str">
            <v>Media Jornada</v>
          </cell>
          <cell r="P844" t="str">
            <v>SRPA</v>
          </cell>
          <cell r="Q844" t="str">
            <v>502-2018</v>
          </cell>
          <cell r="R844">
            <v>46</v>
          </cell>
          <cell r="S844">
            <v>43435</v>
          </cell>
          <cell r="T844">
            <v>43769</v>
          </cell>
          <cell r="U844">
            <v>263860554</v>
          </cell>
          <cell r="V844" t="str">
            <v>Fanny Diaz Mendoza</v>
          </cell>
        </row>
        <row r="845">
          <cell r="B845" t="str">
            <v>68-296-844</v>
          </cell>
          <cell r="C845" t="str">
            <v>Santander</v>
          </cell>
          <cell r="D845" t="str">
            <v>Orden De Los Clérigos Regulares Somascos</v>
          </cell>
          <cell r="E845" t="str">
            <v>860027139-2</v>
          </cell>
          <cell r="F845" t="str">
            <v>Luigi Ghezzi</v>
          </cell>
          <cell r="G845">
            <v>0</v>
          </cell>
          <cell r="H845" t="str">
            <v>Carrera 26 Nº 11n-30 Barrio Regaderos</v>
          </cell>
          <cell r="I845" t="str">
            <v>Bucaramanga</v>
          </cell>
          <cell r="J845" t="str">
            <v>Luis Carlos Galan</v>
          </cell>
          <cell r="K845">
            <v>6402744</v>
          </cell>
          <cell r="L845">
            <v>3202316314</v>
          </cell>
          <cell r="M845" t="str">
            <v>centrojuvenilamanecer@gmail.com</v>
          </cell>
          <cell r="N845" t="str">
            <v>Externado RD</v>
          </cell>
          <cell r="O845" t="str">
            <v>Media Jornada</v>
          </cell>
          <cell r="P845" t="str">
            <v>Vulneración</v>
          </cell>
          <cell r="Q845" t="str">
            <v>496-2018</v>
          </cell>
          <cell r="R845">
            <v>80</v>
          </cell>
          <cell r="S845">
            <v>43435</v>
          </cell>
          <cell r="T845">
            <v>43769</v>
          </cell>
          <cell r="U845">
            <v>438464560</v>
          </cell>
          <cell r="V845" t="str">
            <v>Ivalda Marina Chavarro</v>
          </cell>
        </row>
        <row r="846">
          <cell r="B846" t="str">
            <v>68-40-845</v>
          </cell>
          <cell r="C846" t="str">
            <v>Santander</v>
          </cell>
          <cell r="D846" t="str">
            <v>Asociación Santandereana Pro Niño Retardado Mental - ASOPORMEN</v>
          </cell>
          <cell r="E846" t="str">
            <v>890201397-0</v>
          </cell>
          <cell r="F846" t="str">
            <v>Luz Stella Prada De Lopez</v>
          </cell>
          <cell r="G846">
            <v>0</v>
          </cell>
          <cell r="H846" t="str">
            <v>Carrera 27 Nº 42-52 Barrio Sotomayor</v>
          </cell>
          <cell r="I846" t="str">
            <v>Bucaramanga</v>
          </cell>
          <cell r="J846" t="str">
            <v>Luis Carlos Galan</v>
          </cell>
          <cell r="K846">
            <v>6320536</v>
          </cell>
          <cell r="L846">
            <v>3175021225</v>
          </cell>
          <cell r="M846" t="str">
            <v>institutoasopormen@yahoo.com</v>
          </cell>
          <cell r="N846" t="str">
            <v>Externado RD</v>
          </cell>
          <cell r="O846" t="str">
            <v>Jornada Completa</v>
          </cell>
          <cell r="P846" t="str">
            <v>Vulneración</v>
          </cell>
          <cell r="Q846" t="str">
            <v>503-2018</v>
          </cell>
          <cell r="R846">
            <v>36</v>
          </cell>
          <cell r="S846">
            <v>43435</v>
          </cell>
          <cell r="T846">
            <v>43769</v>
          </cell>
          <cell r="U846">
            <v>424391940</v>
          </cell>
          <cell r="V846" t="str">
            <v>Ivalda Marina Chavarro</v>
          </cell>
        </row>
        <row r="847">
          <cell r="B847" t="str">
            <v>68-106-846</v>
          </cell>
          <cell r="C847" t="str">
            <v>Santander</v>
          </cell>
          <cell r="D847" t="str">
            <v>Corporación Servired</v>
          </cell>
          <cell r="E847" t="str">
            <v>900194485-5</v>
          </cell>
          <cell r="F847" t="str">
            <v>Carlos Alberto Marulanda Chica</v>
          </cell>
          <cell r="G847">
            <v>0</v>
          </cell>
          <cell r="H847" t="str">
            <v>Carrera 26 N. 33-61 Barrio Antonia Santos</v>
          </cell>
          <cell r="I847" t="str">
            <v>Bucaramanga</v>
          </cell>
          <cell r="J847" t="str">
            <v>Luis Carlos Galan - Velez - Malaga - San Gil - Socorro</v>
          </cell>
          <cell r="K847">
            <v>6914142</v>
          </cell>
          <cell r="L847">
            <v>3173589861</v>
          </cell>
          <cell r="M847" t="str">
            <v>corporacionservired1@hotmail.com</v>
          </cell>
          <cell r="N847" t="str">
            <v>Hogar Sustituto Entidad RD</v>
          </cell>
          <cell r="O847" t="str">
            <v>No Aplica</v>
          </cell>
          <cell r="P847" t="str">
            <v>Vulneración</v>
          </cell>
          <cell r="Q847" t="str">
            <v>483-2018</v>
          </cell>
          <cell r="R847">
            <v>424</v>
          </cell>
          <cell r="S847">
            <v>43435</v>
          </cell>
          <cell r="T847">
            <v>43769</v>
          </cell>
          <cell r="U847">
            <v>8544701481</v>
          </cell>
          <cell r="V847" t="str">
            <v>Ivalda Marina Chavarro</v>
          </cell>
        </row>
        <row r="848">
          <cell r="B848" t="str">
            <v>68-106-847</v>
          </cell>
          <cell r="C848" t="str">
            <v>Santander</v>
          </cell>
          <cell r="D848" t="str">
            <v>Corporación Servired</v>
          </cell>
          <cell r="E848" t="str">
            <v>900194485-5</v>
          </cell>
          <cell r="F848" t="str">
            <v>Carlos Alberto Marulanda Chica</v>
          </cell>
          <cell r="G848">
            <v>0</v>
          </cell>
          <cell r="H848" t="str">
            <v>Carrera 26 N. 33-61 Barrio Antonia Santos</v>
          </cell>
          <cell r="I848" t="str">
            <v>Bucaramanga</v>
          </cell>
          <cell r="J848" t="str">
            <v>Luis Carlos Galan - Velez - Malaga - San Gil - Socorro</v>
          </cell>
          <cell r="K848">
            <v>6914142</v>
          </cell>
          <cell r="L848">
            <v>3173589861</v>
          </cell>
          <cell r="M848" t="str">
            <v>corporacionservired1@hotmail.com</v>
          </cell>
          <cell r="N848" t="str">
            <v>Hogar Sustituto Entidad RD</v>
          </cell>
          <cell r="O848" t="str">
            <v>No Aplica</v>
          </cell>
          <cell r="P848" t="str">
            <v>Discapacidad</v>
          </cell>
          <cell r="Q848" t="str">
            <v>483-2018</v>
          </cell>
          <cell r="R848">
            <v>96</v>
          </cell>
          <cell r="S848">
            <v>43435</v>
          </cell>
          <cell r="T848">
            <v>43769</v>
          </cell>
          <cell r="U848">
            <v>0</v>
          </cell>
          <cell r="V848" t="str">
            <v>Ivalda Marina Chavarro</v>
          </cell>
        </row>
        <row r="849">
          <cell r="B849" t="str">
            <v>68-305-848</v>
          </cell>
          <cell r="C849" t="str">
            <v>Santander</v>
          </cell>
          <cell r="D849" t="str">
            <v>Refugio San Jose</v>
          </cell>
          <cell r="E849" t="str">
            <v>890201734-1</v>
          </cell>
          <cell r="F849" t="str">
            <v>Hna. Ligia Henao Olarte</v>
          </cell>
          <cell r="G849">
            <v>0</v>
          </cell>
          <cell r="H849" t="str">
            <v>Carrera 11 No. 33-14 Barrio Centro</v>
          </cell>
          <cell r="I849" t="str">
            <v>Bucaramanga</v>
          </cell>
          <cell r="J849" t="str">
            <v>Luis Carlos Galan</v>
          </cell>
          <cell r="K849">
            <v>6427389</v>
          </cell>
          <cell r="L849">
            <v>0</v>
          </cell>
          <cell r="M849" t="str">
            <v>refugio-sanjose@hotmail.com</v>
          </cell>
          <cell r="N849" t="str">
            <v>Internado RD</v>
          </cell>
          <cell r="O849" t="str">
            <v>No Aplica</v>
          </cell>
          <cell r="P849" t="str">
            <v>Vulneración</v>
          </cell>
          <cell r="Q849" t="str">
            <v>481-2018</v>
          </cell>
          <cell r="R849">
            <v>35</v>
          </cell>
          <cell r="S849">
            <v>43435</v>
          </cell>
          <cell r="T849">
            <v>43769</v>
          </cell>
          <cell r="U849">
            <v>524904135</v>
          </cell>
          <cell r="V849" t="str">
            <v>Ivalda Marina Chavarro</v>
          </cell>
        </row>
        <row r="850">
          <cell r="B850" t="str">
            <v>68-33-849</v>
          </cell>
          <cell r="C850" t="str">
            <v>Santander</v>
          </cell>
          <cell r="D850" t="str">
            <v>Asociación Niños De Papel</v>
          </cell>
          <cell r="E850" t="str">
            <v>800099778-9</v>
          </cell>
          <cell r="F850" t="str">
            <v>Beatriz Arenas Villamil</v>
          </cell>
          <cell r="G850" t="str">
            <v>Hogar Zoe</v>
          </cell>
          <cell r="H850" t="str">
            <v>Calle 51n.14-144 San Miguel</v>
          </cell>
          <cell r="I850" t="str">
            <v>Bucaramanga</v>
          </cell>
          <cell r="J850" t="str">
            <v>Luis Carlos Galan</v>
          </cell>
          <cell r="K850" t="str">
            <v>6851636- 6851633</v>
          </cell>
          <cell r="L850">
            <v>0</v>
          </cell>
          <cell r="M850" t="str">
            <v>coordinadoraemausb@ninosdepapel.org</v>
          </cell>
          <cell r="N850" t="str">
            <v>Internado RD</v>
          </cell>
          <cell r="O850" t="str">
            <v>No Aplica</v>
          </cell>
          <cell r="P850" t="str">
            <v>Vulneración</v>
          </cell>
          <cell r="Q850" t="str">
            <v>501-2018</v>
          </cell>
          <cell r="R850">
            <v>0</v>
          </cell>
          <cell r="S850">
            <v>43435</v>
          </cell>
          <cell r="T850">
            <v>43769</v>
          </cell>
          <cell r="U850">
            <v>0</v>
          </cell>
          <cell r="V850" t="str">
            <v>Ivalda Marina Chavarro</v>
          </cell>
        </row>
        <row r="851">
          <cell r="B851" t="str">
            <v>68-33-850</v>
          </cell>
          <cell r="C851" t="str">
            <v>Santander</v>
          </cell>
          <cell r="D851" t="str">
            <v>Asociación Niños De Papel</v>
          </cell>
          <cell r="E851" t="str">
            <v>800099778-9</v>
          </cell>
          <cell r="F851" t="str">
            <v>Beatriz Arenas Villamil</v>
          </cell>
          <cell r="G851" t="str">
            <v>Hogar Shanti</v>
          </cell>
          <cell r="H851" t="str">
            <v>Carrera 29 N. 18-19 Barrio San Alonso</v>
          </cell>
          <cell r="I851" t="str">
            <v>Bucaramanga</v>
          </cell>
          <cell r="J851" t="str">
            <v>Luis Carlos Galan</v>
          </cell>
          <cell r="K851">
            <v>6523203</v>
          </cell>
          <cell r="L851">
            <v>0</v>
          </cell>
          <cell r="M851" t="str">
            <v>coordinadoraemausb@ninosdepapel.org</v>
          </cell>
          <cell r="N851" t="str">
            <v>Internado RD</v>
          </cell>
          <cell r="O851" t="str">
            <v>No Aplica</v>
          </cell>
          <cell r="P851" t="str">
            <v>Vulneración</v>
          </cell>
          <cell r="Q851" t="str">
            <v>501-2018</v>
          </cell>
          <cell r="R851">
            <v>0</v>
          </cell>
          <cell r="S851">
            <v>43435</v>
          </cell>
          <cell r="T851">
            <v>43769</v>
          </cell>
          <cell r="U851">
            <v>0</v>
          </cell>
          <cell r="V851" t="str">
            <v>Ivalda Marina Chavarro</v>
          </cell>
        </row>
        <row r="852">
          <cell r="B852" t="str">
            <v>68-269-851</v>
          </cell>
          <cell r="C852" t="str">
            <v>Santander</v>
          </cell>
          <cell r="D852" t="str">
            <v>Hogar Infantil Santa Teresita</v>
          </cell>
          <cell r="E852" t="str">
            <v>890201325-0</v>
          </cell>
          <cell r="F852" t="str">
            <v>Luis Jose Gomez Restrepo</v>
          </cell>
          <cell r="G852" t="str">
            <v>Hogar Infantil Santa Teresita</v>
          </cell>
          <cell r="H852" t="str">
            <v>Kilometro 1 Via Acueducto Vereda La Malaña</v>
          </cell>
          <cell r="I852" t="str">
            <v>Bucaramanga</v>
          </cell>
          <cell r="J852" t="str">
            <v>Luis Carlos Galan</v>
          </cell>
          <cell r="K852">
            <v>6456093</v>
          </cell>
          <cell r="L852">
            <v>3103069179</v>
          </cell>
          <cell r="M852" t="str">
            <v>hogasantateresita@yahoo.com</v>
          </cell>
          <cell r="N852" t="str">
            <v>Internado RD</v>
          </cell>
          <cell r="O852" t="str">
            <v>No Aplica</v>
          </cell>
          <cell r="P852" t="str">
            <v>Vulneración</v>
          </cell>
          <cell r="Q852" t="str">
            <v>488-2018</v>
          </cell>
          <cell r="R852">
            <v>36</v>
          </cell>
          <cell r="S852">
            <v>43435</v>
          </cell>
          <cell r="T852">
            <v>43769</v>
          </cell>
          <cell r="U852">
            <v>779857572</v>
          </cell>
          <cell r="V852" t="str">
            <v>Ivalda Marina Chavarro</v>
          </cell>
        </row>
        <row r="853">
          <cell r="B853" t="str">
            <v>68-184-852</v>
          </cell>
          <cell r="C853" t="str">
            <v>Santander</v>
          </cell>
          <cell r="D853" t="str">
            <v>Fundación Laical Miani - FULMIANI</v>
          </cell>
          <cell r="E853" t="str">
            <v>900410301-6</v>
          </cell>
          <cell r="F853" t="str">
            <v>Pedro José Mora Barrera</v>
          </cell>
          <cell r="G853">
            <v>0</v>
          </cell>
          <cell r="H853" t="str">
            <v>Carrera 11 No 43-49 Barrio Alfonso Lopéz</v>
          </cell>
          <cell r="I853" t="str">
            <v>Bucaramanga</v>
          </cell>
          <cell r="J853" t="str">
            <v>Luis Carlos Galan</v>
          </cell>
          <cell r="K853">
            <v>6420044</v>
          </cell>
          <cell r="L853">
            <v>3013114860</v>
          </cell>
          <cell r="M853" t="str">
            <v>fundacionlaicalmiani@gmail.com</v>
          </cell>
          <cell r="N853" t="str">
            <v>Externado RD</v>
          </cell>
          <cell r="O853" t="str">
            <v>Media Jornada</v>
          </cell>
          <cell r="P853" t="str">
            <v>Vulneración</v>
          </cell>
          <cell r="Q853" t="str">
            <v>489-2018</v>
          </cell>
          <cell r="R853">
            <v>20</v>
          </cell>
          <cell r="S853">
            <v>43435</v>
          </cell>
          <cell r="T853">
            <v>43769</v>
          </cell>
          <cell r="U853">
            <v>109616140</v>
          </cell>
          <cell r="V853" t="str">
            <v>Ivalda Marina Chavarro</v>
          </cell>
        </row>
        <row r="854">
          <cell r="B854" t="str">
            <v>68-184-853</v>
          </cell>
          <cell r="C854" t="str">
            <v>Santander</v>
          </cell>
          <cell r="D854" t="str">
            <v>Fundación Laical Miani - FULMIANI</v>
          </cell>
          <cell r="E854" t="str">
            <v>900410301-6</v>
          </cell>
          <cell r="F854" t="str">
            <v>Pedro José Mora Barrera</v>
          </cell>
          <cell r="G854">
            <v>0</v>
          </cell>
          <cell r="H854" t="str">
            <v>Carrera 11 No 43-49 Barrio Alfonso Lopéz</v>
          </cell>
          <cell r="I854" t="str">
            <v>Bucaramanga</v>
          </cell>
          <cell r="J854" t="str">
            <v>Luis Carlos Galan</v>
          </cell>
          <cell r="K854">
            <v>6420044</v>
          </cell>
          <cell r="L854">
            <v>3013114860</v>
          </cell>
          <cell r="M854" t="str">
            <v>fundacionlaicalmiani@gmail.com</v>
          </cell>
          <cell r="N854" t="str">
            <v>Internado RD</v>
          </cell>
          <cell r="O854" t="str">
            <v>No Aplica</v>
          </cell>
          <cell r="P854" t="str">
            <v>Vulneración</v>
          </cell>
          <cell r="Q854" t="str">
            <v>490-2018</v>
          </cell>
          <cell r="R854">
            <v>50</v>
          </cell>
          <cell r="S854">
            <v>43435</v>
          </cell>
          <cell r="T854">
            <v>43769</v>
          </cell>
          <cell r="U854">
            <v>749863050</v>
          </cell>
          <cell r="V854" t="str">
            <v>Ivalda Marina Chavarro</v>
          </cell>
        </row>
        <row r="855">
          <cell r="B855" t="str">
            <v>68-87-854</v>
          </cell>
          <cell r="C855" t="str">
            <v>Santander</v>
          </cell>
          <cell r="D855" t="str">
            <v>Corporación Creser</v>
          </cell>
          <cell r="E855" t="str">
            <v>811006057-9</v>
          </cell>
          <cell r="F855" t="str">
            <v>Sonia Amparo Osorio Pita</v>
          </cell>
          <cell r="G855">
            <v>0</v>
          </cell>
          <cell r="H855" t="str">
            <v>Km 1 Via Acueducto Vereda La Malaña</v>
          </cell>
          <cell r="I855" t="str">
            <v>Bucaramanga</v>
          </cell>
          <cell r="J855" t="str">
            <v>Luis Carlos Galan</v>
          </cell>
          <cell r="K855">
            <v>6352881</v>
          </cell>
          <cell r="L855">
            <v>3137223621</v>
          </cell>
          <cell r="M855" t="str">
            <v>cresercorporacion@gmail.com</v>
          </cell>
          <cell r="N855" t="str">
            <v>Internado RD</v>
          </cell>
          <cell r="O855" t="str">
            <v>No Aplica</v>
          </cell>
          <cell r="P855" t="str">
            <v>Discapacidad</v>
          </cell>
          <cell r="Q855" t="str">
            <v>494-2018</v>
          </cell>
          <cell r="R855">
            <v>75</v>
          </cell>
          <cell r="S855">
            <v>43435</v>
          </cell>
          <cell r="T855">
            <v>43769</v>
          </cell>
          <cell r="U855">
            <v>1290364800</v>
          </cell>
          <cell r="V855" t="str">
            <v>Ivalda Marina Chavarro</v>
          </cell>
        </row>
        <row r="856">
          <cell r="B856" t="str">
            <v>68-170-855</v>
          </cell>
          <cell r="C856" t="str">
            <v>Santander</v>
          </cell>
          <cell r="D856" t="str">
            <v>Fundación Hogares Claret</v>
          </cell>
          <cell r="E856" t="str">
            <v>800098983-8</v>
          </cell>
          <cell r="F856" t="str">
            <v>Zaira Liyene Chaparro Gonzalez</v>
          </cell>
          <cell r="G856">
            <v>0</v>
          </cell>
          <cell r="H856" t="str">
            <v>Calle 39 No 4-36 Barrio La Joya</v>
          </cell>
          <cell r="I856" t="str">
            <v>Bucaramanga</v>
          </cell>
          <cell r="J856" t="str">
            <v>Resurgir</v>
          </cell>
          <cell r="K856">
            <v>6704337</v>
          </cell>
          <cell r="L856">
            <v>0</v>
          </cell>
          <cell r="M856" t="str">
            <v>info.santander@fundacionhogaresclaret.org</v>
          </cell>
          <cell r="N856" t="str">
            <v>Centro Transitorio</v>
          </cell>
          <cell r="O856" t="str">
            <v>No Aplica</v>
          </cell>
          <cell r="P856" t="str">
            <v>SRPA</v>
          </cell>
          <cell r="Q856" t="str">
            <v>504-2018</v>
          </cell>
          <cell r="R856">
            <v>4</v>
          </cell>
          <cell r="S856">
            <v>43435</v>
          </cell>
          <cell r="T856">
            <v>43769</v>
          </cell>
          <cell r="U856">
            <v>80832960</v>
          </cell>
          <cell r="V856" t="str">
            <v>Fanny Diaz Mendoza</v>
          </cell>
        </row>
        <row r="857">
          <cell r="B857" t="str">
            <v>68-170-856</v>
          </cell>
          <cell r="C857" t="str">
            <v>Santander</v>
          </cell>
          <cell r="D857" t="str">
            <v>Fundación Hogares Claret</v>
          </cell>
          <cell r="E857" t="str">
            <v>800098983-8</v>
          </cell>
          <cell r="F857" t="str">
            <v>Zaira Liyene Chaparro Gonzalez</v>
          </cell>
          <cell r="G857">
            <v>0</v>
          </cell>
          <cell r="H857" t="str">
            <v>Calle 39 No 4-36 Barrio La Joya</v>
          </cell>
          <cell r="I857" t="str">
            <v>Bucaramanga</v>
          </cell>
          <cell r="J857" t="str">
            <v>Resurgir</v>
          </cell>
          <cell r="K857">
            <v>6704337</v>
          </cell>
          <cell r="L857">
            <v>0</v>
          </cell>
          <cell r="M857" t="str">
            <v>info.santander@fundacionhogaresclaret.org</v>
          </cell>
          <cell r="N857" t="str">
            <v>Centro De Internamiento Preventivo</v>
          </cell>
          <cell r="O857" t="str">
            <v>No Aplica</v>
          </cell>
          <cell r="P857" t="str">
            <v>SRPA</v>
          </cell>
          <cell r="Q857" t="str">
            <v>505-2018</v>
          </cell>
          <cell r="R857">
            <v>80</v>
          </cell>
          <cell r="S857">
            <v>43435</v>
          </cell>
          <cell r="T857">
            <v>43769</v>
          </cell>
          <cell r="U857">
            <v>1734675040</v>
          </cell>
          <cell r="V857" t="str">
            <v>Fanny Diaz Mendoza</v>
          </cell>
        </row>
        <row r="858">
          <cell r="B858" t="str">
            <v>68-33-857</v>
          </cell>
          <cell r="C858" t="str">
            <v>Santander</v>
          </cell>
          <cell r="D858" t="str">
            <v>Asociación Niños De Papel</v>
          </cell>
          <cell r="E858" t="str">
            <v>800099778-9</v>
          </cell>
          <cell r="F858" t="str">
            <v>Beatriz Arenas Villamil</v>
          </cell>
          <cell r="G858" t="str">
            <v>Hogar Horizonte</v>
          </cell>
          <cell r="H858" t="str">
            <v>Carrera 14a No. 58-77 Barrio Alares</v>
          </cell>
          <cell r="I858" t="str">
            <v>Floridablanca</v>
          </cell>
          <cell r="J858" t="str">
            <v>Luis Carlos Galan</v>
          </cell>
          <cell r="K858">
            <v>6493445</v>
          </cell>
          <cell r="L858">
            <v>0</v>
          </cell>
          <cell r="M858" t="str">
            <v>coordinadoraemausb@ninosdepapel.org</v>
          </cell>
          <cell r="N858" t="str">
            <v>Internado RD</v>
          </cell>
          <cell r="O858" t="str">
            <v>No Aplica</v>
          </cell>
          <cell r="P858" t="str">
            <v>Vulneración</v>
          </cell>
          <cell r="Q858" t="str">
            <v>501-2018</v>
          </cell>
          <cell r="R858">
            <v>92</v>
          </cell>
          <cell r="S858">
            <v>43435</v>
          </cell>
          <cell r="T858">
            <v>43769</v>
          </cell>
          <cell r="U858">
            <v>1379748012</v>
          </cell>
          <cell r="V858" t="str">
            <v>Ivalda Marina Chavarro</v>
          </cell>
        </row>
        <row r="859">
          <cell r="B859" t="str">
            <v>68-33-858</v>
          </cell>
          <cell r="C859" t="str">
            <v>Santander</v>
          </cell>
          <cell r="D859" t="str">
            <v>Asociación Niños De Papel</v>
          </cell>
          <cell r="E859" t="str">
            <v>800099778-9</v>
          </cell>
          <cell r="F859" t="str">
            <v>Beatriz Arenas Villamil</v>
          </cell>
          <cell r="G859" t="str">
            <v>Hogar Amanecer</v>
          </cell>
          <cell r="H859" t="str">
            <v>Carrera 14b No. 58-94 Barrio Alares</v>
          </cell>
          <cell r="I859" t="str">
            <v>Floridablanca</v>
          </cell>
          <cell r="J859" t="str">
            <v>Luis Carlos Galan</v>
          </cell>
          <cell r="K859">
            <v>6493445</v>
          </cell>
          <cell r="L859">
            <v>0</v>
          </cell>
          <cell r="M859" t="str">
            <v>coordinadoraemausb@ninosdepapel.org</v>
          </cell>
          <cell r="N859" t="str">
            <v>Internado RD</v>
          </cell>
          <cell r="O859" t="str">
            <v>No Aplica</v>
          </cell>
          <cell r="P859" t="str">
            <v>Vulneración</v>
          </cell>
          <cell r="Q859" t="str">
            <v>501-2018</v>
          </cell>
          <cell r="R859">
            <v>0</v>
          </cell>
          <cell r="S859">
            <v>43435</v>
          </cell>
          <cell r="T859">
            <v>43769</v>
          </cell>
          <cell r="U859">
            <v>0</v>
          </cell>
          <cell r="V859" t="str">
            <v>Ivalda Marina Chavarro</v>
          </cell>
        </row>
        <row r="860">
          <cell r="B860" t="str">
            <v>68-33-859</v>
          </cell>
          <cell r="C860" t="str">
            <v>Santander</v>
          </cell>
          <cell r="D860" t="str">
            <v>Asociación Niños De Papel</v>
          </cell>
          <cell r="E860" t="str">
            <v>800099778-9</v>
          </cell>
          <cell r="F860" t="str">
            <v>Beatriz Arenas Villamil</v>
          </cell>
          <cell r="G860" t="str">
            <v>Hogar Opcion Vida</v>
          </cell>
          <cell r="H860" t="str">
            <v>Carrera 15 N. 58-70 Barrio Alares</v>
          </cell>
          <cell r="I860" t="str">
            <v>Floridablanca</v>
          </cell>
          <cell r="J860" t="str">
            <v>Luis Carlos Galan</v>
          </cell>
          <cell r="K860">
            <v>6495163</v>
          </cell>
          <cell r="L860">
            <v>0</v>
          </cell>
          <cell r="M860" t="str">
            <v>coordinadoraemausb@ninosdepapel.org</v>
          </cell>
          <cell r="N860" t="str">
            <v>Internado RD</v>
          </cell>
          <cell r="O860" t="str">
            <v>No Aplica</v>
          </cell>
          <cell r="P860" t="str">
            <v>Vulneración</v>
          </cell>
          <cell r="Q860" t="str">
            <v>501-2018</v>
          </cell>
          <cell r="R860">
            <v>0</v>
          </cell>
          <cell r="S860">
            <v>43435</v>
          </cell>
          <cell r="T860">
            <v>43769</v>
          </cell>
          <cell r="U860">
            <v>0</v>
          </cell>
          <cell r="V860" t="str">
            <v>Ivalda Marina Chavarro</v>
          </cell>
        </row>
        <row r="861">
          <cell r="B861" t="str">
            <v>68-30-860</v>
          </cell>
          <cell r="C861" t="str">
            <v>Santander</v>
          </cell>
          <cell r="D861" t="str">
            <v>Asociación Hogares Teresa Toda De Colombia</v>
          </cell>
          <cell r="E861" t="str">
            <v>800246218-7</v>
          </cell>
          <cell r="F861" t="str">
            <v>Hna. Mireya Monsalve Villamizar</v>
          </cell>
          <cell r="G861" t="str">
            <v>Unidad Arco Iris</v>
          </cell>
          <cell r="H861" t="str">
            <v>Carrera 39 N. 116a-66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50</v>
          </cell>
          <cell r="S861">
            <v>43435</v>
          </cell>
          <cell r="T861">
            <v>43769</v>
          </cell>
          <cell r="U861">
            <v>749863050</v>
          </cell>
          <cell r="V861" t="str">
            <v>Ivalda Marina Chavarro</v>
          </cell>
        </row>
        <row r="862">
          <cell r="B862" t="str">
            <v>68-30-861</v>
          </cell>
          <cell r="C862" t="str">
            <v>Santander</v>
          </cell>
          <cell r="D862" t="str">
            <v>Asociación Hogares Teresa Toda De Colombia</v>
          </cell>
          <cell r="E862" t="str">
            <v>800246218-7</v>
          </cell>
          <cell r="F862" t="str">
            <v>Hna. Mireya Monsalve Villamizar</v>
          </cell>
          <cell r="G862" t="str">
            <v>Unidad Hogar Amanatachi</v>
          </cell>
          <cell r="H862" t="str">
            <v>Carrera 39 N. 116a-48 Zapamanga 3</v>
          </cell>
          <cell r="I862" t="str">
            <v>Floridablanca</v>
          </cell>
          <cell r="J862" t="str">
            <v>Luis Carlos Galan</v>
          </cell>
          <cell r="K862">
            <v>6362389</v>
          </cell>
          <cell r="L862">
            <v>3118485721</v>
          </cell>
          <cell r="M862" t="str">
            <v>teresatoda@hotmail.com</v>
          </cell>
          <cell r="N862" t="str">
            <v>Internado RD</v>
          </cell>
          <cell r="O862" t="str">
            <v>No Aplica</v>
          </cell>
          <cell r="P862" t="str">
            <v>Vulneración</v>
          </cell>
          <cell r="Q862" t="str">
            <v>487-2018</v>
          </cell>
          <cell r="R862">
            <v>0</v>
          </cell>
          <cell r="S862">
            <v>43435</v>
          </cell>
          <cell r="T862">
            <v>43769</v>
          </cell>
          <cell r="U862">
            <v>0</v>
          </cell>
          <cell r="V862" t="str">
            <v>Ivalda Marina Chavarro</v>
          </cell>
        </row>
        <row r="863">
          <cell r="B863" t="str">
            <v>68-30-862</v>
          </cell>
          <cell r="C863" t="str">
            <v>Santander</v>
          </cell>
          <cell r="D863" t="str">
            <v>Asociación Hogares Teresa Toda De Colombia</v>
          </cell>
          <cell r="E863" t="str">
            <v>800246218-7</v>
          </cell>
          <cell r="F863" t="str">
            <v>Hna. Mireya Monsalve Villamizar</v>
          </cell>
          <cell r="G863" t="str">
            <v>Unidad Teresa Guash</v>
          </cell>
          <cell r="H863" t="str">
            <v>Carrera 39 N. 116a-71 Zapamanga 3</v>
          </cell>
          <cell r="I863" t="str">
            <v>Floridablanca</v>
          </cell>
          <cell r="J863" t="str">
            <v>Luis Carlos Galan</v>
          </cell>
          <cell r="K863">
            <v>6362389</v>
          </cell>
          <cell r="L863">
            <v>3118485721</v>
          </cell>
          <cell r="M863" t="str">
            <v>teresatoda@hotmail.com</v>
          </cell>
          <cell r="N863" t="str">
            <v>Internado RD</v>
          </cell>
          <cell r="O863" t="str">
            <v>No Aplica</v>
          </cell>
          <cell r="P863" t="str">
            <v>Vulneración</v>
          </cell>
          <cell r="Q863" t="str">
            <v>487-2018</v>
          </cell>
          <cell r="R863">
            <v>0</v>
          </cell>
          <cell r="S863">
            <v>43435</v>
          </cell>
          <cell r="T863">
            <v>43769</v>
          </cell>
          <cell r="U863">
            <v>0</v>
          </cell>
          <cell r="V863" t="str">
            <v>Ivalda Marina Chavarro</v>
          </cell>
        </row>
        <row r="864">
          <cell r="B864" t="str">
            <v>68-30-863</v>
          </cell>
          <cell r="C864" t="str">
            <v>Santander</v>
          </cell>
          <cell r="D864" t="str">
            <v>Asociación Hogares Teresa Toda De Colombia</v>
          </cell>
          <cell r="E864" t="str">
            <v>800246218-7</v>
          </cell>
          <cell r="F864" t="str">
            <v>Hna. Mireya Monsalve Villamizar</v>
          </cell>
          <cell r="G864" t="str">
            <v>Unidad San Jose</v>
          </cell>
          <cell r="H864" t="str">
            <v>Carrera 39 N. 116a-72 Zapamanga 3</v>
          </cell>
          <cell r="I864" t="str">
            <v>Floridablanca</v>
          </cell>
          <cell r="J864" t="str">
            <v>Luis Carlos Galan</v>
          </cell>
          <cell r="K864">
            <v>6362389</v>
          </cell>
          <cell r="L864">
            <v>3118485721</v>
          </cell>
          <cell r="M864" t="str">
            <v>teresatoda@hotmail.com</v>
          </cell>
          <cell r="N864" t="str">
            <v>Internado RD</v>
          </cell>
          <cell r="O864" t="str">
            <v>No Aplica</v>
          </cell>
          <cell r="P864" t="str">
            <v>Vulneración</v>
          </cell>
          <cell r="Q864" t="str">
            <v>487-2018</v>
          </cell>
          <cell r="R864">
            <v>0</v>
          </cell>
          <cell r="S864">
            <v>43435</v>
          </cell>
          <cell r="T864">
            <v>43769</v>
          </cell>
          <cell r="U864">
            <v>0</v>
          </cell>
          <cell r="V864" t="str">
            <v>Ivalda Marina Chavarro</v>
          </cell>
        </row>
        <row r="865">
          <cell r="B865" t="str">
            <v>68-200-864</v>
          </cell>
          <cell r="C865" t="str">
            <v>Santander</v>
          </cell>
          <cell r="D865" t="str">
            <v>Fundación Niños Especiales Del Oriente Colombiano - FUNIESCO</v>
          </cell>
          <cell r="E865" t="str">
            <v>829001192-8</v>
          </cell>
          <cell r="F865" t="str">
            <v>Nancy Muñoz Nova</v>
          </cell>
          <cell r="G865">
            <v>0</v>
          </cell>
          <cell r="H865" t="str">
            <v>Vereda Rio Frio Anillo Vial Entrada Al Barrio Gonzalez Chaparro</v>
          </cell>
          <cell r="I865" t="str">
            <v>Floridablanca</v>
          </cell>
          <cell r="J865" t="str">
            <v>Luis Carlos Galan</v>
          </cell>
          <cell r="K865" t="str">
            <v>6393418 - 6399020</v>
          </cell>
          <cell r="L865">
            <v>3107656250</v>
          </cell>
          <cell r="M865" t="str">
            <v>fundacion_funiesco@hotmail.com</v>
          </cell>
          <cell r="N865" t="str">
            <v>Internado RD</v>
          </cell>
          <cell r="O865" t="str">
            <v>No Aplica</v>
          </cell>
          <cell r="P865" t="str">
            <v>Discapacidad</v>
          </cell>
          <cell r="Q865" t="str">
            <v>509-2018</v>
          </cell>
          <cell r="R865">
            <v>37</v>
          </cell>
          <cell r="S865">
            <v>43435</v>
          </cell>
          <cell r="T865">
            <v>43769</v>
          </cell>
          <cell r="U865">
            <v>627190885</v>
          </cell>
          <cell r="V865" t="str">
            <v>Ivalda Marina Chavarro</v>
          </cell>
        </row>
        <row r="866">
          <cell r="B866" t="str">
            <v>68-6-865</v>
          </cell>
          <cell r="C866" t="str">
            <v>Santander</v>
          </cell>
          <cell r="D866" t="str">
            <v>Aldeas Infantiles SOS Colombia</v>
          </cell>
          <cell r="E866" t="str">
            <v>860024041-6</v>
          </cell>
          <cell r="F866" t="str">
            <v>Sergio Fernando Garces Arias</v>
          </cell>
          <cell r="G866">
            <v>0</v>
          </cell>
          <cell r="H866" t="str">
            <v>Km 1 Autopista Floridablanca - Vereda Caciano</v>
          </cell>
          <cell r="I866" t="str">
            <v>Piedecuesta</v>
          </cell>
          <cell r="J866" t="str">
            <v>Luis Carlos Galan</v>
          </cell>
          <cell r="K866">
            <v>6398669</v>
          </cell>
          <cell r="L866">
            <v>3182800099</v>
          </cell>
          <cell r="M866" t="str">
            <v>sergio.garces@aldeasinfantiles.org.co</v>
          </cell>
          <cell r="N866" t="str">
            <v>Internado RD</v>
          </cell>
          <cell r="O866" t="str">
            <v>No Aplica</v>
          </cell>
          <cell r="P866" t="str">
            <v>Vulneración</v>
          </cell>
          <cell r="Q866" t="str">
            <v>500-2018</v>
          </cell>
          <cell r="R866">
            <v>36</v>
          </cell>
          <cell r="S866">
            <v>43435</v>
          </cell>
          <cell r="T866">
            <v>43769</v>
          </cell>
          <cell r="U866">
            <v>539901396</v>
          </cell>
          <cell r="V866" t="str">
            <v>Ivalda Marina Chavarro</v>
          </cell>
        </row>
        <row r="867">
          <cell r="B867" t="str">
            <v>68-6-866</v>
          </cell>
          <cell r="C867" t="str">
            <v>Santander</v>
          </cell>
          <cell r="D867" t="str">
            <v>Aldeas Infantiles SOS Colombia</v>
          </cell>
          <cell r="E867" t="str">
            <v>860024041-6</v>
          </cell>
          <cell r="F867" t="str">
            <v>Sergio Fernando Garces Arias</v>
          </cell>
          <cell r="G867">
            <v>0</v>
          </cell>
          <cell r="H867" t="str">
            <v>Km 1 Autopista Floridablanca - Vereda Caciano</v>
          </cell>
          <cell r="I867" t="str">
            <v>Piedecuesta</v>
          </cell>
          <cell r="J867" t="str">
            <v>Luis Carlos Galan</v>
          </cell>
          <cell r="K867">
            <v>6398669</v>
          </cell>
          <cell r="L867">
            <v>3182800099</v>
          </cell>
          <cell r="M867" t="str">
            <v>sergio.garces@aldeasinfantiles.org.co</v>
          </cell>
          <cell r="N867" t="str">
            <v>Casa Universitaria</v>
          </cell>
          <cell r="O867" t="str">
            <v>No Aplica</v>
          </cell>
          <cell r="P867" t="str">
            <v>Vida Independiente</v>
          </cell>
          <cell r="Q867" t="str">
            <v>499-2018</v>
          </cell>
          <cell r="R867">
            <v>23</v>
          </cell>
          <cell r="S867">
            <v>43435</v>
          </cell>
          <cell r="T867">
            <v>43769</v>
          </cell>
          <cell r="U867">
            <v>371940613</v>
          </cell>
          <cell r="V867" t="str">
            <v>Ivalda Marina Chavarro</v>
          </cell>
        </row>
        <row r="868">
          <cell r="B868" t="str">
            <v>68-194-867</v>
          </cell>
          <cell r="C868" t="str">
            <v>Santander</v>
          </cell>
          <cell r="D868" t="str">
            <v>Fundación Neurosaber</v>
          </cell>
          <cell r="E868" t="str">
            <v>900852060-2</v>
          </cell>
          <cell r="F868" t="str">
            <v>Blanca Nelly Mora Bonet</v>
          </cell>
          <cell r="G868">
            <v>0</v>
          </cell>
          <cell r="H868" t="str">
            <v>Km 10 Vereda Menzuly</v>
          </cell>
          <cell r="I868" t="str">
            <v>Piedecuesta</v>
          </cell>
          <cell r="J868" t="str">
            <v>Luis Carlos Galan</v>
          </cell>
          <cell r="K868">
            <v>6392179</v>
          </cell>
          <cell r="L868">
            <v>3152081082</v>
          </cell>
          <cell r="M868" t="str">
            <v>fundacion.neurosaber@gmail.com</v>
          </cell>
          <cell r="N868" t="str">
            <v>Internado RD</v>
          </cell>
          <cell r="O868" t="str">
            <v>No Aplica</v>
          </cell>
          <cell r="P868" t="str">
            <v>Discapacidad</v>
          </cell>
          <cell r="Q868" t="str">
            <v>233-2019</v>
          </cell>
          <cell r="R868">
            <v>81</v>
          </cell>
          <cell r="S868">
            <v>43507</v>
          </cell>
          <cell r="T868">
            <v>43766</v>
          </cell>
          <cell r="U868">
            <v>1092429715</v>
          </cell>
          <cell r="V868" t="str">
            <v>Ivalda Marina Chavarro</v>
          </cell>
        </row>
        <row r="869">
          <cell r="B869" t="str">
            <v>68-154-868</v>
          </cell>
          <cell r="C869" t="str">
            <v>Santander</v>
          </cell>
          <cell r="D869" t="str">
            <v>Fundación Familia Entorno Individuo - FEI</v>
          </cell>
          <cell r="E869" t="str">
            <v>900001876-4</v>
          </cell>
          <cell r="F869" t="str">
            <v>Raul Jesus Toro Suaza</v>
          </cell>
          <cell r="G869" t="str">
            <v>Escuela De Formacion Integral Los Robles “EFIR”. La Granja</v>
          </cell>
          <cell r="H869" t="str">
            <v>Km 2 Vía Guatiguara</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195</v>
          </cell>
          <cell r="S869">
            <v>43435</v>
          </cell>
          <cell r="T869">
            <v>43769</v>
          </cell>
          <cell r="U869">
            <v>4441770240</v>
          </cell>
          <cell r="V869" t="str">
            <v>Fanny Diaz Mendoza</v>
          </cell>
        </row>
        <row r="870">
          <cell r="B870" t="str">
            <v>68-154-869</v>
          </cell>
          <cell r="C870" t="str">
            <v>Santander</v>
          </cell>
          <cell r="D870" t="str">
            <v>Fundación Familia Entorno Individuo - FEI</v>
          </cell>
          <cell r="E870" t="str">
            <v>900001876-4</v>
          </cell>
          <cell r="F870" t="str">
            <v>Raul Jesus Toro Suaza</v>
          </cell>
          <cell r="G870" t="str">
            <v>Escuela De Formacion Integral Los Robles “EFIR”. Restauración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68-154-870</v>
          </cell>
          <cell r="C871" t="str">
            <v>Santander</v>
          </cell>
          <cell r="D871" t="str">
            <v>Fundación Familia Entorno Individuo - FEI</v>
          </cell>
          <cell r="E871" t="str">
            <v>900001876-4</v>
          </cell>
          <cell r="F871" t="str">
            <v>Raul Jesus Toro Suaza</v>
          </cell>
          <cell r="G871" t="str">
            <v>Escuela De Formacion Integral Los Robles “EFIR”. Comprension</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68-154-871</v>
          </cell>
          <cell r="C872" t="str">
            <v>Santander</v>
          </cell>
          <cell r="D872" t="str">
            <v>Fundación Familia Entorno Individuo - FEI</v>
          </cell>
          <cell r="E872" t="str">
            <v>900001876-4</v>
          </cell>
          <cell r="F872" t="str">
            <v>Raul Jesus Toro Suaza</v>
          </cell>
          <cell r="G872" t="str">
            <v>Escuela De Formacion Integral Los Robles “EFIR”. Reconocimiento</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68-154-872</v>
          </cell>
          <cell r="C873" t="str">
            <v>Santander</v>
          </cell>
          <cell r="D873" t="str">
            <v>Fundación Familia Entorno Individuo - FEI</v>
          </cell>
          <cell r="E873" t="str">
            <v>900001876-4</v>
          </cell>
          <cell r="F873" t="str">
            <v>Raul Jesus Toro Suaza</v>
          </cell>
          <cell r="G873" t="str">
            <v>Escuela De Formacion Integral Los Robles “EFIR”. Resignificacion</v>
          </cell>
          <cell r="H873" t="str">
            <v>Carrera 06 Nº 6-66 Barrio El Centro</v>
          </cell>
          <cell r="I873" t="str">
            <v>Piedecuesta</v>
          </cell>
          <cell r="J873" t="str">
            <v>Resurgir</v>
          </cell>
          <cell r="K873">
            <v>6561097</v>
          </cell>
          <cell r="L873">
            <v>3137663307</v>
          </cell>
          <cell r="M873" t="str">
            <v>subdireccionfei@gmail.com</v>
          </cell>
          <cell r="N873" t="str">
            <v>Centro De Atención Especializada</v>
          </cell>
          <cell r="O873" t="str">
            <v>No Aplica</v>
          </cell>
          <cell r="P873" t="str">
            <v>SRPA</v>
          </cell>
          <cell r="Q873" t="str">
            <v>495-2018</v>
          </cell>
          <cell r="R873">
            <v>0</v>
          </cell>
          <cell r="S873">
            <v>43435</v>
          </cell>
          <cell r="T873">
            <v>43769</v>
          </cell>
          <cell r="U873">
            <v>0</v>
          </cell>
          <cell r="V873" t="str">
            <v>Fanny Diaz Mendoza</v>
          </cell>
        </row>
        <row r="874">
          <cell r="B874" t="str">
            <v>68-154-873</v>
          </cell>
          <cell r="C874" t="str">
            <v>Santander</v>
          </cell>
          <cell r="D874" t="str">
            <v>Fundación Familia Entorno Individuo - FEI</v>
          </cell>
          <cell r="E874" t="str">
            <v>900001876-4</v>
          </cell>
          <cell r="F874" t="str">
            <v>Raul Jesus Toro Suaza</v>
          </cell>
          <cell r="G874" t="str">
            <v>Escuela De Formacion Integral Los Robles “EFIR”. Resiliencia</v>
          </cell>
          <cell r="H874" t="str">
            <v>Carrera 06 Nº 6-66 Barrio El Centro</v>
          </cell>
          <cell r="I874" t="str">
            <v>Piedecuesta</v>
          </cell>
          <cell r="J874" t="str">
            <v>Resurgir</v>
          </cell>
          <cell r="K874">
            <v>6561097</v>
          </cell>
          <cell r="L874">
            <v>3137663307</v>
          </cell>
          <cell r="M874" t="str">
            <v>subdireccionfei@gmail.com</v>
          </cell>
          <cell r="N874" t="str">
            <v>Centro De Atención Especializada</v>
          </cell>
          <cell r="O874" t="str">
            <v>No Aplica</v>
          </cell>
          <cell r="P874" t="str">
            <v>SRPA</v>
          </cell>
          <cell r="Q874" t="str">
            <v>495-2018</v>
          </cell>
          <cell r="R874">
            <v>0</v>
          </cell>
          <cell r="S874">
            <v>43435</v>
          </cell>
          <cell r="T874">
            <v>43769</v>
          </cell>
          <cell r="U874">
            <v>0</v>
          </cell>
          <cell r="V874" t="str">
            <v>Fanny Diaz Mendoza</v>
          </cell>
        </row>
        <row r="875">
          <cell r="B875" t="str">
            <v>68-154-874</v>
          </cell>
          <cell r="C875" t="str">
            <v>Santander</v>
          </cell>
          <cell r="D875" t="str">
            <v>Fundación Familia Entorno Individuo - FEI</v>
          </cell>
          <cell r="E875" t="str">
            <v>900001876-4</v>
          </cell>
          <cell r="F875" t="str">
            <v>Raul Jesus Toro Suaza</v>
          </cell>
          <cell r="G875" t="str">
            <v>Escuela De Formacion Integral Los Robles “EFIR”. Autonomia</v>
          </cell>
          <cell r="H875" t="str">
            <v>Carrera 06 Nº 6-66 Barrio El Centro</v>
          </cell>
          <cell r="I875" t="str">
            <v>Piedecuesta</v>
          </cell>
          <cell r="J875" t="str">
            <v>Resurgir</v>
          </cell>
          <cell r="K875">
            <v>6561097</v>
          </cell>
          <cell r="L875">
            <v>3137663307</v>
          </cell>
          <cell r="M875" t="str">
            <v>subdireccionfei@gmail.com</v>
          </cell>
          <cell r="N875" t="str">
            <v>Centro De Atención Especializada</v>
          </cell>
          <cell r="O875" t="str">
            <v>No Aplica</v>
          </cell>
          <cell r="P875" t="str">
            <v>SRPA</v>
          </cell>
          <cell r="Q875" t="str">
            <v>495-2018</v>
          </cell>
          <cell r="R875">
            <v>0</v>
          </cell>
          <cell r="S875">
            <v>43435</v>
          </cell>
          <cell r="T875">
            <v>43769</v>
          </cell>
          <cell r="U875">
            <v>0</v>
          </cell>
          <cell r="V875" t="str">
            <v>Fanny Diaz Mendoza</v>
          </cell>
        </row>
        <row r="876">
          <cell r="B876" t="str">
            <v>68-196-875</v>
          </cell>
          <cell r="C876" t="str">
            <v>Santander</v>
          </cell>
          <cell r="D876" t="str">
            <v>Fundación Niño Jesus De Belen</v>
          </cell>
          <cell r="E876" t="str">
            <v>890203407-5</v>
          </cell>
          <cell r="F876" t="str">
            <v>Juliana Rueda Garcia</v>
          </cell>
          <cell r="G876">
            <v>0</v>
          </cell>
          <cell r="H876" t="str">
            <v>Carrera 4 No. 11-08 San Juan De Dios</v>
          </cell>
          <cell r="I876" t="str">
            <v>San Gil</v>
          </cell>
          <cell r="J876" t="str">
            <v>San Gil</v>
          </cell>
          <cell r="K876">
            <v>7243551</v>
          </cell>
          <cell r="L876">
            <v>3122125014</v>
          </cell>
          <cell r="M876" t="str">
            <v>fundeninobelen2@hotmail.com</v>
          </cell>
          <cell r="N876" t="str">
            <v>Internado RD</v>
          </cell>
          <cell r="O876" t="str">
            <v>No Aplica</v>
          </cell>
          <cell r="P876" t="str">
            <v>Vulneración</v>
          </cell>
          <cell r="Q876" t="str">
            <v>484-2018</v>
          </cell>
          <cell r="R876">
            <v>50</v>
          </cell>
          <cell r="S876">
            <v>43435</v>
          </cell>
          <cell r="T876">
            <v>43769</v>
          </cell>
          <cell r="U876">
            <v>749863050</v>
          </cell>
          <cell r="V876" t="str">
            <v>Miriam Velandia Florez</v>
          </cell>
        </row>
        <row r="877">
          <cell r="B877" t="str">
            <v>68-164-876</v>
          </cell>
          <cell r="C877" t="str">
            <v>Santander</v>
          </cell>
          <cell r="D877" t="str">
            <v>Fundación Hogar De Paso Betania</v>
          </cell>
          <cell r="E877" t="str">
            <v>900232876-5</v>
          </cell>
          <cell r="F877" t="str">
            <v>Catalina Franco Villegas</v>
          </cell>
          <cell r="G877">
            <v>0</v>
          </cell>
          <cell r="H877" t="str">
            <v>Km 2 Via San Gil - Charala</v>
          </cell>
          <cell r="I877" t="str">
            <v>San Gil</v>
          </cell>
          <cell r="J877" t="str">
            <v>San Gil</v>
          </cell>
          <cell r="K877">
            <v>7246884</v>
          </cell>
          <cell r="L877">
            <v>3166219670</v>
          </cell>
          <cell r="M877" t="str">
            <v>fundacionbetania2008@gmail.com</v>
          </cell>
          <cell r="N877" t="str">
            <v>Internado RD</v>
          </cell>
          <cell r="O877" t="str">
            <v>No Aplica</v>
          </cell>
          <cell r="P877" t="str">
            <v>Discapacidad</v>
          </cell>
          <cell r="Q877" t="str">
            <v>485-2018</v>
          </cell>
          <cell r="R877">
            <v>50</v>
          </cell>
          <cell r="S877">
            <v>43435</v>
          </cell>
          <cell r="T877">
            <v>43769</v>
          </cell>
          <cell r="U877">
            <v>1243588050</v>
          </cell>
          <cell r="V877" t="str">
            <v>Miriam Velandia Florez</v>
          </cell>
        </row>
        <row r="878">
          <cell r="B878" t="str">
            <v>70-240-877</v>
          </cell>
          <cell r="C878" t="str">
            <v>Sucre</v>
          </cell>
          <cell r="D878" t="str">
            <v>Fundación San Rafael</v>
          </cell>
          <cell r="E878" t="str">
            <v>900513154-2</v>
          </cell>
          <cell r="F878" t="str">
            <v>Filadelfo Antonio Guerrero Lopez</v>
          </cell>
          <cell r="G878">
            <v>0</v>
          </cell>
          <cell r="H878" t="str">
            <v>Calle 2 No 2-28 Corregimiento Mateo Perez - Sampues</v>
          </cell>
          <cell r="I878" t="str">
            <v>Sampués</v>
          </cell>
          <cell r="J878" t="str">
            <v>Boston</v>
          </cell>
          <cell r="K878">
            <v>0</v>
          </cell>
          <cell r="L878">
            <v>3218495731</v>
          </cell>
          <cell r="M878" t="str">
            <v>fundacion@ipssanrafael.com.co</v>
          </cell>
          <cell r="N878" t="str">
            <v>Externado RD</v>
          </cell>
          <cell r="O878" t="str">
            <v>Media Jornada</v>
          </cell>
          <cell r="P878" t="str">
            <v>Discapacidad</v>
          </cell>
          <cell r="Q878" t="str">
            <v>70-0318-2018</v>
          </cell>
          <cell r="R878">
            <v>200</v>
          </cell>
          <cell r="S878">
            <v>43434</v>
          </cell>
          <cell r="T878">
            <v>43769</v>
          </cell>
          <cell r="U878">
            <v>1737202800</v>
          </cell>
          <cell r="V878" t="str">
            <v>Yenny Vitola Montalvo</v>
          </cell>
        </row>
        <row r="879">
          <cell r="B879" t="str">
            <v>70-250-878</v>
          </cell>
          <cell r="C879" t="str">
            <v>Sucre</v>
          </cell>
          <cell r="D879" t="str">
            <v>Fundación Sin Barrera</v>
          </cell>
          <cell r="E879" t="str">
            <v>900244596-1</v>
          </cell>
          <cell r="F879" t="str">
            <v>Alexander Miguel Cardenas Naranjo</v>
          </cell>
          <cell r="G879">
            <v>0</v>
          </cell>
          <cell r="H879" t="str">
            <v>Calle 22 No 12-68 Barrio Mochila</v>
          </cell>
          <cell r="I879" t="str">
            <v>Sincelejo</v>
          </cell>
          <cell r="J879" t="str">
            <v>Sincelejo</v>
          </cell>
          <cell r="K879">
            <v>2763484</v>
          </cell>
          <cell r="L879">
            <v>3175020758</v>
          </cell>
          <cell r="M879" t="str">
            <v>sinbarrera.untechoparamisderec@gmail.com</v>
          </cell>
          <cell r="N879" t="str">
            <v>Libertad Vigilada – Asistida</v>
          </cell>
          <cell r="O879" t="str">
            <v>No Aplica</v>
          </cell>
          <cell r="P879" t="str">
            <v>SRPA</v>
          </cell>
          <cell r="Q879" t="str">
            <v>70-0314-2018</v>
          </cell>
          <cell r="R879">
            <v>25</v>
          </cell>
          <cell r="S879">
            <v>43434</v>
          </cell>
          <cell r="T879">
            <v>43769</v>
          </cell>
          <cell r="U879">
            <v>118945950</v>
          </cell>
          <cell r="V879" t="str">
            <v>Cielo Rodriguez Garrido</v>
          </cell>
        </row>
        <row r="880">
          <cell r="B880" t="str">
            <v>70-250-879</v>
          </cell>
          <cell r="C880" t="str">
            <v>Sucre</v>
          </cell>
          <cell r="D880" t="str">
            <v>Fundación Sin Barrera</v>
          </cell>
          <cell r="E880" t="str">
            <v>900244596-1</v>
          </cell>
          <cell r="F880" t="str">
            <v>Alexander Miguel Cardenas Naranjo</v>
          </cell>
          <cell r="G880">
            <v>0</v>
          </cell>
          <cell r="H880" t="str">
            <v>Calle 22 No 12-68 Barrio Mochila</v>
          </cell>
          <cell r="I880" t="str">
            <v>Sincelejo</v>
          </cell>
          <cell r="J880" t="str">
            <v>Sincelejo</v>
          </cell>
          <cell r="K880">
            <v>2763484</v>
          </cell>
          <cell r="L880">
            <v>3175020758</v>
          </cell>
          <cell r="M880" t="str">
            <v>sinbarrera.untechoparamisderec@gmail.com</v>
          </cell>
          <cell r="N880" t="str">
            <v>Intervención de Apoyo RAJ</v>
          </cell>
          <cell r="O880" t="str">
            <v>No Aplica</v>
          </cell>
          <cell r="P880" t="str">
            <v>RAJ</v>
          </cell>
          <cell r="Q880" t="str">
            <v>70-0317-2018</v>
          </cell>
          <cell r="R880">
            <v>11</v>
          </cell>
          <cell r="S880">
            <v>43434</v>
          </cell>
          <cell r="T880">
            <v>43769</v>
          </cell>
          <cell r="U880">
            <v>39999861</v>
          </cell>
          <cell r="V880" t="str">
            <v>Cielo Rodriguez Garrido</v>
          </cell>
        </row>
        <row r="881">
          <cell r="B881" t="str">
            <v>70-211-880</v>
          </cell>
          <cell r="C881" t="str">
            <v>Sucre</v>
          </cell>
          <cell r="D881" t="str">
            <v>Fundación Para El Desarrollo Integral De La familia - FUNDIFAMILIA</v>
          </cell>
          <cell r="E881" t="str">
            <v>900280725-6</v>
          </cell>
          <cell r="F881" t="str">
            <v>Sandra Buelvas Mendoza</v>
          </cell>
          <cell r="G881">
            <v>0</v>
          </cell>
          <cell r="H881" t="str">
            <v>Calle 15 No. 10 A-34 Avenida San Carlos</v>
          </cell>
          <cell r="I881" t="str">
            <v>Sincelejo</v>
          </cell>
          <cell r="J881" t="str">
            <v>Sincelejo</v>
          </cell>
          <cell r="K881">
            <v>2750255</v>
          </cell>
          <cell r="L881">
            <v>3043358895</v>
          </cell>
          <cell r="M881" t="str">
            <v>fundifamilia2009@outlook.es</v>
          </cell>
          <cell r="N881" t="str">
            <v>Centro Transitorio</v>
          </cell>
          <cell r="O881" t="str">
            <v>No Aplica</v>
          </cell>
          <cell r="P881" t="str">
            <v>SRPA</v>
          </cell>
          <cell r="Q881" t="str">
            <v>70-0316-2018</v>
          </cell>
          <cell r="R881">
            <v>8</v>
          </cell>
          <cell r="S881">
            <v>43434</v>
          </cell>
          <cell r="T881">
            <v>43769</v>
          </cell>
          <cell r="U881">
            <v>161665920</v>
          </cell>
          <cell r="V881" t="str">
            <v>Cielo Rodriguez Garrido</v>
          </cell>
        </row>
        <row r="882">
          <cell r="B882" t="str">
            <v>70-24-881</v>
          </cell>
          <cell r="C882" t="str">
            <v>Sucre</v>
          </cell>
          <cell r="D882" t="str">
            <v>Asociación De Profesionales En Programas De Promoción Y Prevención, Para La Salud, la Educación, La Familia Y La Comunidad - APSEFACOM</v>
          </cell>
          <cell r="E882" t="str">
            <v>824002390-6</v>
          </cell>
          <cell r="F882" t="str">
            <v>Sahuri Maria Emiliani Ruiz</v>
          </cell>
          <cell r="G882">
            <v>0</v>
          </cell>
          <cell r="H882" t="str">
            <v>Calle 25 No.36 A 56 Barrio Venecia</v>
          </cell>
          <cell r="I882" t="str">
            <v>Sincelejo</v>
          </cell>
          <cell r="J882" t="str">
            <v>Boston</v>
          </cell>
          <cell r="K882">
            <v>2763484</v>
          </cell>
          <cell r="L882">
            <v>3175020758</v>
          </cell>
          <cell r="M882" t="str">
            <v>apsefacomhs@outlook.es</v>
          </cell>
          <cell r="N882" t="str">
            <v>Hogar Sustituto Entidad RD</v>
          </cell>
          <cell r="O882" t="str">
            <v>No Aplica</v>
          </cell>
          <cell r="P882" t="str">
            <v>Vulneración</v>
          </cell>
          <cell r="Q882" t="str">
            <v>70-0315-2018</v>
          </cell>
          <cell r="R882">
            <v>173</v>
          </cell>
          <cell r="S882">
            <v>43434</v>
          </cell>
          <cell r="T882">
            <v>43767</v>
          </cell>
          <cell r="U882">
            <v>2689957022</v>
          </cell>
          <cell r="V882" t="str">
            <v>Yenny Vitola Montalvo</v>
          </cell>
        </row>
        <row r="883">
          <cell r="B883" t="str">
            <v>70-24-882</v>
          </cell>
          <cell r="C883" t="str">
            <v>Sucre</v>
          </cell>
          <cell r="D883" t="str">
            <v>Asociación De Profesionales En Programas De Promoción Y Prevención, Para La Salud, la Educación, La Familia Y La Comunidad - APSEFACOM</v>
          </cell>
          <cell r="E883" t="str">
            <v>824002390-6</v>
          </cell>
          <cell r="F883" t="str">
            <v>Sahuri Maria Emiliani Ruiz</v>
          </cell>
          <cell r="G883">
            <v>0</v>
          </cell>
          <cell r="H883" t="str">
            <v>Calle 25 No.36 A 56 Barrio Venecia</v>
          </cell>
          <cell r="I883" t="str">
            <v>Sincelejo</v>
          </cell>
          <cell r="J883" t="str">
            <v>Boston</v>
          </cell>
          <cell r="K883">
            <v>2763484</v>
          </cell>
          <cell r="L883">
            <v>3175020758</v>
          </cell>
          <cell r="M883" t="str">
            <v>apsefacomhs@outlook.es</v>
          </cell>
          <cell r="N883" t="str">
            <v>Hogar Sustituto Entidad RD</v>
          </cell>
          <cell r="O883" t="str">
            <v>No Aplica</v>
          </cell>
          <cell r="P883" t="str">
            <v>Discapacidad</v>
          </cell>
          <cell r="Q883" t="str">
            <v>70-0315-2018</v>
          </cell>
          <cell r="R883">
            <v>30</v>
          </cell>
          <cell r="S883">
            <v>43434</v>
          </cell>
          <cell r="T883">
            <v>43767</v>
          </cell>
          <cell r="U883">
            <v>0</v>
          </cell>
          <cell r="V883" t="str">
            <v>Yenny Vitola Montalvo</v>
          </cell>
        </row>
        <row r="884">
          <cell r="B884" t="str">
            <v>73-8-883</v>
          </cell>
          <cell r="C884" t="str">
            <v>Tolima</v>
          </cell>
          <cell r="D884" t="str">
            <v>Asociación CADIS Centro de Adaptación para niños Discapacitados</v>
          </cell>
          <cell r="E884" t="str">
            <v>809009215-2</v>
          </cell>
          <cell r="F884" t="str">
            <v>Astrid Morales lozano</v>
          </cell>
          <cell r="G884">
            <v>0</v>
          </cell>
          <cell r="H884" t="str">
            <v>Carrera 1 No 8-15 B/ Santa Luisa</v>
          </cell>
          <cell r="I884" t="str">
            <v>Chaparral</v>
          </cell>
          <cell r="J884" t="str">
            <v>Chaparral</v>
          </cell>
          <cell r="K884">
            <v>2461831</v>
          </cell>
          <cell r="L884">
            <v>3133541172</v>
          </cell>
          <cell r="M884" t="str">
            <v>asociacioncadis@hotmail.com</v>
          </cell>
          <cell r="N884" t="str">
            <v>Externado RD</v>
          </cell>
          <cell r="O884" t="str">
            <v>Media Jornada</v>
          </cell>
          <cell r="P884" t="str">
            <v>Discapacidad</v>
          </cell>
          <cell r="Q884">
            <v>403</v>
          </cell>
          <cell r="R884">
            <v>28</v>
          </cell>
          <cell r="S884">
            <v>43435</v>
          </cell>
          <cell r="T884">
            <v>43769</v>
          </cell>
          <cell r="U884">
            <v>243208392</v>
          </cell>
          <cell r="V884" t="str">
            <v>Lida Piedad Gutierrez Bonilla Alturo</v>
          </cell>
        </row>
        <row r="885">
          <cell r="B885" t="str">
            <v>73-193-884</v>
          </cell>
          <cell r="C885" t="str">
            <v>Tolima</v>
          </cell>
          <cell r="D885" t="str">
            <v>Fundación Nawen</v>
          </cell>
          <cell r="E885" t="str">
            <v>900877034-9</v>
          </cell>
          <cell r="F885" t="str">
            <v>William Mauricio Cuellar Pascuas</v>
          </cell>
          <cell r="G885">
            <v>0</v>
          </cell>
          <cell r="H885" t="str">
            <v>Carrera 3 No 6-41 B/ Las Brisas Del Municipio De Coyaima</v>
          </cell>
          <cell r="I885" t="str">
            <v>Coyaima</v>
          </cell>
          <cell r="J885" t="str">
            <v>Purificación</v>
          </cell>
          <cell r="K885">
            <v>0</v>
          </cell>
          <cell r="L885">
            <v>3188655597</v>
          </cell>
          <cell r="M885" t="str">
            <v>coordinaciongeneral@fundacionnawen.org.co</v>
          </cell>
          <cell r="N885" t="str">
            <v>Externado RD</v>
          </cell>
          <cell r="O885" t="str">
            <v>Media Jornada</v>
          </cell>
          <cell r="P885" t="str">
            <v>Discapacidad</v>
          </cell>
          <cell r="Q885">
            <v>399</v>
          </cell>
          <cell r="R885">
            <v>28</v>
          </cell>
          <cell r="S885">
            <v>43435</v>
          </cell>
          <cell r="T885">
            <v>43555</v>
          </cell>
          <cell r="U885">
            <v>88028528</v>
          </cell>
          <cell r="V885" t="str">
            <v>Anilsa Montaña Villarraga</v>
          </cell>
        </row>
        <row r="886">
          <cell r="B886" t="str">
            <v>73-65-885</v>
          </cell>
          <cell r="C886" t="str">
            <v>Tolima</v>
          </cell>
          <cell r="D886" t="str">
            <v>Centro Parroquial Santa Margarita Maria</v>
          </cell>
          <cell r="E886" t="str">
            <v>890702112-9</v>
          </cell>
          <cell r="F886" t="str">
            <v>Juan Carlos Rojas Bustamante</v>
          </cell>
          <cell r="G886">
            <v>0</v>
          </cell>
          <cell r="H886" t="str">
            <v>Carrera 8 No 17-24 Bloque 2 B/ Santa Margarita</v>
          </cell>
          <cell r="I886" t="str">
            <v>Espinal</v>
          </cell>
          <cell r="J886" t="str">
            <v>Espinal</v>
          </cell>
          <cell r="K886">
            <v>2393250</v>
          </cell>
          <cell r="L886">
            <v>3163012214</v>
          </cell>
          <cell r="M886" t="str">
            <v>colegio.santamargaritamaria@hotmail.com</v>
          </cell>
          <cell r="N886" t="str">
            <v>Externado RD</v>
          </cell>
          <cell r="O886" t="str">
            <v>Media Jornada</v>
          </cell>
          <cell r="P886" t="str">
            <v>Discapacidad</v>
          </cell>
          <cell r="Q886">
            <v>401</v>
          </cell>
          <cell r="R886">
            <v>16</v>
          </cell>
          <cell r="S886">
            <v>43435</v>
          </cell>
          <cell r="T886">
            <v>43769</v>
          </cell>
          <cell r="U886">
            <v>138976224</v>
          </cell>
          <cell r="V886" t="str">
            <v>Angela Maria Montealegre Garcia</v>
          </cell>
        </row>
        <row r="887">
          <cell r="B887" t="str">
            <v>73-65-886</v>
          </cell>
          <cell r="C887" t="str">
            <v>Tolima</v>
          </cell>
          <cell r="D887" t="str">
            <v>Centro Parroquial Santa Margarita Maria</v>
          </cell>
          <cell r="E887" t="str">
            <v>890702112-9</v>
          </cell>
          <cell r="F887" t="str">
            <v>Juan Carlos Rojas Bustamante</v>
          </cell>
          <cell r="G887">
            <v>0</v>
          </cell>
          <cell r="H887" t="str">
            <v>Carrera 8 No 17-21 Bloque 2 B/ Santa Margarita</v>
          </cell>
          <cell r="I887" t="str">
            <v>Espinal</v>
          </cell>
          <cell r="J887" t="str">
            <v>Espinal</v>
          </cell>
          <cell r="K887">
            <v>2393250</v>
          </cell>
          <cell r="L887">
            <v>3163012214</v>
          </cell>
          <cell r="M887" t="str">
            <v>colegio.santamargaritamaria@hotmail.com</v>
          </cell>
          <cell r="N887" t="str">
            <v>Externado RD</v>
          </cell>
          <cell r="O887" t="str">
            <v>Media Jornada</v>
          </cell>
          <cell r="P887" t="str">
            <v>Vulneración</v>
          </cell>
          <cell r="Q887">
            <v>402</v>
          </cell>
          <cell r="R887">
            <v>30</v>
          </cell>
          <cell r="S887">
            <v>43435</v>
          </cell>
          <cell r="T887">
            <v>43769</v>
          </cell>
          <cell r="U887">
            <v>164424210</v>
          </cell>
          <cell r="V887" t="str">
            <v>Angela Maria Montealegre Garcia</v>
          </cell>
        </row>
        <row r="888">
          <cell r="B888" t="str">
            <v>73-83-887</v>
          </cell>
          <cell r="C888" t="str">
            <v>Tolima</v>
          </cell>
          <cell r="D888" t="str">
            <v>Corporación Amigos Caminos Con Futuro</v>
          </cell>
          <cell r="E888" t="str">
            <v>809007029-1</v>
          </cell>
          <cell r="F888" t="str">
            <v>Gloria Leonor Barbosa Hurtado</v>
          </cell>
          <cell r="G888" t="str">
            <v>Huellitas De Angel</v>
          </cell>
          <cell r="H888" t="str">
            <v>Calle 10 No. 26 -109 Barrio El Reposo</v>
          </cell>
          <cell r="I888" t="str">
            <v>Honda</v>
          </cell>
          <cell r="J888" t="str">
            <v>Honda</v>
          </cell>
          <cell r="K888">
            <v>2513407</v>
          </cell>
          <cell r="L888">
            <v>3168925697</v>
          </cell>
          <cell r="M888" t="str">
            <v>externadoleliopardo@gmail.com</v>
          </cell>
          <cell r="N888" t="str">
            <v>Externado RD</v>
          </cell>
          <cell r="O888" t="str">
            <v>Media Jornada</v>
          </cell>
          <cell r="P888" t="str">
            <v>Discapacidad</v>
          </cell>
          <cell r="Q888">
            <v>414</v>
          </cell>
          <cell r="R888">
            <v>20</v>
          </cell>
          <cell r="S888">
            <v>43435</v>
          </cell>
          <cell r="T888">
            <v>43769</v>
          </cell>
          <cell r="U888">
            <v>330068532</v>
          </cell>
          <cell r="V888" t="str">
            <v>Andrea Gallego Cardona</v>
          </cell>
        </row>
        <row r="889">
          <cell r="B889" t="str">
            <v>73-16-888</v>
          </cell>
          <cell r="C889" t="str">
            <v>Tolima</v>
          </cell>
          <cell r="D889" t="str">
            <v>Asociación Cristiana de Jóvenes del Tolima</v>
          </cell>
          <cell r="E889" t="str">
            <v>890705905-6</v>
          </cell>
          <cell r="F889" t="str">
            <v>Luz Ayda Gomez Chisco</v>
          </cell>
          <cell r="G889">
            <v>0</v>
          </cell>
          <cell r="H889" t="str">
            <v>Carrera 22 No. 6-36 Barrio Guali Del Municipio De Honda</v>
          </cell>
          <cell r="I889" t="str">
            <v>Honda</v>
          </cell>
          <cell r="J889" t="str">
            <v>Honda</v>
          </cell>
          <cell r="K889">
            <v>2511886</v>
          </cell>
          <cell r="L889">
            <v>3015227663</v>
          </cell>
          <cell r="M889" t="str">
            <v>acjexternadohonda@gmail.com</v>
          </cell>
          <cell r="N889" t="str">
            <v>Externado RD</v>
          </cell>
          <cell r="O889" t="str">
            <v>Media Jornada</v>
          </cell>
          <cell r="P889" t="str">
            <v>Vulneración</v>
          </cell>
          <cell r="Q889">
            <v>411</v>
          </cell>
          <cell r="R889">
            <v>40</v>
          </cell>
          <cell r="S889">
            <v>43435</v>
          </cell>
          <cell r="T889">
            <v>43769</v>
          </cell>
          <cell r="U889">
            <v>219232280</v>
          </cell>
          <cell r="V889" t="str">
            <v>Andrea Gallego Cardona</v>
          </cell>
        </row>
        <row r="890">
          <cell r="B890" t="str">
            <v>73-173-889</v>
          </cell>
          <cell r="C890" t="str">
            <v>Tolima</v>
          </cell>
          <cell r="D890" t="str">
            <v>Fundación IMIX</v>
          </cell>
          <cell r="E890" t="str">
            <v>900265071-5</v>
          </cell>
          <cell r="F890" t="str">
            <v>Eugenia Victoria Rojas de Bahamon</v>
          </cell>
          <cell r="G890">
            <v>0</v>
          </cell>
          <cell r="H890" t="str">
            <v>Calle 30 No. 14-76 Finca San Lucas, Via Calambeo Sector San Jorge Del Municipio De Ibagué Departamento Del Tolima</v>
          </cell>
          <cell r="I890" t="str">
            <v>Ibagué</v>
          </cell>
          <cell r="J890" t="str">
            <v>Galán</v>
          </cell>
          <cell r="K890">
            <v>5158076</v>
          </cell>
          <cell r="L890" t="str">
            <v>3106068340 - 3164032124</v>
          </cell>
          <cell r="M890" t="str">
            <v>fundacionimixexternado@gmail.com.</v>
          </cell>
          <cell r="N890" t="str">
            <v>Externado RD</v>
          </cell>
          <cell r="O890" t="str">
            <v>Media Jornada</v>
          </cell>
          <cell r="P890" t="str">
            <v>Discapacidad</v>
          </cell>
          <cell r="Q890">
            <v>394</v>
          </cell>
          <cell r="R890">
            <v>95</v>
          </cell>
          <cell r="S890">
            <v>43435</v>
          </cell>
          <cell r="T890">
            <v>43769</v>
          </cell>
          <cell r="U890">
            <v>825171330</v>
          </cell>
          <cell r="V890" t="str">
            <v>Aleyda Rivera Sanchez</v>
          </cell>
        </row>
        <row r="891">
          <cell r="B891" t="str">
            <v>73-193-890</v>
          </cell>
          <cell r="C891" t="str">
            <v>Tolima</v>
          </cell>
          <cell r="D891" t="str">
            <v>Fundación Nawen</v>
          </cell>
          <cell r="E891" t="str">
            <v>900877034-9</v>
          </cell>
          <cell r="F891" t="str">
            <v>William Mauricio Cuellar Pascuas</v>
          </cell>
          <cell r="G891">
            <v>0</v>
          </cell>
          <cell r="H891" t="str">
            <v>Carrera 3 No. 42 - 92 Barrio Casa Club</v>
          </cell>
          <cell r="I891" t="str">
            <v>Ibagué</v>
          </cell>
          <cell r="J891" t="str">
            <v>Galán</v>
          </cell>
          <cell r="K891">
            <v>2646857</v>
          </cell>
          <cell r="L891">
            <v>3188655597</v>
          </cell>
          <cell r="M891" t="str">
            <v>coordinaciongeneral@fundacionnawen.org.co</v>
          </cell>
          <cell r="N891" t="str">
            <v>Intervención de Apoyo - Apoyo Psicológico Especializado RD</v>
          </cell>
          <cell r="O891" t="str">
            <v>No Aplica</v>
          </cell>
          <cell r="P891" t="str">
            <v>Vulneración</v>
          </cell>
          <cell r="Q891">
            <v>400</v>
          </cell>
          <cell r="R891" t="str">
            <v>96 sesiones</v>
          </cell>
          <cell r="S891">
            <v>43435</v>
          </cell>
          <cell r="T891">
            <v>43769</v>
          </cell>
          <cell r="U891">
            <v>68957472</v>
          </cell>
          <cell r="V891" t="str">
            <v>Aleyda Rivera Sanchez</v>
          </cell>
        </row>
        <row r="892">
          <cell r="B892" t="str">
            <v>73-69-891</v>
          </cell>
          <cell r="C892" t="str">
            <v>Tolima</v>
          </cell>
          <cell r="D892" t="str">
            <v>Club Kiwanis Ciudad Musical</v>
          </cell>
          <cell r="E892" t="str">
            <v>800114694-3</v>
          </cell>
          <cell r="F892" t="str">
            <v>Carmen Elisa Niño Gaona</v>
          </cell>
          <cell r="G892">
            <v>0</v>
          </cell>
          <cell r="H892" t="str">
            <v>Vereda El Pais La Ceibita Villa Natalia Casa 12</v>
          </cell>
          <cell r="I892" t="str">
            <v>Ibagué</v>
          </cell>
          <cell r="J892" t="str">
            <v>Galán</v>
          </cell>
          <cell r="K892">
            <v>2751928</v>
          </cell>
          <cell r="L892">
            <v>3172329891</v>
          </cell>
          <cell r="M892" t="str">
            <v>Kiwanisproteccion@hotmail.com</v>
          </cell>
          <cell r="N892" t="str">
            <v>Internado RD</v>
          </cell>
          <cell r="O892" t="str">
            <v>No Aplica</v>
          </cell>
          <cell r="P892" t="str">
            <v>Violencia Sexual</v>
          </cell>
          <cell r="Q892">
            <v>404</v>
          </cell>
          <cell r="R892">
            <v>28</v>
          </cell>
          <cell r="S892">
            <v>43435</v>
          </cell>
          <cell r="T892">
            <v>43769</v>
          </cell>
          <cell r="U892">
            <v>408470552</v>
          </cell>
          <cell r="V892" t="str">
            <v>Aleyda Rivera Sanchez</v>
          </cell>
        </row>
        <row r="893">
          <cell r="B893" t="str">
            <v>73-212-892</v>
          </cell>
          <cell r="C893" t="str">
            <v>Tolima</v>
          </cell>
          <cell r="D893" t="str">
            <v>Fundación para el desarrollo integral de la persona y su entorno familiar y social - MACAMI</v>
          </cell>
          <cell r="E893" t="str">
            <v>809006985-1</v>
          </cell>
          <cell r="F893" t="str">
            <v>Harold Millan Flechas</v>
          </cell>
          <cell r="G893">
            <v>0</v>
          </cell>
          <cell r="H893" t="str">
            <v>Calle 114 No. 48 Sur-65 Barrio Aparco</v>
          </cell>
          <cell r="I893" t="str">
            <v>Ibagué</v>
          </cell>
          <cell r="J893" t="str">
            <v>Galán</v>
          </cell>
          <cell r="K893">
            <v>2691858</v>
          </cell>
          <cell r="L893">
            <v>3208553943</v>
          </cell>
          <cell r="M893" t="str">
            <v>funmacami@hotmail.com</v>
          </cell>
          <cell r="N893" t="str">
            <v>Internado RD</v>
          </cell>
          <cell r="O893" t="str">
            <v>No Aplica</v>
          </cell>
          <cell r="P893" t="str">
            <v>Vulneración</v>
          </cell>
          <cell r="Q893">
            <v>405</v>
          </cell>
          <cell r="R893">
            <v>91</v>
          </cell>
          <cell r="S893">
            <v>43435</v>
          </cell>
          <cell r="T893">
            <v>43769</v>
          </cell>
          <cell r="U893">
            <v>1364750751</v>
          </cell>
          <cell r="V893" t="str">
            <v>Aleyda Rivera Sanchez</v>
          </cell>
        </row>
        <row r="894">
          <cell r="B894" t="str">
            <v>73-162-893</v>
          </cell>
          <cell r="C894" t="str">
            <v>Tolima</v>
          </cell>
          <cell r="D894" t="str">
            <v>Fundación Grupo de Apoyo</v>
          </cell>
          <cell r="E894" t="str">
            <v>900201470-6</v>
          </cell>
          <cell r="F894" t="str">
            <v>Jesus Suaza Maldonado</v>
          </cell>
          <cell r="G894" t="str">
            <v>Sede La Esperanza Bloque 1 Niños Y Bloque 2 Niñas.</v>
          </cell>
          <cell r="H894" t="str">
            <v>Finca Villa Laura Potrero Vereda Potrerito - Jurisdicción El Totumo A 200 Metros Del Puente De La Variante Del Municipio Ibagué</v>
          </cell>
          <cell r="I894" t="str">
            <v>Ibagué</v>
          </cell>
          <cell r="J894" t="str">
            <v>Galán</v>
          </cell>
          <cell r="K894">
            <v>0</v>
          </cell>
          <cell r="L894">
            <v>3166240547</v>
          </cell>
          <cell r="M894" t="str">
            <v>fga_hogarlaesperanza@outlook.com</v>
          </cell>
          <cell r="N894" t="str">
            <v>Internado RD</v>
          </cell>
          <cell r="O894" t="str">
            <v>No Aplica</v>
          </cell>
          <cell r="P894" t="str">
            <v>Consumo SPA</v>
          </cell>
          <cell r="Q894">
            <v>407</v>
          </cell>
          <cell r="R894">
            <v>82</v>
          </cell>
          <cell r="S894">
            <v>43435</v>
          </cell>
          <cell r="T894">
            <v>43769</v>
          </cell>
          <cell r="U894">
            <v>1229775402</v>
          </cell>
          <cell r="V894" t="str">
            <v>Aleyda Rivera Sanchez</v>
          </cell>
        </row>
        <row r="895">
          <cell r="B895" t="str">
            <v>73-159-894</v>
          </cell>
          <cell r="C895" t="str">
            <v>Tolima</v>
          </cell>
          <cell r="D895" t="str">
            <v>Fundación Fraternal de Ayuda</v>
          </cell>
          <cell r="E895" t="str">
            <v>900786421-5</v>
          </cell>
          <cell r="F895" t="str">
            <v>Alexandra Peña López</v>
          </cell>
          <cell r="G895">
            <v>0</v>
          </cell>
          <cell r="H895" t="str">
            <v>Finca Villa Betty - Carrera 8 No. 145- 201 Barrio El Salado – Vía Alvarado Dentro Del Municipio De Ibagué</v>
          </cell>
          <cell r="I895" t="str">
            <v>Ibagué</v>
          </cell>
          <cell r="J895" t="str">
            <v>Galán</v>
          </cell>
          <cell r="K895">
            <v>0</v>
          </cell>
          <cell r="L895">
            <v>3105734286</v>
          </cell>
          <cell r="M895" t="str">
            <v>fundamadresgestante@hotmail.com</v>
          </cell>
          <cell r="N895" t="str">
            <v>Internado RD</v>
          </cell>
          <cell r="O895" t="str">
            <v>No Aplica</v>
          </cell>
          <cell r="P895" t="str">
            <v>Gestantes</v>
          </cell>
          <cell r="Q895">
            <v>408</v>
          </cell>
          <cell r="R895">
            <v>50</v>
          </cell>
          <cell r="S895">
            <v>43435</v>
          </cell>
          <cell r="T895">
            <v>43769</v>
          </cell>
          <cell r="U895">
            <v>758608500</v>
          </cell>
          <cell r="V895" t="str">
            <v>Aleyda Rivera Sanchez</v>
          </cell>
        </row>
        <row r="896">
          <cell r="B896" t="str">
            <v>73-159-895</v>
          </cell>
          <cell r="C896" t="str">
            <v>Tolima</v>
          </cell>
          <cell r="D896" t="str">
            <v>Fundación Fraternal de Ayuda</v>
          </cell>
          <cell r="E896" t="str">
            <v>900786421-5</v>
          </cell>
          <cell r="F896" t="str">
            <v>Alexandra Peña López</v>
          </cell>
          <cell r="G896">
            <v>0</v>
          </cell>
          <cell r="H896" t="str">
            <v>Granja Ambala Kilometro 2 Parte Alta, Vereda Chinalta De La Ciudad De Ibagué</v>
          </cell>
          <cell r="I896" t="str">
            <v>Ibagué</v>
          </cell>
          <cell r="J896" t="str">
            <v>Galán</v>
          </cell>
          <cell r="K896">
            <v>0</v>
          </cell>
          <cell r="L896">
            <v>3165338123</v>
          </cell>
          <cell r="M896" t="str">
            <v>fraternalequipo@hotmail.com</v>
          </cell>
          <cell r="N896" t="str">
            <v>Internado RD</v>
          </cell>
          <cell r="O896" t="str">
            <v>No Aplica</v>
          </cell>
          <cell r="P896" t="str">
            <v>Discapacidad</v>
          </cell>
          <cell r="Q896">
            <v>409</v>
          </cell>
          <cell r="R896">
            <v>40</v>
          </cell>
          <cell r="S896">
            <v>43435</v>
          </cell>
          <cell r="T896">
            <v>43769</v>
          </cell>
          <cell r="U896">
            <v>688194560</v>
          </cell>
          <cell r="V896" t="str">
            <v>Aleyda Rivera Sanchez</v>
          </cell>
        </row>
        <row r="897">
          <cell r="B897" t="str">
            <v>73-16-896</v>
          </cell>
          <cell r="C897" t="str">
            <v>Tolima</v>
          </cell>
          <cell r="D897" t="str">
            <v>Asociación Cristiana de Jóvenes del Tolima</v>
          </cell>
          <cell r="E897" t="str">
            <v>890705905-6</v>
          </cell>
          <cell r="F897" t="str">
            <v>Luz Ayda Gomez Chisco</v>
          </cell>
          <cell r="G897">
            <v>0</v>
          </cell>
          <cell r="H897" t="str">
            <v>Manzana T Casa 12 Barrio Tolima Grande</v>
          </cell>
          <cell r="I897" t="str">
            <v>Ibagué</v>
          </cell>
          <cell r="J897" t="str">
            <v>Galán</v>
          </cell>
          <cell r="K897">
            <v>2711031</v>
          </cell>
          <cell r="L897">
            <v>3264374011</v>
          </cell>
          <cell r="M897" t="str">
            <v>ibagueacj@gmail.com</v>
          </cell>
          <cell r="N897" t="str">
            <v>Externado RD</v>
          </cell>
          <cell r="O897" t="str">
            <v>Media Jornada</v>
          </cell>
          <cell r="P897" t="str">
            <v>Vulneración</v>
          </cell>
          <cell r="Q897">
            <v>412</v>
          </cell>
          <cell r="R897">
            <v>60</v>
          </cell>
          <cell r="S897">
            <v>43435</v>
          </cell>
          <cell r="T897">
            <v>43769</v>
          </cell>
          <cell r="U897">
            <v>328848420</v>
          </cell>
          <cell r="V897" t="str">
            <v>Aleyda Rivera Sanchez</v>
          </cell>
        </row>
        <row r="898">
          <cell r="B898" t="str">
            <v>73-83-897</v>
          </cell>
          <cell r="C898" t="str">
            <v>Tolima</v>
          </cell>
          <cell r="D898" t="str">
            <v>Corporación Amigos Caminos Con Futuro</v>
          </cell>
          <cell r="E898" t="str">
            <v>809007029-1</v>
          </cell>
          <cell r="F898" t="str">
            <v>Gloria Leonor Barbosa Hurtado</v>
          </cell>
          <cell r="G898" t="str">
            <v>Huellitas De Corazón</v>
          </cell>
          <cell r="H898" t="str">
            <v>Carrera 8 No. 18 - 34 Barrio Interlaken</v>
          </cell>
          <cell r="I898" t="str">
            <v>Ibagué</v>
          </cell>
          <cell r="J898" t="str">
            <v>Galán</v>
          </cell>
          <cell r="K898">
            <v>2737933</v>
          </cell>
          <cell r="L898">
            <v>3134807939</v>
          </cell>
          <cell r="M898" t="str">
            <v>centrodeemergenciahuellitas@gmail.com</v>
          </cell>
          <cell r="N898" t="str">
            <v>Centro de Emergencia RD</v>
          </cell>
          <cell r="O898" t="str">
            <v>No Aplica</v>
          </cell>
          <cell r="P898" t="str">
            <v>Vulneración</v>
          </cell>
          <cell r="Q898">
            <v>415</v>
          </cell>
          <cell r="R898">
            <v>45</v>
          </cell>
          <cell r="S898">
            <v>43435</v>
          </cell>
          <cell r="T898">
            <v>43769</v>
          </cell>
          <cell r="U898">
            <v>808389585</v>
          </cell>
          <cell r="V898" t="str">
            <v>Aleyda Rivera Sanchez</v>
          </cell>
        </row>
        <row r="899">
          <cell r="B899" t="str">
            <v>73-83-898</v>
          </cell>
          <cell r="C899" t="str">
            <v>Tolima</v>
          </cell>
          <cell r="D899" t="str">
            <v>Corporación Amigos Caminos Con Futuro</v>
          </cell>
          <cell r="E899" t="str">
            <v>809007029-1</v>
          </cell>
          <cell r="F899" t="str">
            <v>Gloria Leonor Barbosa Hurtado</v>
          </cell>
          <cell r="G899" t="str">
            <v>Huellitas Del Futuro</v>
          </cell>
          <cell r="H899" t="str">
            <v>Carrera 2 No.6 - 31 Barrio La Gaviota</v>
          </cell>
          <cell r="I899" t="str">
            <v>Ibagué</v>
          </cell>
          <cell r="J899" t="str">
            <v>Galán</v>
          </cell>
          <cell r="K899">
            <v>2741949</v>
          </cell>
          <cell r="L899">
            <v>3166245914</v>
          </cell>
          <cell r="M899" t="str">
            <v>amigosacf@yahoo.com.mx</v>
          </cell>
          <cell r="N899" t="str">
            <v>Externado RD</v>
          </cell>
          <cell r="O899" t="str">
            <v>Media Jornada</v>
          </cell>
          <cell r="P899" t="str">
            <v>Vulneración</v>
          </cell>
          <cell r="Q899">
            <v>416</v>
          </cell>
          <cell r="R899">
            <v>27</v>
          </cell>
          <cell r="S899">
            <v>43435</v>
          </cell>
          <cell r="T899">
            <v>43769</v>
          </cell>
          <cell r="U899">
            <v>147981789</v>
          </cell>
          <cell r="V899" t="str">
            <v>Aleyda Rivera Sanchez</v>
          </cell>
        </row>
        <row r="900">
          <cell r="B900" t="str">
            <v>73-113-899</v>
          </cell>
          <cell r="C900" t="str">
            <v>Tolima</v>
          </cell>
          <cell r="D900" t="str">
            <v>Fundación "Shekinah" Para la Restauración Atraves de la Renovación Integral de la Familia</v>
          </cell>
          <cell r="E900" t="str">
            <v>900074832-3</v>
          </cell>
          <cell r="F900" t="str">
            <v>Juan Carlos Diaz Lozano</v>
          </cell>
          <cell r="G900" t="str">
            <v>Nuevo Amanecer</v>
          </cell>
          <cell r="H900" t="str">
            <v>Calle 131 No. 8 - 125 Barrio Montecarlo</v>
          </cell>
          <cell r="I900" t="str">
            <v>Ibagué</v>
          </cell>
          <cell r="J900" t="str">
            <v>Galán</v>
          </cell>
          <cell r="K900">
            <v>2761934</v>
          </cell>
          <cell r="L900">
            <v>3167316352</v>
          </cell>
          <cell r="M900" t="str">
            <v>funshekinah@yahoo.com</v>
          </cell>
          <cell r="N900" t="str">
            <v>Centro de Emergencia RD</v>
          </cell>
          <cell r="O900" t="str">
            <v>No Aplica</v>
          </cell>
          <cell r="P900" t="str">
            <v>Vulneración</v>
          </cell>
          <cell r="Q900">
            <v>418</v>
          </cell>
          <cell r="R900">
            <v>52</v>
          </cell>
          <cell r="S900">
            <v>43435</v>
          </cell>
          <cell r="T900">
            <v>43769</v>
          </cell>
          <cell r="U900">
            <v>934139076</v>
          </cell>
          <cell r="V900" t="str">
            <v>Aleyda Rivera Sanchez</v>
          </cell>
        </row>
        <row r="901">
          <cell r="B901" t="str">
            <v>73-113-900</v>
          </cell>
          <cell r="C901" t="str">
            <v>Tolima</v>
          </cell>
          <cell r="D901" t="str">
            <v>Fundación "Shekinah" Para la Restauración Atraves de la Renovación Integral de la Familia</v>
          </cell>
          <cell r="E901" t="str">
            <v>900074832-3</v>
          </cell>
          <cell r="F901" t="str">
            <v>Juan Carlos Diaz Lozano</v>
          </cell>
          <cell r="G901">
            <v>0</v>
          </cell>
          <cell r="H901" t="str">
            <v>Calle 64 No. 17 - 23 Barrio Ambala</v>
          </cell>
          <cell r="I901" t="str">
            <v>Ibagué</v>
          </cell>
          <cell r="J901" t="str">
            <v>Galán</v>
          </cell>
          <cell r="K901">
            <v>2771409</v>
          </cell>
          <cell r="L901">
            <v>3133790156</v>
          </cell>
          <cell r="M901" t="str">
            <v>casah.shekinah@hotmail.com</v>
          </cell>
          <cell r="N901" t="str">
            <v>Casa Hogar RD</v>
          </cell>
          <cell r="O901" t="str">
            <v>No Aplica</v>
          </cell>
          <cell r="P901" t="str">
            <v>Vulneración</v>
          </cell>
          <cell r="Q901">
            <v>419</v>
          </cell>
          <cell r="R901">
            <v>12</v>
          </cell>
          <cell r="S901">
            <v>43435</v>
          </cell>
          <cell r="T901">
            <v>43769</v>
          </cell>
          <cell r="U901">
            <v>134515464</v>
          </cell>
          <cell r="V901" t="str">
            <v>Aleyda Rivera Sanchez</v>
          </cell>
        </row>
        <row r="902">
          <cell r="B902" t="str">
            <v>73-113-901</v>
          </cell>
          <cell r="C902" t="str">
            <v>Tolima</v>
          </cell>
          <cell r="D902" t="str">
            <v>Fundación "Shekinah" Para la Restauración Atraves de la Renovación Integral de la Familia</v>
          </cell>
          <cell r="E902" t="str">
            <v>900074832-3</v>
          </cell>
          <cell r="F902" t="str">
            <v>Juan Carlos Diaz Lozano</v>
          </cell>
          <cell r="G902">
            <v>0</v>
          </cell>
          <cell r="H902" t="str">
            <v>Calle 66 No. 23 - 61 Barrio Ambala</v>
          </cell>
          <cell r="I902" t="str">
            <v>Ibagué</v>
          </cell>
          <cell r="J902" t="str">
            <v>Galán</v>
          </cell>
          <cell r="K902">
            <v>2758207</v>
          </cell>
          <cell r="L902">
            <v>3155264311</v>
          </cell>
          <cell r="M902" t="str">
            <v>vidalaboralyproductiva@gmail.com</v>
          </cell>
          <cell r="N902" t="str">
            <v>Internado RD</v>
          </cell>
          <cell r="O902" t="str">
            <v>No Aplica</v>
          </cell>
          <cell r="P902" t="str">
            <v>Vida Independiente</v>
          </cell>
          <cell r="Q902">
            <v>420</v>
          </cell>
          <cell r="R902">
            <v>10</v>
          </cell>
          <cell r="S902">
            <v>43435</v>
          </cell>
          <cell r="T902">
            <v>43769</v>
          </cell>
          <cell r="U902">
            <v>299945220</v>
          </cell>
          <cell r="V902" t="str">
            <v>Aleyda Rivera Sanchez</v>
          </cell>
        </row>
        <row r="903">
          <cell r="B903" t="str">
            <v>73-113-902</v>
          </cell>
          <cell r="C903" t="str">
            <v>Tolima</v>
          </cell>
          <cell r="D903" t="str">
            <v>Fundación "Shekinah" Para la Restauración Atraves de la Renovación Integral de la Familia</v>
          </cell>
          <cell r="E903" t="str">
            <v>900074832-3</v>
          </cell>
          <cell r="F903" t="str">
            <v>Juan Carlos Diaz Lozano</v>
          </cell>
          <cell r="G903">
            <v>0</v>
          </cell>
          <cell r="H903" t="str">
            <v>Manzana R2 Casa 4 B Barrio Arkacentro Parrales Sede Femenina</v>
          </cell>
          <cell r="I903" t="str">
            <v>Ibagué</v>
          </cell>
          <cell r="J903" t="str">
            <v>Galán</v>
          </cell>
          <cell r="K903">
            <v>2758207</v>
          </cell>
          <cell r="L903">
            <v>3155264311</v>
          </cell>
          <cell r="M903" t="str">
            <v>vidalaboralyproductiva@gmail.com</v>
          </cell>
          <cell r="N903" t="str">
            <v>Internado RD</v>
          </cell>
          <cell r="O903" t="str">
            <v>No Aplica</v>
          </cell>
          <cell r="P903" t="str">
            <v>Vida Independiente</v>
          </cell>
          <cell r="Q903">
            <v>420</v>
          </cell>
          <cell r="R903">
            <v>10</v>
          </cell>
          <cell r="S903">
            <v>43435</v>
          </cell>
          <cell r="T903">
            <v>43769</v>
          </cell>
          <cell r="U903">
            <v>0</v>
          </cell>
          <cell r="V903" t="str">
            <v>Aleyda Rivera Sanchez</v>
          </cell>
        </row>
        <row r="904">
          <cell r="B904" t="str">
            <v>73-113-903</v>
          </cell>
          <cell r="C904" t="str">
            <v>Tolima</v>
          </cell>
          <cell r="D904" t="str">
            <v>Fundación "Shekinah" Para la Restauración Atraves de la Renovación Integral de la Familia</v>
          </cell>
          <cell r="E904" t="str">
            <v>900074832-3</v>
          </cell>
          <cell r="F904" t="str">
            <v>Juan Carlos Diaz Lozano</v>
          </cell>
          <cell r="G904">
            <v>0</v>
          </cell>
          <cell r="H904" t="str">
            <v>Carrera 4 Tamana No. 32 A 20 Barrio La Francia</v>
          </cell>
          <cell r="I904" t="str">
            <v>Ibagué</v>
          </cell>
          <cell r="J904" t="str">
            <v>Galán</v>
          </cell>
          <cell r="K904">
            <v>2786215</v>
          </cell>
          <cell r="L904">
            <v>3102049820</v>
          </cell>
          <cell r="M904" t="str">
            <v>shekinahtrabajoinfantil@gmail.com</v>
          </cell>
          <cell r="N904" t="str">
            <v>Intervención de Apoyo - Apoyo Psicosocial RD</v>
          </cell>
          <cell r="O904" t="str">
            <v>No Aplica</v>
          </cell>
          <cell r="P904" t="str">
            <v>Trabajo Infantil</v>
          </cell>
          <cell r="Q904">
            <v>421</v>
          </cell>
          <cell r="R904">
            <v>40</v>
          </cell>
          <cell r="S904">
            <v>43435</v>
          </cell>
          <cell r="T904">
            <v>43769</v>
          </cell>
          <cell r="U904">
            <v>142540600</v>
          </cell>
          <cell r="V904" t="str">
            <v>Aleyda Rivera Sanchez</v>
          </cell>
        </row>
        <row r="905">
          <cell r="B905" t="str">
            <v>73-154-904</v>
          </cell>
          <cell r="C905" t="str">
            <v>Tolima</v>
          </cell>
          <cell r="D905" t="str">
            <v>Fundación Familia Entorno Individuo - FEI</v>
          </cell>
          <cell r="E905" t="str">
            <v>900001876-4</v>
          </cell>
          <cell r="F905" t="str">
            <v>Jeisson Paul Cardona</v>
          </cell>
          <cell r="G905">
            <v>0</v>
          </cell>
          <cell r="H905" t="str">
            <v>Kilometro 8 Via Rovira Vereda El Cural</v>
          </cell>
          <cell r="I905" t="str">
            <v>Ibagué</v>
          </cell>
          <cell r="J905" t="str">
            <v>Galán</v>
          </cell>
          <cell r="K905">
            <v>0</v>
          </cell>
          <cell r="L905">
            <v>3014016067</v>
          </cell>
          <cell r="M905" t="str">
            <v>misamoresfei@gmail.com</v>
          </cell>
          <cell r="N905" t="str">
            <v>Internado RD</v>
          </cell>
          <cell r="O905" t="str">
            <v>No Aplica</v>
          </cell>
          <cell r="P905" t="str">
            <v>Consumo SPA</v>
          </cell>
          <cell r="Q905">
            <v>422</v>
          </cell>
          <cell r="R905">
            <v>50</v>
          </cell>
          <cell r="S905">
            <v>43435</v>
          </cell>
          <cell r="T905">
            <v>43769</v>
          </cell>
          <cell r="U905">
            <v>1649698710</v>
          </cell>
          <cell r="V905" t="str">
            <v>Aleyda Rivera Sanchez</v>
          </cell>
        </row>
        <row r="906">
          <cell r="B906" t="str">
            <v>73-154-905</v>
          </cell>
          <cell r="C906" t="str">
            <v>Tolima</v>
          </cell>
          <cell r="D906" t="str">
            <v>Fundación Familia Entorno Individuo - FEI</v>
          </cell>
          <cell r="E906" t="str">
            <v>900001876-4</v>
          </cell>
          <cell r="F906" t="str">
            <v>Jeisson Paul Cardona</v>
          </cell>
          <cell r="G906">
            <v>0</v>
          </cell>
          <cell r="H906" t="str">
            <v>Kilometro 1.3 Vereda Via Rovira, Potrero Grande - Finca San Jorge</v>
          </cell>
          <cell r="I906" t="str">
            <v>Ibagué</v>
          </cell>
          <cell r="J906" t="str">
            <v>Galán</v>
          </cell>
          <cell r="K906">
            <v>0</v>
          </cell>
          <cell r="L906" t="str">
            <v>3159272539 - 3177516696</v>
          </cell>
          <cell r="M906" t="str">
            <v>hogarfei2015@gmail.com</v>
          </cell>
          <cell r="N906" t="str">
            <v>Internado RD</v>
          </cell>
          <cell r="O906" t="str">
            <v>No Aplica</v>
          </cell>
          <cell r="P906" t="str">
            <v>Consumo SPA</v>
          </cell>
          <cell r="Q906">
            <v>422</v>
          </cell>
          <cell r="R906">
            <v>60</v>
          </cell>
          <cell r="S906">
            <v>43435</v>
          </cell>
          <cell r="T906">
            <v>43769</v>
          </cell>
          <cell r="U906">
            <v>0</v>
          </cell>
          <cell r="V906" t="str">
            <v>Aleyda Rivera Sanchez</v>
          </cell>
        </row>
        <row r="907">
          <cell r="B907" t="str">
            <v>73-6-906</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Galán</v>
          </cell>
          <cell r="K907">
            <v>2717723</v>
          </cell>
          <cell r="L907">
            <v>3178935630</v>
          </cell>
          <cell r="M907" t="str">
            <v>adriana.arcila@aldeasinfantiles.org.co</v>
          </cell>
          <cell r="N907" t="str">
            <v>Casa Hogar RD</v>
          </cell>
          <cell r="O907" t="str">
            <v>No Aplica</v>
          </cell>
          <cell r="P907" t="str">
            <v>Vulneración</v>
          </cell>
          <cell r="Q907">
            <v>427</v>
          </cell>
          <cell r="R907">
            <v>70</v>
          </cell>
          <cell r="S907">
            <v>43435</v>
          </cell>
          <cell r="T907">
            <v>43769</v>
          </cell>
          <cell r="U907">
            <v>784673540</v>
          </cell>
          <cell r="V907" t="str">
            <v>Aleyda Rivera Sanchez</v>
          </cell>
        </row>
        <row r="908">
          <cell r="B908" t="str">
            <v>73-4-907</v>
          </cell>
          <cell r="C908" t="str">
            <v>Tolima</v>
          </cell>
          <cell r="D908" t="str">
            <v>Albergue Infantil Alfonso Lopez</v>
          </cell>
          <cell r="E908" t="str">
            <v>890700634-2</v>
          </cell>
          <cell r="F908" t="str">
            <v>Judith Perdomo Diaz</v>
          </cell>
          <cell r="G908">
            <v>0</v>
          </cell>
          <cell r="H908" t="str">
            <v>Avenida Ambala Calle 36 De Ibague</v>
          </cell>
          <cell r="I908" t="str">
            <v>Ibagué</v>
          </cell>
          <cell r="J908" t="str">
            <v>Galán</v>
          </cell>
          <cell r="K908">
            <v>2754511</v>
          </cell>
          <cell r="L908">
            <v>3118419859</v>
          </cell>
          <cell r="M908" t="str">
            <v>alberguealfonsolopez@gmail.com</v>
          </cell>
          <cell r="N908" t="str">
            <v>Internado RD</v>
          </cell>
          <cell r="O908" t="str">
            <v>No Aplica</v>
          </cell>
          <cell r="P908" t="str">
            <v>Vulneración</v>
          </cell>
          <cell r="Q908">
            <v>430</v>
          </cell>
          <cell r="R908">
            <v>60</v>
          </cell>
          <cell r="S908">
            <v>43435</v>
          </cell>
          <cell r="T908">
            <v>43769</v>
          </cell>
          <cell r="U908">
            <v>899835660</v>
          </cell>
          <cell r="V908" t="str">
            <v>Aleyda Rivera Sanchez</v>
          </cell>
        </row>
        <row r="909">
          <cell r="B909" t="str">
            <v>73-128-908</v>
          </cell>
          <cell r="C909" t="str">
            <v>Tolima</v>
          </cell>
          <cell r="D909" t="str">
            <v>Fundación Centro De Estimulación Nivelación Y Desarrollo - CEDESNID</v>
          </cell>
          <cell r="E909" t="str">
            <v>860071892-7</v>
          </cell>
          <cell r="F909" t="str">
            <v>Camilo Alberto Arenas</v>
          </cell>
          <cell r="G909">
            <v>0</v>
          </cell>
          <cell r="H909" t="str">
            <v>Carrera 3 Sur 29 - 05 Barrio Las Brisas</v>
          </cell>
          <cell r="I909" t="str">
            <v>Ibagué</v>
          </cell>
          <cell r="J909" t="str">
            <v>Galán</v>
          </cell>
          <cell r="K909">
            <v>2643657</v>
          </cell>
          <cell r="L909">
            <v>3174119483</v>
          </cell>
          <cell r="M909" t="str">
            <v>cedesnidibague@gmail.com</v>
          </cell>
          <cell r="N909" t="str">
            <v>Internado RD</v>
          </cell>
          <cell r="O909" t="str">
            <v>No Aplica</v>
          </cell>
          <cell r="P909" t="str">
            <v>Discapacidad</v>
          </cell>
          <cell r="Q909">
            <v>433</v>
          </cell>
          <cell r="R909">
            <v>62</v>
          </cell>
          <cell r="S909">
            <v>43435</v>
          </cell>
          <cell r="T909">
            <v>43769</v>
          </cell>
          <cell r="U909">
            <v>1066701568</v>
          </cell>
          <cell r="V909" t="str">
            <v>Aleyda Rivera Sanchez</v>
          </cell>
        </row>
        <row r="910">
          <cell r="B910" t="str">
            <v>73-6-909</v>
          </cell>
          <cell r="C910" t="str">
            <v>Tolima</v>
          </cell>
          <cell r="D910" t="str">
            <v>Aldeas Infantiles SOS Colombia</v>
          </cell>
          <cell r="E910" t="str">
            <v>860024041-6</v>
          </cell>
          <cell r="F910" t="str">
            <v>Angela Maria Monica Biviana Rosales Rodriguez</v>
          </cell>
          <cell r="G910">
            <v>0</v>
          </cell>
          <cell r="H910" t="str">
            <v>Calle 87 No. 20 - 98 Sector Vergel</v>
          </cell>
          <cell r="I910" t="str">
            <v>Ibagué</v>
          </cell>
          <cell r="J910" t="str">
            <v>Honda</v>
          </cell>
          <cell r="K910">
            <v>2717723</v>
          </cell>
          <cell r="L910">
            <v>3178935630</v>
          </cell>
          <cell r="M910" t="str">
            <v>oficina.nacional@aldeasinfantiles.org.co</v>
          </cell>
          <cell r="N910" t="str">
            <v>Hogar Sustituto Entidad RD</v>
          </cell>
          <cell r="O910" t="str">
            <v>No Aplica</v>
          </cell>
          <cell r="P910" t="str">
            <v>Vulneración / Discapacidad</v>
          </cell>
          <cell r="Q910">
            <v>458</v>
          </cell>
          <cell r="R910">
            <v>255</v>
          </cell>
          <cell r="S910">
            <v>43435</v>
          </cell>
          <cell r="T910">
            <v>43769</v>
          </cell>
          <cell r="U910">
            <v>3434606151</v>
          </cell>
          <cell r="V910" t="str">
            <v>Andrea Gallego Cardona</v>
          </cell>
        </row>
        <row r="911">
          <cell r="B911" t="str">
            <v>73-156-910</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Atención Especializada</v>
          </cell>
          <cell r="O911" t="str">
            <v>No Aplica</v>
          </cell>
          <cell r="P911" t="str">
            <v>SRPA</v>
          </cell>
          <cell r="Q911">
            <v>434</v>
          </cell>
          <cell r="R911">
            <v>99</v>
          </cell>
          <cell r="S911">
            <v>43435</v>
          </cell>
          <cell r="T911">
            <v>43769</v>
          </cell>
          <cell r="U911">
            <v>2408891550</v>
          </cell>
          <cell r="V911" t="str">
            <v>Juan Carlos Oviedo Fernandez</v>
          </cell>
        </row>
        <row r="912">
          <cell r="B912" t="str">
            <v>73-156-911</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Atención Especializada</v>
          </cell>
          <cell r="O912" t="str">
            <v>No Aplica</v>
          </cell>
          <cell r="P912" t="str">
            <v>SRPA</v>
          </cell>
          <cell r="Q912">
            <v>434</v>
          </cell>
          <cell r="R912">
            <v>10</v>
          </cell>
          <cell r="S912">
            <v>43435</v>
          </cell>
          <cell r="T912">
            <v>43769</v>
          </cell>
          <cell r="U912">
            <v>0</v>
          </cell>
          <cell r="V912" t="str">
            <v>Juan Carlos Oviedo Fernandez</v>
          </cell>
        </row>
        <row r="913">
          <cell r="B913" t="str">
            <v>73-156-912</v>
          </cell>
          <cell r="C913" t="str">
            <v>Tolima</v>
          </cell>
          <cell r="D913" t="str">
            <v>Fundación Familiar Pro Rehabilitación de Farmacodependientes FFARO</v>
          </cell>
          <cell r="E913" t="str">
            <v>800034694-1</v>
          </cell>
          <cell r="F913" t="str">
            <v>Luis Edier Usma Osorio</v>
          </cell>
          <cell r="G913" t="str">
            <v>Internado De Restablecimiento De Justicia (iraj) Femenino</v>
          </cell>
          <cell r="H913" t="str">
            <v>Carrera 6 No 43-44 B/ Restrepo</v>
          </cell>
          <cell r="I913" t="str">
            <v>Ibagué</v>
          </cell>
          <cell r="J913" t="str">
            <v>Jordán</v>
          </cell>
          <cell r="K913">
            <v>0</v>
          </cell>
          <cell r="L913">
            <v>3117745002</v>
          </cell>
          <cell r="M913" t="str">
            <v>contacto@fundacionfaro.org</v>
          </cell>
          <cell r="N913" t="str">
            <v>Internado RAJ</v>
          </cell>
          <cell r="O913" t="str">
            <v>No Aplica</v>
          </cell>
          <cell r="P913" t="str">
            <v>RAJ</v>
          </cell>
          <cell r="Q913">
            <v>435</v>
          </cell>
          <cell r="R913">
            <v>13</v>
          </cell>
          <cell r="S913">
            <v>43435</v>
          </cell>
          <cell r="T913">
            <v>43769</v>
          </cell>
          <cell r="U913">
            <v>222887879</v>
          </cell>
          <cell r="V913" t="str">
            <v>Juan Carlos Oviedo Fernandez</v>
          </cell>
        </row>
        <row r="914">
          <cell r="B914" t="str">
            <v>73-156-913</v>
          </cell>
          <cell r="C914" t="str">
            <v>Tolima</v>
          </cell>
          <cell r="D914" t="str">
            <v>Fundación Familiar Pro Rehabilitación de Farmacodependientes FFARO</v>
          </cell>
          <cell r="E914" t="str">
            <v>800034694-1</v>
          </cell>
          <cell r="F914" t="str">
            <v>Luis Edier Usma Osorio</v>
          </cell>
          <cell r="G914" t="str">
            <v>Politecnico Luis A Rengifo (masculino)</v>
          </cell>
          <cell r="H914" t="str">
            <v>Calle 30 Esquina Barrio Claret</v>
          </cell>
          <cell r="I914" t="str">
            <v>Ibagué</v>
          </cell>
          <cell r="J914" t="str">
            <v>Jordán</v>
          </cell>
          <cell r="K914">
            <v>0</v>
          </cell>
          <cell r="L914" t="str">
            <v>3137323577 - 3206701070</v>
          </cell>
          <cell r="M914" t="str">
            <v>faropolitecnico@fundacionfaro.org regionaltolima@fundacionfaro.org contacto@fundacionfaro.org</v>
          </cell>
          <cell r="N914" t="str">
            <v>Centro De Internamiento Preventivo</v>
          </cell>
          <cell r="O914" t="str">
            <v>No Aplica</v>
          </cell>
          <cell r="P914" t="str">
            <v>SRPA</v>
          </cell>
          <cell r="Q914">
            <v>436</v>
          </cell>
          <cell r="R914">
            <v>10</v>
          </cell>
          <cell r="S914">
            <v>43435</v>
          </cell>
          <cell r="T914">
            <v>43769</v>
          </cell>
          <cell r="U914">
            <v>390301884</v>
          </cell>
          <cell r="V914" t="str">
            <v>Juan Carlos Oviedo Fernandez</v>
          </cell>
        </row>
        <row r="915">
          <cell r="B915" t="str">
            <v>73-156-914</v>
          </cell>
          <cell r="C915" t="str">
            <v>Tolima</v>
          </cell>
          <cell r="D915" t="str">
            <v>Fundación Familiar Pro Rehabilitación de Farmacodependientes FFARO</v>
          </cell>
          <cell r="E915" t="str">
            <v>800034694-1</v>
          </cell>
          <cell r="F915" t="str">
            <v>Luis Edier Usma Osorio</v>
          </cell>
          <cell r="G915" t="str">
            <v>Unidad (femenino)</v>
          </cell>
          <cell r="H915" t="str">
            <v>Carrera 6 No 43-44 B/ Restrepo</v>
          </cell>
          <cell r="I915" t="str">
            <v>Ibagué</v>
          </cell>
          <cell r="J915" t="str">
            <v>Jordán</v>
          </cell>
          <cell r="K915">
            <v>0</v>
          </cell>
          <cell r="L915" t="str">
            <v>3137323577 - 3206701070</v>
          </cell>
          <cell r="M915" t="str">
            <v>farofemenino@fundacionfaro.org</v>
          </cell>
          <cell r="N915" t="str">
            <v>Centro De Internamiento Preventivo</v>
          </cell>
          <cell r="O915" t="str">
            <v>No Aplica</v>
          </cell>
          <cell r="P915" t="str">
            <v>SRPA</v>
          </cell>
          <cell r="Q915">
            <v>436</v>
          </cell>
          <cell r="R915">
            <v>8</v>
          </cell>
          <cell r="S915">
            <v>43435</v>
          </cell>
          <cell r="T915">
            <v>43769</v>
          </cell>
          <cell r="U915">
            <v>0</v>
          </cell>
          <cell r="V915" t="str">
            <v>Juan Carlos Oviedo Fernandez</v>
          </cell>
        </row>
        <row r="916">
          <cell r="B916" t="str">
            <v>73-154-915</v>
          </cell>
          <cell r="C916" t="str">
            <v>Tolima</v>
          </cell>
          <cell r="D916" t="str">
            <v>Fundación Familia Entorno Individuo - FEI</v>
          </cell>
          <cell r="E916" t="str">
            <v>900001876-4</v>
          </cell>
          <cell r="F916" t="str">
            <v>Jeisson Paul Cardona</v>
          </cell>
          <cell r="G916" t="str">
            <v>Icaro</v>
          </cell>
          <cell r="H916" t="str">
            <v>Carrera 1a No 29a - 77 B/ America</v>
          </cell>
          <cell r="I916" t="str">
            <v>Ibagué</v>
          </cell>
          <cell r="J916" t="str">
            <v>Jordán</v>
          </cell>
          <cell r="K916">
            <v>5154678</v>
          </cell>
          <cell r="L916">
            <v>3176491482</v>
          </cell>
          <cell r="M916" t="str">
            <v>proceaicaro@yahoo.es</v>
          </cell>
          <cell r="N916" t="str">
            <v>Libertad Vigilada – Asistida</v>
          </cell>
          <cell r="O916" t="str">
            <v>No Aplica</v>
          </cell>
          <cell r="P916" t="str">
            <v>SRPA</v>
          </cell>
          <cell r="Q916">
            <v>423</v>
          </cell>
          <cell r="R916">
            <v>110</v>
          </cell>
          <cell r="S916">
            <v>43435</v>
          </cell>
          <cell r="T916">
            <v>43769</v>
          </cell>
          <cell r="U916">
            <v>523362180</v>
          </cell>
          <cell r="V916" t="str">
            <v>Juan Carlos Oviedo Fernandez</v>
          </cell>
        </row>
        <row r="917">
          <cell r="B917" t="str">
            <v>73-154-916</v>
          </cell>
          <cell r="C917" t="str">
            <v>Tolima</v>
          </cell>
          <cell r="D917" t="str">
            <v>Fundación Familia Entorno Individuo - FEI</v>
          </cell>
          <cell r="E917" t="str">
            <v>900001876-4</v>
          </cell>
          <cell r="F917" t="str">
            <v>Jeisson Paul Cardona</v>
          </cell>
          <cell r="G917">
            <v>0</v>
          </cell>
          <cell r="H917" t="str">
            <v>Carrera 2 No 29a - 66 B/ America</v>
          </cell>
          <cell r="I917" t="str">
            <v>Ibagué</v>
          </cell>
          <cell r="J917" t="str">
            <v>Jordán</v>
          </cell>
          <cell r="K917">
            <v>5154680</v>
          </cell>
          <cell r="L917">
            <v>3124867728</v>
          </cell>
          <cell r="M917" t="str">
            <v>externado.fei@gmail.com</v>
          </cell>
          <cell r="N917" t="str">
            <v>Semicerrado Externado</v>
          </cell>
          <cell r="O917" t="str">
            <v>Media Jornada</v>
          </cell>
          <cell r="P917" t="str">
            <v>SRPA</v>
          </cell>
          <cell r="Q917">
            <v>424</v>
          </cell>
          <cell r="R917">
            <v>38</v>
          </cell>
          <cell r="S917">
            <v>43435</v>
          </cell>
          <cell r="T917">
            <v>43769</v>
          </cell>
          <cell r="U917">
            <v>217971762</v>
          </cell>
          <cell r="V917" t="str">
            <v>Juan Carlos Oviedo Fernandez</v>
          </cell>
        </row>
        <row r="918">
          <cell r="B918" t="str">
            <v>73-154-917</v>
          </cell>
          <cell r="C918" t="str">
            <v>Tolima</v>
          </cell>
          <cell r="D918" t="str">
            <v>Fundación Familia Entorno Individuo - FEI</v>
          </cell>
          <cell r="E918" t="str">
            <v>900001876-4</v>
          </cell>
          <cell r="F918" t="str">
            <v>Jeisson Paul Cardona</v>
          </cell>
          <cell r="G918" t="str">
            <v>Icaro</v>
          </cell>
          <cell r="H918" t="str">
            <v>Carrera 1a No 29a - 77 B/ America</v>
          </cell>
          <cell r="I918" t="str">
            <v>Ibagué</v>
          </cell>
          <cell r="J918" t="str">
            <v>Jordán</v>
          </cell>
          <cell r="K918">
            <v>5154678</v>
          </cell>
          <cell r="L918">
            <v>3176491482</v>
          </cell>
          <cell r="M918" t="str">
            <v>proceaicaro@yahoo.es</v>
          </cell>
          <cell r="N918" t="str">
            <v>Prestación de Servicios Sociales a la Comunidad</v>
          </cell>
          <cell r="O918" t="str">
            <v>No Aplica</v>
          </cell>
          <cell r="P918" t="str">
            <v>SRPA</v>
          </cell>
          <cell r="Q918">
            <v>425</v>
          </cell>
          <cell r="R918">
            <v>18</v>
          </cell>
          <cell r="S918">
            <v>43435</v>
          </cell>
          <cell r="T918">
            <v>43769</v>
          </cell>
          <cell r="U918">
            <v>58989168</v>
          </cell>
          <cell r="V918" t="str">
            <v>Juan Carlos Oviedo Fernandez</v>
          </cell>
        </row>
        <row r="919">
          <cell r="B919" t="str">
            <v>73-162-918</v>
          </cell>
          <cell r="C919" t="str">
            <v>Tolima</v>
          </cell>
          <cell r="D919" t="str">
            <v>Fundación Grupo de Apoyo</v>
          </cell>
          <cell r="E919" t="str">
            <v>900201470-6</v>
          </cell>
          <cell r="F919" t="str">
            <v>Jesus Suaza Maldonado</v>
          </cell>
          <cell r="G919" t="str">
            <v>Restaurando Sueños</v>
          </cell>
          <cell r="H919" t="str">
            <v>Carrera 48 No 117-120 Via Aparco Picaleña</v>
          </cell>
          <cell r="I919" t="str">
            <v>Ibagué</v>
          </cell>
          <cell r="J919" t="str">
            <v>Jordán</v>
          </cell>
          <cell r="K919">
            <v>0</v>
          </cell>
          <cell r="L919">
            <v>3183156852</v>
          </cell>
          <cell r="M919" t="str">
            <v>fundaciongrupodeapoyo@hotmail.com</v>
          </cell>
          <cell r="N919" t="str">
            <v>Internado RAJ</v>
          </cell>
          <cell r="O919" t="str">
            <v>No Aplica</v>
          </cell>
          <cell r="P919" t="str">
            <v>RAJ</v>
          </cell>
          <cell r="Q919">
            <v>406</v>
          </cell>
          <cell r="R919">
            <v>63</v>
          </cell>
          <cell r="S919">
            <v>43435</v>
          </cell>
          <cell r="T919">
            <v>43769</v>
          </cell>
          <cell r="U919">
            <v>1080146529</v>
          </cell>
          <cell r="V919" t="str">
            <v>Juan Carlos Oviedo Fernandez</v>
          </cell>
        </row>
        <row r="920">
          <cell r="B920" t="str">
            <v>73-16-919</v>
          </cell>
          <cell r="C920" t="str">
            <v>Tolima</v>
          </cell>
          <cell r="D920" t="str">
            <v>Asociación Cristiana de Jóvenes del Tolima</v>
          </cell>
          <cell r="E920" t="str">
            <v>890705905-6</v>
          </cell>
          <cell r="F920" t="str">
            <v>Luz Ayda Gomez Chisco</v>
          </cell>
          <cell r="G920" t="str">
            <v>Protegemos Con Amor</v>
          </cell>
          <cell r="H920" t="str">
            <v>Maz 16 Casa 16 Primera Etapa Del Jordan</v>
          </cell>
          <cell r="I920" t="str">
            <v>Ibagué</v>
          </cell>
          <cell r="J920" t="str">
            <v>Jordán</v>
          </cell>
          <cell r="K920" t="str">
            <v>2612716 - 5153344</v>
          </cell>
          <cell r="L920">
            <v>3175108169</v>
          </cell>
          <cell r="M920" t="str">
            <v>acjymcatolima.hs@gmail.com</v>
          </cell>
          <cell r="N920" t="str">
            <v>Hogar Sustituto Entidad RD</v>
          </cell>
          <cell r="O920" t="str">
            <v>No Aplica</v>
          </cell>
          <cell r="P920" t="str">
            <v>Vulneración / Discapacidad</v>
          </cell>
          <cell r="Q920">
            <v>413</v>
          </cell>
          <cell r="R920">
            <v>510</v>
          </cell>
          <cell r="S920">
            <v>43435</v>
          </cell>
          <cell r="T920">
            <v>43769</v>
          </cell>
          <cell r="U920">
            <v>7243701180</v>
          </cell>
          <cell r="V920" t="str">
            <v>Maria Camila Perez Guerra</v>
          </cell>
        </row>
        <row r="921">
          <cell r="B921" t="str">
            <v>73-6-920</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Lerida</v>
          </cell>
          <cell r="K921">
            <v>2717723</v>
          </cell>
          <cell r="L921">
            <v>3178935630</v>
          </cell>
          <cell r="M921" t="str">
            <v>adriana.arcila@aldeasinfantiles sos</v>
          </cell>
          <cell r="N921" t="str">
            <v>Hogar Sustituto Entidad RD</v>
          </cell>
          <cell r="O921" t="str">
            <v>No Aplica</v>
          </cell>
          <cell r="P921" t="str">
            <v>Vulneración / Discapacidad</v>
          </cell>
          <cell r="Q921">
            <v>458</v>
          </cell>
          <cell r="R921">
            <v>0</v>
          </cell>
          <cell r="S921">
            <v>43435</v>
          </cell>
          <cell r="T921">
            <v>43769</v>
          </cell>
          <cell r="U921">
            <v>0</v>
          </cell>
          <cell r="V921" t="str">
            <v>Diana Maribell Lopez</v>
          </cell>
        </row>
        <row r="922">
          <cell r="B922" t="str">
            <v>73-6-921</v>
          </cell>
          <cell r="C922" t="str">
            <v>Tolima</v>
          </cell>
          <cell r="D922" t="str">
            <v>Aldeas Infantiles SOS Colombia</v>
          </cell>
          <cell r="E922" t="str">
            <v>860024041-6</v>
          </cell>
          <cell r="F922" t="str">
            <v>Angela Maria Monica Biviana Rosales Rodriguez</v>
          </cell>
          <cell r="G922">
            <v>0</v>
          </cell>
          <cell r="H922" t="str">
            <v>Calle 87 No. 20 - 98 Sector Vergel</v>
          </cell>
          <cell r="I922" t="str">
            <v>Ibagué</v>
          </cell>
          <cell r="J922" t="str">
            <v>Espinal</v>
          </cell>
          <cell r="K922">
            <v>2717723</v>
          </cell>
          <cell r="L922">
            <v>3178935630</v>
          </cell>
          <cell r="M922" t="str">
            <v>adriana.arcila@aldeasinfantiles sos</v>
          </cell>
          <cell r="N922" t="str">
            <v>Hogar Sustituto Entidad RD</v>
          </cell>
          <cell r="O922" t="str">
            <v>No Aplica</v>
          </cell>
          <cell r="P922" t="str">
            <v>Vulneración / Discapacidad</v>
          </cell>
          <cell r="Q922">
            <v>458</v>
          </cell>
          <cell r="R922">
            <v>0</v>
          </cell>
          <cell r="S922">
            <v>43435</v>
          </cell>
          <cell r="T922">
            <v>43769</v>
          </cell>
          <cell r="U922">
            <v>0</v>
          </cell>
          <cell r="V922" t="str">
            <v>Angela Maria Montealegre Garcia</v>
          </cell>
        </row>
        <row r="923">
          <cell r="B923" t="str">
            <v>73-6-922</v>
          </cell>
          <cell r="C923" t="str">
            <v>Tolima</v>
          </cell>
          <cell r="D923" t="str">
            <v>Aldeas Infantiles SOS Colombia</v>
          </cell>
          <cell r="E923" t="str">
            <v>860024041-6</v>
          </cell>
          <cell r="F923" t="str">
            <v>Angela Maria Monica Biviana Rosales Rodriguez</v>
          </cell>
          <cell r="G923">
            <v>0</v>
          </cell>
          <cell r="H923" t="str">
            <v>Calle 87 No. 20 - 98 Sector Vergel</v>
          </cell>
          <cell r="I923" t="str">
            <v>Ibagué</v>
          </cell>
          <cell r="J923" t="str">
            <v>Melgar</v>
          </cell>
          <cell r="K923">
            <v>2717723</v>
          </cell>
          <cell r="L923">
            <v>3178935631</v>
          </cell>
          <cell r="M923" t="str">
            <v>adriana.arcila@aldeasinfantiles sos</v>
          </cell>
          <cell r="N923" t="str">
            <v>Hogar Sustituto Entidad RD</v>
          </cell>
          <cell r="O923" t="str">
            <v>No Aplica</v>
          </cell>
          <cell r="P923" t="str">
            <v>Vulneración / Discapacidad</v>
          </cell>
          <cell r="Q923">
            <v>458</v>
          </cell>
          <cell r="R923">
            <v>0</v>
          </cell>
          <cell r="S923">
            <v>43435</v>
          </cell>
          <cell r="T923">
            <v>43769</v>
          </cell>
          <cell r="U923">
            <v>0</v>
          </cell>
          <cell r="V923" t="str">
            <v>Deyis Lorena Guarnizo Vera</v>
          </cell>
        </row>
        <row r="924">
          <cell r="B924" t="str">
            <v>73-6-923</v>
          </cell>
          <cell r="C924" t="str">
            <v>Tolima</v>
          </cell>
          <cell r="D924" t="str">
            <v>Aldeas Infantiles SOS Colombia</v>
          </cell>
          <cell r="E924" t="str">
            <v>860024041-6</v>
          </cell>
          <cell r="F924" t="str">
            <v>Angela Maria Monica Biviana Rosales Rodriguez</v>
          </cell>
          <cell r="G924">
            <v>0</v>
          </cell>
          <cell r="H924" t="str">
            <v>Calle 87 No. 20 - 98 Sector Vergel</v>
          </cell>
          <cell r="I924" t="str">
            <v>Ibagué</v>
          </cell>
          <cell r="J924" t="str">
            <v>Ibagué</v>
          </cell>
          <cell r="K924">
            <v>2717723</v>
          </cell>
          <cell r="L924">
            <v>3178935630</v>
          </cell>
          <cell r="M924" t="str">
            <v>adriana.arcila@aldeasinfantiles.org.co</v>
          </cell>
          <cell r="N924" t="str">
            <v>Casa Universitaria</v>
          </cell>
          <cell r="O924" t="str">
            <v>No Aplica</v>
          </cell>
          <cell r="P924" t="str">
            <v>Vida Independiente</v>
          </cell>
          <cell r="Q924">
            <v>224</v>
          </cell>
          <cell r="R924">
            <v>45</v>
          </cell>
          <cell r="S924">
            <v>43497</v>
          </cell>
          <cell r="T924">
            <v>43769</v>
          </cell>
          <cell r="U924">
            <v>596979720</v>
          </cell>
          <cell r="V924" t="str">
            <v>Aleyda Rivera Sanchez</v>
          </cell>
        </row>
        <row r="925">
          <cell r="B925" t="str">
            <v>73-173-924</v>
          </cell>
          <cell r="C925" t="str">
            <v>Tolima</v>
          </cell>
          <cell r="D925" t="str">
            <v>Fundación IMIX</v>
          </cell>
          <cell r="E925" t="str">
            <v>900265071-5</v>
          </cell>
          <cell r="F925" t="str">
            <v>Eugenia Victoria Rojas de Bahamon</v>
          </cell>
          <cell r="G925">
            <v>0</v>
          </cell>
          <cell r="H925" t="str">
            <v>Maz 5 Casa 3. Barrio Pajonales</v>
          </cell>
          <cell r="I925" t="str">
            <v>Lérida</v>
          </cell>
          <cell r="J925" t="str">
            <v>Lerida</v>
          </cell>
          <cell r="K925">
            <v>0</v>
          </cell>
          <cell r="L925">
            <v>3142823255</v>
          </cell>
          <cell r="M925" t="str">
            <v>fundacionimix.discapacidadlerida@outlook.com</v>
          </cell>
          <cell r="N925" t="str">
            <v>Externado RD</v>
          </cell>
          <cell r="O925" t="str">
            <v>Media Jornada</v>
          </cell>
          <cell r="P925" t="str">
            <v>Discapacidad</v>
          </cell>
          <cell r="Q925">
            <v>397</v>
          </cell>
          <cell r="R925">
            <v>15</v>
          </cell>
          <cell r="S925">
            <v>43435</v>
          </cell>
          <cell r="T925">
            <v>43769</v>
          </cell>
          <cell r="U925">
            <v>0</v>
          </cell>
          <cell r="V925" t="str">
            <v>Diana Maribell Lopez</v>
          </cell>
        </row>
        <row r="926">
          <cell r="B926" t="str">
            <v>73-16-925</v>
          </cell>
          <cell r="C926" t="str">
            <v>Tolima</v>
          </cell>
          <cell r="D926" t="str">
            <v>Asociación Cristiana de Jóvenes del Tolima</v>
          </cell>
          <cell r="E926" t="str">
            <v>890705905-6</v>
          </cell>
          <cell r="F926" t="str">
            <v>Luz Ayda Gomez Chisco</v>
          </cell>
          <cell r="G926" t="str">
            <v>Centro Juvenil Saint Louis</v>
          </cell>
          <cell r="H926" t="str">
            <v>Calle 9 No 7-11 B/ Centro</v>
          </cell>
          <cell r="I926" t="str">
            <v>Lérida</v>
          </cell>
          <cell r="J926" t="str">
            <v>Lerida</v>
          </cell>
          <cell r="K926">
            <v>2890264</v>
          </cell>
          <cell r="L926">
            <v>3105793368</v>
          </cell>
          <cell r="M926" t="str">
            <v>acjymcalerida@gmail.com</v>
          </cell>
          <cell r="N926" t="str">
            <v>Externado RD</v>
          </cell>
          <cell r="O926" t="str">
            <v>Media Jornada</v>
          </cell>
          <cell r="P926" t="str">
            <v>Vulneración</v>
          </cell>
          <cell r="Q926">
            <v>410</v>
          </cell>
          <cell r="R926">
            <v>30</v>
          </cell>
          <cell r="S926">
            <v>43435</v>
          </cell>
          <cell r="T926">
            <v>43769</v>
          </cell>
          <cell r="U926">
            <v>164424210</v>
          </cell>
          <cell r="V926" t="str">
            <v>Diana Maribell Lopez</v>
          </cell>
        </row>
        <row r="927">
          <cell r="B927" t="str">
            <v>73-166-926</v>
          </cell>
          <cell r="C927" t="str">
            <v>Tolima</v>
          </cell>
          <cell r="D927" t="str">
            <v>Fundación Hogar del Niño Del Líbano</v>
          </cell>
          <cell r="E927" t="str">
            <v>809001337-6</v>
          </cell>
          <cell r="F927" t="str">
            <v>William Tellez Zambrano</v>
          </cell>
          <cell r="G927">
            <v>0</v>
          </cell>
          <cell r="H927" t="str">
            <v>Carrera 5 No. 2 - 76 Barrio San Antonio</v>
          </cell>
          <cell r="I927" t="str">
            <v>Líbano</v>
          </cell>
          <cell r="J927" t="str">
            <v>Líbano</v>
          </cell>
          <cell r="K927">
            <v>0</v>
          </cell>
          <cell r="L927">
            <v>3112382600</v>
          </cell>
          <cell r="M927" t="str">
            <v>fundahogardelnino@gmail.com</v>
          </cell>
          <cell r="N927" t="str">
            <v>Casa Hogar RD</v>
          </cell>
          <cell r="O927" t="str">
            <v>No Aplica</v>
          </cell>
          <cell r="P927" t="str">
            <v>Vulneración</v>
          </cell>
          <cell r="Q927">
            <v>393</v>
          </cell>
          <cell r="R927">
            <v>11</v>
          </cell>
          <cell r="S927">
            <v>43435</v>
          </cell>
          <cell r="T927">
            <v>43769</v>
          </cell>
          <cell r="U927">
            <v>246611684</v>
          </cell>
          <cell r="V927" t="str">
            <v>Liliana Higuera</v>
          </cell>
        </row>
        <row r="928">
          <cell r="B928" t="str">
            <v>73-166-927</v>
          </cell>
          <cell r="C928" t="str">
            <v>Tolima</v>
          </cell>
          <cell r="D928" t="str">
            <v>Fundación Hogar del Niño Del Líbano</v>
          </cell>
          <cell r="E928" t="str">
            <v>809001337-6</v>
          </cell>
          <cell r="F928" t="str">
            <v>William Tellez Zambrano</v>
          </cell>
          <cell r="G928">
            <v>0</v>
          </cell>
          <cell r="H928" t="str">
            <v>Calle 1 No. 4 - 07 Barrio Jarramillo</v>
          </cell>
          <cell r="I928" t="str">
            <v>Líbano</v>
          </cell>
          <cell r="J928" t="str">
            <v>Líbano</v>
          </cell>
          <cell r="K928">
            <v>2560140</v>
          </cell>
          <cell r="L928">
            <v>3112382600</v>
          </cell>
          <cell r="M928" t="str">
            <v>fundahogardelnino@gmail.com</v>
          </cell>
          <cell r="N928" t="str">
            <v>Casa Hogar RD</v>
          </cell>
          <cell r="O928" t="str">
            <v>No Aplica</v>
          </cell>
          <cell r="P928" t="str">
            <v>Vulneración</v>
          </cell>
          <cell r="Q928">
            <v>393</v>
          </cell>
          <cell r="R928">
            <v>11</v>
          </cell>
          <cell r="S928">
            <v>43435</v>
          </cell>
          <cell r="T928">
            <v>43769</v>
          </cell>
          <cell r="U928">
            <v>0</v>
          </cell>
          <cell r="V928" t="str">
            <v>Liliana Higuera</v>
          </cell>
        </row>
        <row r="929">
          <cell r="B929" t="str">
            <v>73-166-928</v>
          </cell>
          <cell r="C929" t="str">
            <v>Tolima</v>
          </cell>
          <cell r="D929" t="str">
            <v>Fundación Hogar del Niño Del Líbano</v>
          </cell>
          <cell r="E929" t="str">
            <v>809001337-6</v>
          </cell>
          <cell r="F929" t="str">
            <v>William Tellez Zambrano</v>
          </cell>
          <cell r="G929">
            <v>0</v>
          </cell>
          <cell r="H929" t="str">
            <v>Carrera 11 No. 6 - 67 Barrio Centro</v>
          </cell>
          <cell r="I929" t="str">
            <v>Líbano</v>
          </cell>
          <cell r="J929" t="str">
            <v>Líbano</v>
          </cell>
          <cell r="K929">
            <v>2562308</v>
          </cell>
          <cell r="L929">
            <v>3142262575</v>
          </cell>
          <cell r="M929" t="str">
            <v>fundahogardelnino@gmail.com</v>
          </cell>
          <cell r="N929" t="str">
            <v>Externado RD</v>
          </cell>
          <cell r="O929" t="str">
            <v>Media Jornada</v>
          </cell>
          <cell r="P929" t="str">
            <v>Vulneración</v>
          </cell>
          <cell r="Q929">
            <v>431</v>
          </cell>
          <cell r="R929">
            <v>35</v>
          </cell>
          <cell r="S929">
            <v>43435</v>
          </cell>
          <cell r="T929">
            <v>43769</v>
          </cell>
          <cell r="U929">
            <v>191828245</v>
          </cell>
          <cell r="V929" t="str">
            <v>Liliana Higuera</v>
          </cell>
        </row>
        <row r="930">
          <cell r="B930" t="str">
            <v>73-166-929</v>
          </cell>
          <cell r="C930" t="str">
            <v>Tolima</v>
          </cell>
          <cell r="D930" t="str">
            <v>Fundación Hogar del Niño Del Líbano</v>
          </cell>
          <cell r="E930" t="str">
            <v>809001337-6</v>
          </cell>
          <cell r="F930" t="str">
            <v>William Tellez Zambrano</v>
          </cell>
          <cell r="G930">
            <v>0</v>
          </cell>
          <cell r="H930" t="str">
            <v>Calle 2 No. 4 -15 Barrio San Antonio</v>
          </cell>
          <cell r="I930" t="str">
            <v>Líbano</v>
          </cell>
          <cell r="J930" t="str">
            <v>Líbano</v>
          </cell>
          <cell r="K930">
            <v>2562194</v>
          </cell>
          <cell r="L930">
            <v>3112085654</v>
          </cell>
          <cell r="M930" t="str">
            <v>fundahogardelnino@gmail.com</v>
          </cell>
          <cell r="N930" t="str">
            <v>Hogar Sustituto Entidad RD</v>
          </cell>
          <cell r="O930" t="str">
            <v>No Aplica</v>
          </cell>
          <cell r="P930" t="str">
            <v>Vulneración / Discapacidad</v>
          </cell>
          <cell r="Q930">
            <v>432</v>
          </cell>
          <cell r="R930">
            <v>99</v>
          </cell>
          <cell r="S930">
            <v>43435</v>
          </cell>
          <cell r="T930">
            <v>43769</v>
          </cell>
          <cell r="U930">
            <v>1364786907</v>
          </cell>
          <cell r="V930" t="str">
            <v>Liliana Higuera</v>
          </cell>
        </row>
        <row r="931">
          <cell r="B931" t="str">
            <v>73-88-930</v>
          </cell>
          <cell r="C931" t="str">
            <v>Tolima</v>
          </cell>
          <cell r="D931" t="str">
            <v>Corporación de Atención Integral a la población Vulnerable - CORAIPOV</v>
          </cell>
          <cell r="E931" t="str">
            <v>900393415-3</v>
          </cell>
          <cell r="F931" t="str">
            <v>Olga Lucia Correa Ñustes</v>
          </cell>
          <cell r="G931" t="str">
            <v>La Inocente Alegria 2</v>
          </cell>
          <cell r="H931" t="str">
            <v>Carrera 12 No 6-61 B/ Las Brisas</v>
          </cell>
          <cell r="I931" t="str">
            <v>Natagaima</v>
          </cell>
          <cell r="J931" t="str">
            <v>Purificación</v>
          </cell>
          <cell r="K931">
            <v>2269502</v>
          </cell>
          <cell r="L931">
            <v>3115061970</v>
          </cell>
          <cell r="M931" t="str">
            <v>coraipov@hotmail.com</v>
          </cell>
          <cell r="N931" t="str">
            <v>Externado RD</v>
          </cell>
          <cell r="O931" t="str">
            <v>Media Jornada</v>
          </cell>
          <cell r="P931" t="str">
            <v>Discapacidad</v>
          </cell>
          <cell r="Q931">
            <v>426</v>
          </cell>
          <cell r="R931">
            <v>28</v>
          </cell>
          <cell r="S931">
            <v>43435</v>
          </cell>
          <cell r="T931">
            <v>43769</v>
          </cell>
          <cell r="U931">
            <v>529846854</v>
          </cell>
          <cell r="V931" t="str">
            <v>Anilsa Montaña Villarraga</v>
          </cell>
        </row>
        <row r="932">
          <cell r="B932" t="str">
            <v>73-88-931</v>
          </cell>
          <cell r="C932" t="str">
            <v>Tolima</v>
          </cell>
          <cell r="D932" t="str">
            <v>Corporación de Atención Integral a la población Vulnerable - CORAIPOV</v>
          </cell>
          <cell r="E932" t="str">
            <v>900393415-3</v>
          </cell>
          <cell r="F932" t="str">
            <v>Olga Lucia Correa Ñustes</v>
          </cell>
          <cell r="G932" t="str">
            <v>La Inocente Alegria</v>
          </cell>
          <cell r="H932" t="str">
            <v>Calle 11 Con Carrera 2 Esquina B/ L Palmas</v>
          </cell>
          <cell r="I932" t="str">
            <v>Prado</v>
          </cell>
          <cell r="J932" t="str">
            <v>Purificación</v>
          </cell>
          <cell r="K932">
            <v>2280367</v>
          </cell>
          <cell r="L932">
            <v>3115061970</v>
          </cell>
          <cell r="M932" t="str">
            <v>coraipov@hotmail.com</v>
          </cell>
          <cell r="N932" t="str">
            <v>Externado RD</v>
          </cell>
          <cell r="O932" t="str">
            <v>Media Jornada</v>
          </cell>
          <cell r="P932" t="str">
            <v>Discapacidad</v>
          </cell>
          <cell r="Q932">
            <v>426</v>
          </cell>
          <cell r="R932">
            <v>33</v>
          </cell>
          <cell r="S932">
            <v>43435</v>
          </cell>
          <cell r="T932">
            <v>43769</v>
          </cell>
          <cell r="U932">
            <v>0</v>
          </cell>
          <cell r="V932" t="str">
            <v>Anilsa Montaña Villarraga</v>
          </cell>
        </row>
        <row r="933">
          <cell r="B933" t="str">
            <v>73-173-932</v>
          </cell>
          <cell r="C933" t="str">
            <v>Tolima</v>
          </cell>
          <cell r="D933" t="str">
            <v>Fundación IMIX</v>
          </cell>
          <cell r="E933" t="str">
            <v>900265071-5</v>
          </cell>
          <cell r="F933" t="str">
            <v>Eugenia Victoria Rojas de Bahamon</v>
          </cell>
          <cell r="G933">
            <v>0</v>
          </cell>
          <cell r="H933" t="str">
            <v>Carrera 7 No 8-50 B/ Santa Barbara</v>
          </cell>
          <cell r="I933" t="str">
            <v>Purificación</v>
          </cell>
          <cell r="J933" t="str">
            <v>Purificación</v>
          </cell>
          <cell r="K933">
            <v>0</v>
          </cell>
          <cell r="L933" t="str">
            <v>3136647736 - 3176591949</v>
          </cell>
          <cell r="M933" t="str">
            <v>imixfundacion@hotmail.com</v>
          </cell>
          <cell r="N933" t="str">
            <v>Externado RD</v>
          </cell>
          <cell r="O933" t="str">
            <v>Media Jornada</v>
          </cell>
          <cell r="P933" t="str">
            <v>Vulneración</v>
          </cell>
          <cell r="Q933">
            <v>395</v>
          </cell>
          <cell r="R933">
            <v>16</v>
          </cell>
          <cell r="S933">
            <v>43435</v>
          </cell>
          <cell r="T933">
            <v>43769</v>
          </cell>
          <cell r="U933">
            <v>87692912</v>
          </cell>
          <cell r="V933" t="str">
            <v>Anilsa Montaña Villarraga</v>
          </cell>
        </row>
        <row r="934">
          <cell r="B934" t="str">
            <v>73-173-933</v>
          </cell>
          <cell r="C934" t="str">
            <v>Tolima</v>
          </cell>
          <cell r="D934" t="str">
            <v>Fundación IMIX</v>
          </cell>
          <cell r="E934" t="str">
            <v>900265071-5</v>
          </cell>
          <cell r="F934" t="str">
            <v>Eugenia Victoria Rojas de Bahamon</v>
          </cell>
          <cell r="G934">
            <v>0</v>
          </cell>
          <cell r="H934" t="str">
            <v>Carrera 7 No 8-50 B/ Santa Barbara</v>
          </cell>
          <cell r="I934" t="str">
            <v>Purificación</v>
          </cell>
          <cell r="J934" t="str">
            <v>Purificación</v>
          </cell>
          <cell r="K934">
            <v>0</v>
          </cell>
          <cell r="L934" t="str">
            <v>3136647736 - 3176591949</v>
          </cell>
          <cell r="M934" t="str">
            <v>imixfundacion@hotmail.com</v>
          </cell>
          <cell r="N934" t="str">
            <v>Externado RD</v>
          </cell>
          <cell r="O934" t="str">
            <v>Media Jornada</v>
          </cell>
          <cell r="P934" t="str">
            <v>Discapacidad</v>
          </cell>
          <cell r="Q934">
            <v>396</v>
          </cell>
          <cell r="R934">
            <v>16</v>
          </cell>
          <cell r="S934">
            <v>43435</v>
          </cell>
          <cell r="T934">
            <v>43769</v>
          </cell>
          <cell r="U934">
            <v>138976224</v>
          </cell>
          <cell r="V934" t="str">
            <v>Anilsa Montaña Villarraga</v>
          </cell>
        </row>
        <row r="935">
          <cell r="B935" t="str">
            <v>73-22-934</v>
          </cell>
          <cell r="C935" t="str">
            <v>Tolima</v>
          </cell>
          <cell r="D935" t="str">
            <v>Asociación de Padres de Hogares Comunitarios de Bienestar - RONCESVALLES</v>
          </cell>
          <cell r="E935" t="str">
            <v>800077639-9</v>
          </cell>
          <cell r="F935" t="str">
            <v>Myriam Garzón Gonzalez</v>
          </cell>
          <cell r="G935">
            <v>0</v>
          </cell>
          <cell r="H935" t="str">
            <v>Carrera 5 No. 2 - 29 Barrio El Palmar De Roncesvalles</v>
          </cell>
          <cell r="I935" t="str">
            <v>Roncesvalles</v>
          </cell>
          <cell r="J935" t="str">
            <v>Galán</v>
          </cell>
          <cell r="K935">
            <v>0</v>
          </cell>
          <cell r="L935">
            <v>3144412288</v>
          </cell>
          <cell r="M935" t="str">
            <v>externadoasoronces@gmail.com</v>
          </cell>
          <cell r="N935" t="str">
            <v>Externado RD</v>
          </cell>
          <cell r="O935" t="str">
            <v>Media Jornada</v>
          </cell>
          <cell r="P935" t="str">
            <v>Discapacidad</v>
          </cell>
          <cell r="Q935">
            <v>428</v>
          </cell>
          <cell r="R935">
            <v>20</v>
          </cell>
          <cell r="S935">
            <v>43435</v>
          </cell>
          <cell r="T935">
            <v>43769</v>
          </cell>
          <cell r="U935">
            <v>173720280</v>
          </cell>
          <cell r="V935" t="str">
            <v>Aleyda Rivera Sanchez</v>
          </cell>
        </row>
        <row r="936">
          <cell r="B936" t="str">
            <v>73-300-935</v>
          </cell>
          <cell r="C936" t="str">
            <v>Tolima</v>
          </cell>
          <cell r="D936" t="str">
            <v>Parroquia Santa Gertrudis Rovira</v>
          </cell>
          <cell r="E936" t="str">
            <v>890703330-2</v>
          </cell>
          <cell r="F936" t="str">
            <v>Juan Carlos Zuñiga Serna</v>
          </cell>
          <cell r="G936">
            <v>0</v>
          </cell>
          <cell r="H936" t="str">
            <v>Calle 3 No. 46-96 Barrio Centro De Rovira</v>
          </cell>
          <cell r="I936" t="str">
            <v>Rovira</v>
          </cell>
          <cell r="J936" t="str">
            <v>Galán</v>
          </cell>
          <cell r="K936">
            <v>2880092</v>
          </cell>
          <cell r="L936">
            <v>3115341342</v>
          </cell>
          <cell r="M936" t="str">
            <v>sanabuela@yahoo.es</v>
          </cell>
          <cell r="N936" t="str">
            <v>Externado RD</v>
          </cell>
          <cell r="O936" t="str">
            <v>Media Jornada</v>
          </cell>
          <cell r="P936" t="str">
            <v>Vulneración</v>
          </cell>
          <cell r="Q936">
            <v>398</v>
          </cell>
          <cell r="R936">
            <v>24</v>
          </cell>
          <cell r="S936">
            <v>43435</v>
          </cell>
          <cell r="T936">
            <v>43769</v>
          </cell>
          <cell r="U936">
            <v>131539368</v>
          </cell>
          <cell r="V936" t="str">
            <v>Aleyda Rivera Sanchez</v>
          </cell>
        </row>
        <row r="937">
          <cell r="B937" t="str">
            <v>73-26-936</v>
          </cell>
          <cell r="C937" t="str">
            <v>Tolima</v>
          </cell>
          <cell r="D937" t="str">
            <v>Asociación Familia Proyecto al Futuro - FAPROF</v>
          </cell>
          <cell r="E937" t="str">
            <v>800007114-8</v>
          </cell>
          <cell r="F937" t="str">
            <v>Luz Dary Chavez Gutierrez</v>
          </cell>
          <cell r="G937">
            <v>0</v>
          </cell>
          <cell r="H937" t="str">
            <v>Calle 4 No. 5 - 91 Barrio Centro De Rovira</v>
          </cell>
          <cell r="I937" t="str">
            <v>Rovira</v>
          </cell>
          <cell r="J937" t="str">
            <v>Galán</v>
          </cell>
          <cell r="K937">
            <v>0</v>
          </cell>
          <cell r="L937">
            <v>3167496534</v>
          </cell>
          <cell r="M937" t="str">
            <v>faprofexternadodiscapacidad@hotmail.com</v>
          </cell>
          <cell r="N937" t="str">
            <v>Externado RD</v>
          </cell>
          <cell r="O937" t="str">
            <v>Media Jornada</v>
          </cell>
          <cell r="P937" t="str">
            <v>Discapacidad</v>
          </cell>
          <cell r="Q937">
            <v>429</v>
          </cell>
          <cell r="R937">
            <v>21</v>
          </cell>
          <cell r="S937">
            <v>43435</v>
          </cell>
          <cell r="T937">
            <v>43769</v>
          </cell>
          <cell r="U937">
            <v>182406294</v>
          </cell>
          <cell r="V937" t="str">
            <v>Aleyda Rivera Sanchez</v>
          </cell>
        </row>
        <row r="938">
          <cell r="B938" t="str">
            <v>73-83-937</v>
          </cell>
          <cell r="C938" t="str">
            <v>Tolima</v>
          </cell>
          <cell r="D938" t="str">
            <v>Corporación Amigos Caminos Con Futuro</v>
          </cell>
          <cell r="E938" t="str">
            <v>809007029-1</v>
          </cell>
          <cell r="F938" t="str">
            <v>Gloria Leonor Barbosa Hurtado</v>
          </cell>
          <cell r="G938" t="str">
            <v>Lelio Pardo</v>
          </cell>
          <cell r="H938" t="str">
            <v>Carrera 18 D 15a - 20 D 5b-18 Barrio San Lorenzo</v>
          </cell>
          <cell r="I938" t="str">
            <v>San Sebastián De Mariquita</v>
          </cell>
          <cell r="J938" t="str">
            <v>Honda</v>
          </cell>
          <cell r="K938">
            <v>0</v>
          </cell>
          <cell r="L938">
            <v>3123099075</v>
          </cell>
          <cell r="M938" t="str">
            <v>externadoleliopardo@gmail.com</v>
          </cell>
          <cell r="N938" t="str">
            <v>Externado RD</v>
          </cell>
          <cell r="O938" t="str">
            <v>Media Jornada</v>
          </cell>
          <cell r="P938" t="str">
            <v>Discapacidad</v>
          </cell>
          <cell r="Q938">
            <v>414</v>
          </cell>
          <cell r="R938">
            <v>18</v>
          </cell>
          <cell r="S938">
            <v>43435</v>
          </cell>
          <cell r="T938">
            <v>43769</v>
          </cell>
          <cell r="U938">
            <v>0</v>
          </cell>
          <cell r="V938" t="str">
            <v>Andrea Gallego Cardona</v>
          </cell>
        </row>
        <row r="939">
          <cell r="B939" t="str">
            <v>73-83-938</v>
          </cell>
          <cell r="C939" t="str">
            <v>Tolima</v>
          </cell>
          <cell r="D939" t="str">
            <v>Corporación Amigos Caminos Con Futuro</v>
          </cell>
          <cell r="E939" t="str">
            <v>809007029-1</v>
          </cell>
          <cell r="F939" t="str">
            <v>Gloria Leonor Barbosa Hurtado</v>
          </cell>
          <cell r="G939" t="str">
            <v>Una Mano Amiga</v>
          </cell>
          <cell r="H939" t="str">
            <v>Carrera 5 A No. 5 - 35 Barrio Centro</v>
          </cell>
          <cell r="I939" t="str">
            <v>Valle De San Juan</v>
          </cell>
          <cell r="J939" t="str">
            <v>Galán</v>
          </cell>
          <cell r="K939">
            <v>0</v>
          </cell>
          <cell r="L939">
            <v>3112148040</v>
          </cell>
          <cell r="M939" t="str">
            <v>amigosacf@yahoo.com.mx</v>
          </cell>
          <cell r="N939" t="str">
            <v>Externado RD</v>
          </cell>
          <cell r="O939" t="str">
            <v>Media Jornada</v>
          </cell>
          <cell r="P939" t="str">
            <v>Discapacidad</v>
          </cell>
          <cell r="Q939">
            <v>417</v>
          </cell>
          <cell r="R939">
            <v>16</v>
          </cell>
          <cell r="S939">
            <v>43435</v>
          </cell>
          <cell r="T939">
            <v>43769</v>
          </cell>
          <cell r="U939">
            <v>138976224</v>
          </cell>
          <cell r="V939" t="str">
            <v>Aleyda Rivera Sanchez</v>
          </cell>
        </row>
        <row r="940">
          <cell r="B940" t="str">
            <v>73-173-939</v>
          </cell>
          <cell r="C940" t="str">
            <v>Tolima</v>
          </cell>
          <cell r="D940" t="str">
            <v>Fundación IMIX</v>
          </cell>
          <cell r="E940" t="str">
            <v>900265071-5</v>
          </cell>
          <cell r="F940" t="str">
            <v>Eugenia Victoria Rojas de Bahamon</v>
          </cell>
          <cell r="G940">
            <v>0</v>
          </cell>
          <cell r="H940" t="str">
            <v>Carrera 5 No 5-90 B/ Santa Barbara</v>
          </cell>
          <cell r="I940" t="str">
            <v>Venadillo</v>
          </cell>
          <cell r="J940" t="str">
            <v>Lerida</v>
          </cell>
          <cell r="K940">
            <v>0</v>
          </cell>
          <cell r="L940">
            <v>3142823255</v>
          </cell>
          <cell r="M940" t="str">
            <v>imixvenadillodiscapacidad@gmail.com</v>
          </cell>
          <cell r="N940" t="str">
            <v>Externado RD</v>
          </cell>
          <cell r="O940" t="str">
            <v>Media Jornada</v>
          </cell>
          <cell r="P940" t="str">
            <v>Discapacidad</v>
          </cell>
          <cell r="Q940">
            <v>397</v>
          </cell>
          <cell r="R940">
            <v>15</v>
          </cell>
          <cell r="S940">
            <v>43435</v>
          </cell>
          <cell r="T940">
            <v>43769</v>
          </cell>
          <cell r="U940">
            <v>260580420</v>
          </cell>
          <cell r="V940" t="str">
            <v>Diana Maribell Lopez</v>
          </cell>
        </row>
        <row r="941">
          <cell r="B941" t="str">
            <v>76-281-940</v>
          </cell>
          <cell r="C941" t="str">
            <v>Valle</v>
          </cell>
          <cell r="D941" t="str">
            <v>Instituto De Terapia Integral - INTEI</v>
          </cell>
          <cell r="E941" t="str">
            <v>800002971-8</v>
          </cell>
          <cell r="F941" t="str">
            <v>Dora Milena Cadavid Marquez</v>
          </cell>
          <cell r="G941" t="str">
            <v>Alcalá</v>
          </cell>
          <cell r="H941" t="str">
            <v>Barrio La Balsa Segunda Etapa</v>
          </cell>
          <cell r="I941" t="str">
            <v>Alcalá</v>
          </cell>
          <cell r="J941" t="str">
            <v>Cartago</v>
          </cell>
          <cell r="K941">
            <v>2114415</v>
          </cell>
          <cell r="L941">
            <v>3173832371</v>
          </cell>
          <cell r="M941" t="str">
            <v>inteizaragoza@gmail.com</v>
          </cell>
          <cell r="N941" t="str">
            <v>Externado RD</v>
          </cell>
          <cell r="O941" t="str">
            <v>Media Jornada</v>
          </cell>
          <cell r="P941" t="str">
            <v>Discapacidad</v>
          </cell>
          <cell r="Q941">
            <v>754</v>
          </cell>
          <cell r="R941">
            <v>50</v>
          </cell>
          <cell r="S941">
            <v>43435</v>
          </cell>
          <cell r="T941">
            <v>43769</v>
          </cell>
          <cell r="U941">
            <v>0</v>
          </cell>
          <cell r="V941" t="str">
            <v>Gustavo Adolfo Gonzalez Ramirez</v>
          </cell>
        </row>
        <row r="942">
          <cell r="B942" t="str">
            <v>76-210-941</v>
          </cell>
          <cell r="C942" t="str">
            <v>Valle</v>
          </cell>
          <cell r="D942" t="str">
            <v>Fundación Para El Desarrollo De Las Artes Del Litoral Pacifico - PACIFICARTE</v>
          </cell>
          <cell r="E942" t="str">
            <v>835001999-6</v>
          </cell>
          <cell r="F942" t="str">
            <v>Monica Maria Correa Gomez</v>
          </cell>
          <cell r="G942" t="str">
            <v>Casa Musical</v>
          </cell>
          <cell r="H942" t="str">
            <v>Diagonal 3a # 3a-78 Barrio Centro</v>
          </cell>
          <cell r="I942" t="str">
            <v>Buenaventura</v>
          </cell>
          <cell r="J942" t="str">
            <v>Buenaventura</v>
          </cell>
          <cell r="K942">
            <v>2421661</v>
          </cell>
          <cell r="L942">
            <v>3178355449</v>
          </cell>
          <cell r="M942" t="str">
            <v>pacificarte@gmail.com</v>
          </cell>
          <cell r="N942" t="str">
            <v>Externado RD</v>
          </cell>
          <cell r="O942" t="str">
            <v>Media Jornada</v>
          </cell>
          <cell r="P942" t="str">
            <v>Vulneración</v>
          </cell>
          <cell r="Q942">
            <v>713</v>
          </cell>
          <cell r="R942">
            <v>60</v>
          </cell>
          <cell r="S942">
            <v>43435</v>
          </cell>
          <cell r="T942">
            <v>43769</v>
          </cell>
          <cell r="U942">
            <v>328848420</v>
          </cell>
          <cell r="V942" t="str">
            <v>Carolina Moreno Rojas</v>
          </cell>
        </row>
        <row r="943">
          <cell r="B943" t="str">
            <v>76-248-942</v>
          </cell>
          <cell r="C943" t="str">
            <v>Valle</v>
          </cell>
          <cell r="D943" t="str">
            <v>Fundación Servicio Juvenil</v>
          </cell>
          <cell r="E943" t="str">
            <v>860038537-8</v>
          </cell>
          <cell r="F943" t="str">
            <v>Leonardo Gomez Hernández</v>
          </cell>
          <cell r="G943" t="str">
            <v>Buenaventura</v>
          </cell>
          <cell r="H943" t="str">
            <v>Calle 7 No 40 - 195 Barrio El Campín</v>
          </cell>
          <cell r="I943" t="str">
            <v>Buenaventura</v>
          </cell>
          <cell r="J943" t="str">
            <v>Buenaventura</v>
          </cell>
          <cell r="K943">
            <v>2431422</v>
          </cell>
          <cell r="L943">
            <v>3102646342</v>
          </cell>
          <cell r="M943" t="str">
            <v>externadobbosconia@hotmail.com</v>
          </cell>
          <cell r="N943" t="str">
            <v>Externado RD</v>
          </cell>
          <cell r="O943" t="str">
            <v>Media Jornada</v>
          </cell>
          <cell r="P943" t="str">
            <v>Vulneración</v>
          </cell>
          <cell r="Q943">
            <v>714</v>
          </cell>
          <cell r="R943">
            <v>100</v>
          </cell>
          <cell r="S943">
            <v>43435</v>
          </cell>
          <cell r="T943">
            <v>43769</v>
          </cell>
          <cell r="U943">
            <v>548080700</v>
          </cell>
          <cell r="V943" t="str">
            <v>Carolina Moreno Rojas</v>
          </cell>
        </row>
        <row r="944">
          <cell r="B944" t="str">
            <v>76-135-943</v>
          </cell>
          <cell r="C944" t="str">
            <v>Valle</v>
          </cell>
          <cell r="D944" t="str">
            <v>Fundación Christogol</v>
          </cell>
          <cell r="E944" t="str">
            <v>900745755-4</v>
          </cell>
          <cell r="F944" t="str">
            <v>Christopher Hermes Moreno Arias</v>
          </cell>
          <cell r="G944">
            <v>0</v>
          </cell>
          <cell r="H944" t="str">
            <v>Calle 4 No. 51 D- 85 Piso 2 Barrio Transformación</v>
          </cell>
          <cell r="I944" t="str">
            <v>Buenaventura</v>
          </cell>
          <cell r="J944" t="str">
            <v>Buenaventura</v>
          </cell>
          <cell r="K944">
            <v>0</v>
          </cell>
          <cell r="L944">
            <v>3146168970</v>
          </cell>
          <cell r="M944" t="str">
            <v>bagadoch@gmail.com</v>
          </cell>
          <cell r="N944" t="str">
            <v>Externado RD</v>
          </cell>
          <cell r="O944" t="str">
            <v>Media Jornada</v>
          </cell>
          <cell r="P944" t="str">
            <v>Vulneración</v>
          </cell>
          <cell r="Q944">
            <v>712</v>
          </cell>
          <cell r="R944">
            <v>62</v>
          </cell>
          <cell r="S944">
            <v>43435</v>
          </cell>
          <cell r="T944">
            <v>43769</v>
          </cell>
          <cell r="U944">
            <v>339810034</v>
          </cell>
          <cell r="V944" t="str">
            <v>Carolina Moreno Rojas</v>
          </cell>
        </row>
        <row r="945">
          <cell r="B945" t="str">
            <v>76-270-944</v>
          </cell>
          <cell r="C945" t="str">
            <v>Valle</v>
          </cell>
          <cell r="D945" t="str">
            <v>Hogar Juvenil Campesino De Bugalagrande</v>
          </cell>
          <cell r="E945" t="str">
            <v>891901205-2</v>
          </cell>
          <cell r="F945" t="str">
            <v>Hector Favio Berrio Diaz</v>
          </cell>
          <cell r="G945">
            <v>0</v>
          </cell>
          <cell r="H945" t="str">
            <v>Corregimiento De Galicia Via Chicoral</v>
          </cell>
          <cell r="I945" t="str">
            <v>Bugalagrande</v>
          </cell>
          <cell r="J945" t="str">
            <v>Tuluá</v>
          </cell>
          <cell r="K945">
            <v>7000324</v>
          </cell>
          <cell r="L945">
            <v>3162989705</v>
          </cell>
          <cell r="M945" t="str">
            <v>hjcbugalagrande@yahoo.es</v>
          </cell>
          <cell r="N945" t="str">
            <v>Internado RD</v>
          </cell>
          <cell r="O945" t="str">
            <v>No Aplica</v>
          </cell>
          <cell r="P945" t="str">
            <v>Vulneración</v>
          </cell>
          <cell r="Q945">
            <v>721</v>
          </cell>
          <cell r="R945">
            <v>48</v>
          </cell>
          <cell r="S945">
            <v>43435</v>
          </cell>
          <cell r="T945">
            <v>43769</v>
          </cell>
          <cell r="U945">
            <v>719868528</v>
          </cell>
          <cell r="V945" t="str">
            <v>Olga Victoria Molina Guevara</v>
          </cell>
        </row>
        <row r="946">
          <cell r="B946" t="str">
            <v>76-207-945</v>
          </cell>
          <cell r="C946" t="str">
            <v>Valle</v>
          </cell>
          <cell r="D946" t="str">
            <v>Fundación Para El Desarrollo De La Educación - FUNDAPRE</v>
          </cell>
          <cell r="E946" t="str">
            <v>890327635-0</v>
          </cell>
          <cell r="F946" t="str">
            <v>Holmes Andres Arroyave Angulo</v>
          </cell>
          <cell r="G946" t="str">
            <v>Sede Lourdes</v>
          </cell>
          <cell r="H946" t="str">
            <v>Carrera 70 No 1a - 30 Barrio Lourdes</v>
          </cell>
          <cell r="I946" t="str">
            <v>Cali</v>
          </cell>
          <cell r="J946" t="str">
            <v>Centro</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100</v>
          </cell>
          <cell r="S946">
            <v>43435</v>
          </cell>
          <cell r="T946">
            <v>43769</v>
          </cell>
          <cell r="U946">
            <v>1808666310</v>
          </cell>
          <cell r="V946" t="str">
            <v>Adriana Palencia Aldana</v>
          </cell>
        </row>
        <row r="947">
          <cell r="B947" t="str">
            <v>76-207-946</v>
          </cell>
          <cell r="C947" t="str">
            <v>Valle</v>
          </cell>
          <cell r="D947" t="str">
            <v>Fundación Para El Desarrollo De La Educación - FUNDAPRE</v>
          </cell>
          <cell r="E947" t="str">
            <v>890327635-0</v>
          </cell>
          <cell r="F947" t="str">
            <v>Holmes Andres Arroyave Angulo</v>
          </cell>
          <cell r="G947" t="str">
            <v>Sede Sucre</v>
          </cell>
          <cell r="H947" t="str">
            <v>Calle 19 No 8 - 92 Barrio Sucre</v>
          </cell>
          <cell r="I947" t="str">
            <v>Cali</v>
          </cell>
          <cell r="J947" t="str">
            <v>Centro</v>
          </cell>
          <cell r="K947" t="str">
            <v>5567210 - 5580652</v>
          </cell>
          <cell r="L947">
            <v>3147712210</v>
          </cell>
          <cell r="M947" t="str">
            <v>fundapre_nna@hotmail.com; fundapre@hotmail.com; direccion@fundapre.org; externado913@fundapre.org</v>
          </cell>
          <cell r="N947" t="str">
            <v>Externado RD</v>
          </cell>
          <cell r="O947" t="str">
            <v>Media Jornada</v>
          </cell>
          <cell r="P947" t="str">
            <v>Calle</v>
          </cell>
          <cell r="Q947">
            <v>695</v>
          </cell>
          <cell r="R947">
            <v>50</v>
          </cell>
          <cell r="S947">
            <v>43435</v>
          </cell>
          <cell r="T947">
            <v>43769</v>
          </cell>
          <cell r="U947">
            <v>0</v>
          </cell>
          <cell r="V947" t="str">
            <v>Adriana Palencia Aldana</v>
          </cell>
        </row>
        <row r="948">
          <cell r="B948" t="str">
            <v>76-207-947</v>
          </cell>
          <cell r="C948" t="str">
            <v>Valle</v>
          </cell>
          <cell r="D948" t="str">
            <v>Fundación Para El Desarrollo De La Educación - FUNDAPRE</v>
          </cell>
          <cell r="E948" t="str">
            <v>890327635-0</v>
          </cell>
          <cell r="F948" t="str">
            <v>Holmes Andres Arroyave Angulo</v>
          </cell>
          <cell r="G948" t="str">
            <v>Sede Nuevo Latir</v>
          </cell>
          <cell r="H948" t="str">
            <v>Calle 76 No 28-20 Barrio Alfonso Bonilla Aragon</v>
          </cell>
          <cell r="I948" t="str">
            <v>Cali</v>
          </cell>
          <cell r="J948" t="str">
            <v>Suroriental</v>
          </cell>
          <cell r="K948" t="str">
            <v>5567210 - 5580652</v>
          </cell>
          <cell r="L948">
            <v>3147712210</v>
          </cell>
          <cell r="M948" t="str">
            <v>fundapre_nna@hotmail.com; fundapre@hotmail.com; direccion@fundapre.org; externado913@fundapre.org</v>
          </cell>
          <cell r="N948" t="str">
            <v>Externado RD</v>
          </cell>
          <cell r="O948" t="str">
            <v>Media Jornada</v>
          </cell>
          <cell r="P948" t="str">
            <v>Calle</v>
          </cell>
          <cell r="Q948">
            <v>695</v>
          </cell>
          <cell r="R948">
            <v>50</v>
          </cell>
          <cell r="S948">
            <v>43435</v>
          </cell>
          <cell r="T948">
            <v>43769</v>
          </cell>
          <cell r="U948">
            <v>0</v>
          </cell>
          <cell r="V948" t="str">
            <v>Adriana Palencia Aldana</v>
          </cell>
        </row>
        <row r="949">
          <cell r="B949" t="str">
            <v>76-207-948</v>
          </cell>
          <cell r="C949" t="str">
            <v>Valle</v>
          </cell>
          <cell r="D949" t="str">
            <v>Fundación Para El Desarrollo De La Educación - FUNDAPRE</v>
          </cell>
          <cell r="E949" t="str">
            <v>890327635-0</v>
          </cell>
          <cell r="F949" t="str">
            <v>Holmes Andres Arroyave Angulo</v>
          </cell>
          <cell r="G949" t="str">
            <v>Sede El Vallado</v>
          </cell>
          <cell r="H949" t="str">
            <v>Calle 54 # 41b -52 Barrio El Vallado</v>
          </cell>
          <cell r="I949" t="str">
            <v>Cali</v>
          </cell>
          <cell r="J949" t="str">
            <v>Suroriental</v>
          </cell>
          <cell r="K949" t="str">
            <v>5567210 - 5580652</v>
          </cell>
          <cell r="L949">
            <v>3147712210</v>
          </cell>
          <cell r="M949" t="str">
            <v>fundapre_nna@hotmail.com; fundapre@hotmail.com; direccion@fundapre.org; externado913@fundapre.org</v>
          </cell>
          <cell r="N949" t="str">
            <v>Externado RD</v>
          </cell>
          <cell r="O949" t="str">
            <v>Media Jornada</v>
          </cell>
          <cell r="P949" t="str">
            <v>Calle</v>
          </cell>
          <cell r="Q949">
            <v>695</v>
          </cell>
          <cell r="R949">
            <v>130</v>
          </cell>
          <cell r="S949">
            <v>43435</v>
          </cell>
          <cell r="T949">
            <v>43769</v>
          </cell>
          <cell r="U949">
            <v>0</v>
          </cell>
          <cell r="V949" t="str">
            <v>Adriana Palencia Aldana</v>
          </cell>
        </row>
        <row r="950">
          <cell r="B950" t="str">
            <v>76-57-949</v>
          </cell>
          <cell r="C950" t="str">
            <v>Valle</v>
          </cell>
          <cell r="D950" t="str">
            <v>Centro De Estimulación Para El Aprendizaje Y Las Artes Ceartes Estimulo</v>
          </cell>
          <cell r="E950" t="str">
            <v>800233974-0</v>
          </cell>
          <cell r="F950" t="str">
            <v>Jose Fernando Sarria Ospina</v>
          </cell>
          <cell r="G950">
            <v>0</v>
          </cell>
          <cell r="H950" t="str">
            <v>Calle 1a No 55b - 26</v>
          </cell>
          <cell r="I950" t="str">
            <v>Cali</v>
          </cell>
          <cell r="J950" t="str">
            <v>Centro</v>
          </cell>
          <cell r="K950" t="str">
            <v>5130731 - 6808195</v>
          </cell>
          <cell r="L950">
            <v>0</v>
          </cell>
          <cell r="M950" t="str">
            <v>estimuloceartes@gmail.com</v>
          </cell>
          <cell r="N950" t="str">
            <v>Externado RD</v>
          </cell>
          <cell r="O950" t="str">
            <v>Media Jornada</v>
          </cell>
          <cell r="P950" t="str">
            <v>Discapacidad</v>
          </cell>
          <cell r="Q950">
            <v>742</v>
          </cell>
          <cell r="R950">
            <v>41</v>
          </cell>
          <cell r="S950">
            <v>43435</v>
          </cell>
          <cell r="T950">
            <v>43769</v>
          </cell>
          <cell r="U950">
            <v>356126574</v>
          </cell>
          <cell r="V950" t="str">
            <v>Beatriz Eugenia Prado Lucumí</v>
          </cell>
        </row>
        <row r="951">
          <cell r="B951" t="str">
            <v>76-67-950</v>
          </cell>
          <cell r="C951" t="str">
            <v>Valle</v>
          </cell>
          <cell r="D951" t="str">
            <v>Club De Leones De Cali San Fernando</v>
          </cell>
          <cell r="E951" t="str">
            <v>890304198-4</v>
          </cell>
          <cell r="F951" t="str">
            <v>Carlos Enrique Galves Parra</v>
          </cell>
          <cell r="G951">
            <v>0</v>
          </cell>
          <cell r="H951" t="str">
            <v>Calle 3 No 26-51</v>
          </cell>
          <cell r="I951" t="str">
            <v>Cali</v>
          </cell>
          <cell r="J951" t="str">
            <v>Centro</v>
          </cell>
          <cell r="K951">
            <v>5564793</v>
          </cell>
          <cell r="L951">
            <v>3156586068</v>
          </cell>
          <cell r="M951" t="str">
            <v>club.leonescalisanfernando@gmail.com</v>
          </cell>
          <cell r="N951" t="str">
            <v>Externado RD</v>
          </cell>
          <cell r="O951" t="str">
            <v>Media Jornada</v>
          </cell>
          <cell r="P951" t="str">
            <v>Discapacidad</v>
          </cell>
          <cell r="Q951">
            <v>741</v>
          </cell>
          <cell r="R951">
            <v>68</v>
          </cell>
          <cell r="S951">
            <v>43435</v>
          </cell>
          <cell r="T951">
            <v>43769</v>
          </cell>
          <cell r="U951">
            <v>590648952</v>
          </cell>
          <cell r="V951" t="str">
            <v>Beatriz Eugenia Prado Lucumí</v>
          </cell>
        </row>
        <row r="952">
          <cell r="B952" t="str">
            <v>76-229-951</v>
          </cell>
          <cell r="C952" t="str">
            <v>Valle</v>
          </cell>
          <cell r="D952" t="str">
            <v>Fundación Prisma Para La Atención A La Población Autista</v>
          </cell>
          <cell r="E952" t="str">
            <v>805001314-2</v>
          </cell>
          <cell r="F952" t="str">
            <v>Rosse Marie Peña Trujillo</v>
          </cell>
          <cell r="G952">
            <v>0</v>
          </cell>
          <cell r="H952" t="str">
            <v>Carrera 65 No 12a - 26 Barrio Gran Limonar</v>
          </cell>
          <cell r="I952" t="str">
            <v>Cali</v>
          </cell>
          <cell r="J952" t="str">
            <v>Centro</v>
          </cell>
          <cell r="K952">
            <v>5525509</v>
          </cell>
          <cell r="L952">
            <v>0</v>
          </cell>
          <cell r="M952" t="str">
            <v>roma.prisma@hotmail.com</v>
          </cell>
          <cell r="N952" t="str">
            <v>Externado RD</v>
          </cell>
          <cell r="O952" t="str">
            <v>Media Jornada</v>
          </cell>
          <cell r="P952" t="str">
            <v>Discapacidad</v>
          </cell>
          <cell r="Q952">
            <v>744</v>
          </cell>
          <cell r="R952">
            <v>35</v>
          </cell>
          <cell r="S952">
            <v>43435</v>
          </cell>
          <cell r="T952">
            <v>43769</v>
          </cell>
          <cell r="U952">
            <v>304010490</v>
          </cell>
          <cell r="V952" t="str">
            <v>Beatriz Eugenia Prado Lucumí</v>
          </cell>
        </row>
        <row r="953">
          <cell r="B953" t="str">
            <v>76-288-952</v>
          </cell>
          <cell r="C953" t="str">
            <v>Valle</v>
          </cell>
          <cell r="D953" t="str">
            <v>Instituto Para Niños Ciegos Y Sordos Del Valle Del Cauca</v>
          </cell>
          <cell r="E953" t="str">
            <v>890303395-4</v>
          </cell>
          <cell r="F953" t="str">
            <v>Pedro Pablo Perea Mafla</v>
          </cell>
          <cell r="G953">
            <v>0</v>
          </cell>
          <cell r="H953" t="str">
            <v>Carrera 38 No 5b1 - 39 Barrio San Fernando</v>
          </cell>
          <cell r="I953" t="str">
            <v>Cali</v>
          </cell>
          <cell r="J953" t="str">
            <v>Centro</v>
          </cell>
          <cell r="K953" t="str">
            <v>5143150 - 5140218</v>
          </cell>
          <cell r="L953">
            <v>0</v>
          </cell>
          <cell r="M953" t="str">
            <v>instituto@ciegosysordos.org.co; trabajosocialincs@gmail.com</v>
          </cell>
          <cell r="N953" t="str">
            <v>Externado RD</v>
          </cell>
          <cell r="O953" t="str">
            <v>Media Jornada</v>
          </cell>
          <cell r="P953" t="str">
            <v>Discapacidad</v>
          </cell>
          <cell r="Q953">
            <v>740</v>
          </cell>
          <cell r="R953">
            <v>95</v>
          </cell>
          <cell r="S953">
            <v>43435</v>
          </cell>
          <cell r="T953">
            <v>43769</v>
          </cell>
          <cell r="U953">
            <v>825171330</v>
          </cell>
          <cell r="V953" t="str">
            <v>Beatriz Eugenia Prado Lucumí</v>
          </cell>
        </row>
        <row r="954">
          <cell r="B954" t="str">
            <v>76-14-953</v>
          </cell>
          <cell r="C954" t="str">
            <v>Valle</v>
          </cell>
          <cell r="D954" t="str">
            <v>Asociación Cristiana De Jóvenes ACJ</v>
          </cell>
          <cell r="E954" t="str">
            <v>890327568-5</v>
          </cell>
          <cell r="F954" t="str">
            <v>Jenny Lopez Torres</v>
          </cell>
          <cell r="G954" t="str">
            <v>Sede El Jordan</v>
          </cell>
          <cell r="H954" t="str">
            <v>Carrera 94 A No 2 - 16 Barrio Jordan</v>
          </cell>
          <cell r="I954" t="str">
            <v>Cali</v>
          </cell>
          <cell r="J954" t="str">
            <v>Centro</v>
          </cell>
          <cell r="K954" t="str">
            <v>5130719 - 5518204 - 3153033</v>
          </cell>
          <cell r="L954">
            <v>0</v>
          </cell>
          <cell r="M954" t="str">
            <v>ymcacali@ymcacali.org; directora@ymcacali.org</v>
          </cell>
          <cell r="N954" t="str">
            <v>Externado RD</v>
          </cell>
          <cell r="O954" t="str">
            <v>Media Jornada</v>
          </cell>
          <cell r="P954" t="str">
            <v>Trabajo Infantil</v>
          </cell>
          <cell r="Q954">
            <v>747</v>
          </cell>
          <cell r="R954">
            <v>60</v>
          </cell>
          <cell r="S954">
            <v>43435</v>
          </cell>
          <cell r="T954">
            <v>43769</v>
          </cell>
          <cell r="U954">
            <v>328848420</v>
          </cell>
          <cell r="V954" t="str">
            <v>Beatriz Eugenia Prado Lucumí</v>
          </cell>
        </row>
        <row r="955">
          <cell r="B955" t="str">
            <v>76-271-954</v>
          </cell>
          <cell r="C955" t="str">
            <v>Valle</v>
          </cell>
          <cell r="D955" t="str">
            <v>Hogar Juvenil Campesino La Leonera</v>
          </cell>
          <cell r="E955" t="str">
            <v>805003462-3</v>
          </cell>
          <cell r="F955" t="str">
            <v>Tomas Dorian Muñoz Lucio</v>
          </cell>
          <cell r="G955">
            <v>0</v>
          </cell>
          <cell r="H955" t="str">
            <v>Corregimiento La Leonera</v>
          </cell>
          <cell r="I955" t="str">
            <v>Cali</v>
          </cell>
          <cell r="J955" t="str">
            <v>Centro</v>
          </cell>
          <cell r="K955">
            <v>8927239</v>
          </cell>
          <cell r="L955" t="str">
            <v>3165299791 - 3188684543 - 3147680411</v>
          </cell>
          <cell r="M955" t="str">
            <v>hjcleonera@hotmail.es</v>
          </cell>
          <cell r="N955" t="str">
            <v>Externado RD</v>
          </cell>
          <cell r="O955" t="str">
            <v>Media Jornada</v>
          </cell>
          <cell r="P955" t="str">
            <v>Vulneración</v>
          </cell>
          <cell r="Q955">
            <v>743</v>
          </cell>
          <cell r="R955">
            <v>62</v>
          </cell>
          <cell r="S955">
            <v>43435</v>
          </cell>
          <cell r="T955">
            <v>43769</v>
          </cell>
          <cell r="U955">
            <v>339810034</v>
          </cell>
          <cell r="V955" t="str">
            <v>Beatriz Eugenia Prado Lucumí</v>
          </cell>
        </row>
        <row r="956">
          <cell r="B956" t="str">
            <v>76-13-955</v>
          </cell>
          <cell r="C956" t="str">
            <v>Valle</v>
          </cell>
          <cell r="D956" t="str">
            <v>Asociación Creemos En Ti</v>
          </cell>
          <cell r="E956" t="str">
            <v>830051999-1</v>
          </cell>
          <cell r="F956" t="str">
            <v>Monica Patricia Vejarano Velandia</v>
          </cell>
          <cell r="G956" t="str">
            <v>Sede Cali</v>
          </cell>
          <cell r="H956" t="str">
            <v>Carrera 43 No 5c - 47 Barrio Tequendama</v>
          </cell>
          <cell r="I956" t="str">
            <v>Cali</v>
          </cell>
          <cell r="J956" t="str">
            <v>Centro</v>
          </cell>
          <cell r="K956">
            <v>3808587</v>
          </cell>
          <cell r="L956">
            <v>0</v>
          </cell>
          <cell r="M956" t="str">
            <v>asocreemosenticali@yahoo.es
laurispradilla9@hotmail.com</v>
          </cell>
          <cell r="N956" t="str">
            <v>Intervención de Apoyo - Apoyo Psicológico Especializado RD</v>
          </cell>
          <cell r="O956" t="str">
            <v>No Aplica</v>
          </cell>
          <cell r="P956" t="str">
            <v>Violencia Sexual</v>
          </cell>
          <cell r="Q956">
            <v>739</v>
          </cell>
          <cell r="R956" t="str">
            <v>1100 sesiones</v>
          </cell>
          <cell r="S956">
            <v>43435</v>
          </cell>
          <cell r="T956">
            <v>43769</v>
          </cell>
          <cell r="U956">
            <v>1384895896</v>
          </cell>
          <cell r="V956" t="str">
            <v>Beatriz Eugenia Prado Lucumí</v>
          </cell>
        </row>
        <row r="957">
          <cell r="B957" t="str">
            <v>76-38-956</v>
          </cell>
          <cell r="C957" t="str">
            <v>Valle</v>
          </cell>
          <cell r="D957" t="str">
            <v>Asociación Para La Salud Mental Infantil Y Del Adolescente - SIMA</v>
          </cell>
          <cell r="E957" t="str">
            <v>800106362-1</v>
          </cell>
          <cell r="F957" t="str">
            <v>Orlando Solarte Santanilla</v>
          </cell>
          <cell r="G957">
            <v>0</v>
          </cell>
          <cell r="H957" t="str">
            <v>Calle 4 No 57 - 38 Barrio Cuarto De Legua</v>
          </cell>
          <cell r="I957" t="str">
            <v>Cali</v>
          </cell>
          <cell r="J957" t="str">
            <v>Centro</v>
          </cell>
          <cell r="K957" t="str">
            <v>5134793 - 6805704 - 3962978</v>
          </cell>
          <cell r="L957">
            <v>3174313924</v>
          </cell>
          <cell r="M957" t="str">
            <v>sima19902009@hotmail.com</v>
          </cell>
          <cell r="N957" t="str">
            <v>Intervención de Apoyo - Apoyo Psicosocial RD</v>
          </cell>
          <cell r="O957" t="str">
            <v>No Aplica</v>
          </cell>
          <cell r="P957" t="str">
            <v>Vulneración</v>
          </cell>
          <cell r="Q957">
            <v>736</v>
          </cell>
          <cell r="R957">
            <v>250</v>
          </cell>
          <cell r="S957">
            <v>43435</v>
          </cell>
          <cell r="T957">
            <v>43769</v>
          </cell>
          <cell r="U957">
            <v>890878750</v>
          </cell>
          <cell r="V957" t="str">
            <v>Beatriz Eugenia Prado Lucumí</v>
          </cell>
        </row>
        <row r="958">
          <cell r="B958" t="str">
            <v>76-6-957</v>
          </cell>
          <cell r="C958" t="str">
            <v>Valle</v>
          </cell>
          <cell r="D958" t="str">
            <v>Aldeas Infantiles SOS Colombia</v>
          </cell>
          <cell r="E958" t="str">
            <v>860024041-6</v>
          </cell>
          <cell r="F958" t="str">
            <v>Angela Maria Monica Biviana Rosales Rodriguez</v>
          </cell>
          <cell r="G958" t="str">
            <v>Casas 1, 2, 3, 5, 6</v>
          </cell>
          <cell r="H958" t="str">
            <v>Calle 1d No 79 - 91 Barrio Prados Del Sur</v>
          </cell>
          <cell r="I958" t="str">
            <v>Cali</v>
          </cell>
          <cell r="J958" t="str">
            <v>Centro</v>
          </cell>
          <cell r="K958">
            <v>3240064</v>
          </cell>
          <cell r="L958">
            <v>3176675715</v>
          </cell>
          <cell r="M958" t="str">
            <v>david.ortegon@aldeasinfantiles.org.co; angela.rosales@aldeasinfantiles.org.co</v>
          </cell>
          <cell r="N958" t="str">
            <v>Casa Hogar RD</v>
          </cell>
          <cell r="O958" t="str">
            <v>No Aplica</v>
          </cell>
          <cell r="P958" t="str">
            <v>Vulneración</v>
          </cell>
          <cell r="Q958">
            <v>735</v>
          </cell>
          <cell r="R958">
            <v>36</v>
          </cell>
          <cell r="S958">
            <v>43435</v>
          </cell>
          <cell r="T958">
            <v>43769</v>
          </cell>
          <cell r="U958">
            <v>807092784</v>
          </cell>
          <cell r="V958" t="str">
            <v>Beatriz Eugenia Prado Lucumí</v>
          </cell>
        </row>
        <row r="959">
          <cell r="B959" t="str">
            <v>76-6-958</v>
          </cell>
          <cell r="C959" t="str">
            <v>Valle</v>
          </cell>
          <cell r="D959" t="str">
            <v>Aldeas Infantiles SOS Colombia</v>
          </cell>
          <cell r="E959" t="str">
            <v>860024041-6</v>
          </cell>
          <cell r="F959" t="str">
            <v>Angela Maria Monica Biviana Rosales Rodriguez</v>
          </cell>
          <cell r="G959" t="str">
            <v>Casas 8, 9, 10, 12, 14</v>
          </cell>
          <cell r="H959" t="str">
            <v>Calle 1d No 79 - 103 Barrio Prados Del Sur</v>
          </cell>
          <cell r="I959" t="str">
            <v>Cali</v>
          </cell>
          <cell r="J959" t="str">
            <v>Centro</v>
          </cell>
          <cell r="K959">
            <v>3240064</v>
          </cell>
          <cell r="L959">
            <v>3176675715</v>
          </cell>
          <cell r="M959" t="str">
            <v>david.ortegon@aldeasinfantiles.org.co; angela.rosales@aldeasinfantiles.org.co</v>
          </cell>
          <cell r="N959" t="str">
            <v>Casa Hogar RD</v>
          </cell>
          <cell r="O959" t="str">
            <v>No Aplica</v>
          </cell>
          <cell r="P959" t="str">
            <v>Vulneración</v>
          </cell>
          <cell r="Q959">
            <v>735</v>
          </cell>
          <cell r="R959">
            <v>36</v>
          </cell>
          <cell r="S959">
            <v>43435</v>
          </cell>
          <cell r="T959">
            <v>43769</v>
          </cell>
          <cell r="U959">
            <v>0</v>
          </cell>
          <cell r="V959" t="str">
            <v>Beatriz Eugenia Prado Lucumí</v>
          </cell>
        </row>
        <row r="960">
          <cell r="B960" t="str">
            <v>76-123-959</v>
          </cell>
          <cell r="C960" t="str">
            <v>Valle</v>
          </cell>
          <cell r="D960" t="str">
            <v>Fundación Caicedo Gonzalez Riopaila Castilla</v>
          </cell>
          <cell r="E960" t="str">
            <v>890301972-5</v>
          </cell>
          <cell r="F960" t="str">
            <v>Ana Milena Lemos Paredes</v>
          </cell>
          <cell r="G960">
            <v>0</v>
          </cell>
          <cell r="H960" t="str">
            <v>Carrera 38n No 3cn - 86 Barrio Prados Del Norte</v>
          </cell>
          <cell r="I960" t="str">
            <v>Cali</v>
          </cell>
          <cell r="J960" t="str">
            <v>Centro - Jamundí - Nororiental - Sur - Suroriental</v>
          </cell>
          <cell r="K960">
            <v>8838847</v>
          </cell>
          <cell r="L960">
            <v>0</v>
          </cell>
          <cell r="M960" t="str">
            <v>hsustitutos@fcgriopailacastilla.org; auxiliarhs@fcgriopailacastilla.org; sadministrativahs@fundacioncaicedogonzalez.org</v>
          </cell>
          <cell r="N960" t="str">
            <v>Hogar Sustituto Entidad RD</v>
          </cell>
          <cell r="O960" t="str">
            <v>No Aplica</v>
          </cell>
          <cell r="P960" t="str">
            <v>Vulneración</v>
          </cell>
          <cell r="Q960">
            <v>745</v>
          </cell>
          <cell r="R960">
            <v>400</v>
          </cell>
          <cell r="S960">
            <v>43435</v>
          </cell>
          <cell r="T960">
            <v>43769</v>
          </cell>
          <cell r="U960">
            <v>5210782000</v>
          </cell>
          <cell r="V960" t="str">
            <v>Beatriz Eugenia Prado Lucumí</v>
          </cell>
        </row>
        <row r="961">
          <cell r="B961" t="str">
            <v>76-129-960</v>
          </cell>
          <cell r="C961" t="str">
            <v>Valle</v>
          </cell>
          <cell r="D961" t="str">
            <v>Fundación Centro De Orientación Y Albergue De La Mujer - CERMUJER</v>
          </cell>
          <cell r="E961" t="str">
            <v>800083350-0</v>
          </cell>
          <cell r="F961" t="str">
            <v>Rocio Laverde Obando</v>
          </cell>
          <cell r="G961">
            <v>0</v>
          </cell>
          <cell r="H961" t="str">
            <v>Calle 8 # 14 - 08</v>
          </cell>
          <cell r="I961" t="str">
            <v>Cali</v>
          </cell>
          <cell r="J961" t="str">
            <v>Centro</v>
          </cell>
          <cell r="K961" t="str">
            <v>8800038 - 8854674</v>
          </cell>
          <cell r="L961">
            <v>0</v>
          </cell>
          <cell r="M961" t="str">
            <v>cermujer@hotmail.com</v>
          </cell>
          <cell r="N961" t="str">
            <v>Internado RD</v>
          </cell>
          <cell r="O961" t="str">
            <v>No Aplica</v>
          </cell>
          <cell r="P961" t="str">
            <v>Gestantes</v>
          </cell>
          <cell r="Q961">
            <v>737</v>
          </cell>
          <cell r="R961">
            <v>29</v>
          </cell>
          <cell r="S961">
            <v>43435</v>
          </cell>
          <cell r="T961">
            <v>43769</v>
          </cell>
          <cell r="U961">
            <v>439992930</v>
          </cell>
          <cell r="V961" t="str">
            <v>Beatriz Eugenia Prado Lucumí</v>
          </cell>
        </row>
        <row r="962">
          <cell r="B962" t="str">
            <v>76-258-961</v>
          </cell>
          <cell r="C962" t="str">
            <v>Valle</v>
          </cell>
          <cell r="D962" t="str">
            <v>Fundación Taller Del Maestro</v>
          </cell>
          <cell r="E962" t="str">
            <v>805029013-2</v>
          </cell>
          <cell r="F962" t="str">
            <v>Camilo Ernesto Alvarado Osorio</v>
          </cell>
          <cell r="G962" t="str">
            <v>Casa Egreso</v>
          </cell>
          <cell r="H962" t="str">
            <v>Calle 5b1 No. 30-17 Barrio San Fernando</v>
          </cell>
          <cell r="I962" t="str">
            <v>Cali</v>
          </cell>
          <cell r="J962" t="str">
            <v>Centro</v>
          </cell>
          <cell r="K962">
            <v>8899053</v>
          </cell>
          <cell r="L962">
            <v>0</v>
          </cell>
          <cell r="M962" t="str">
            <v>fundacioneltallerdelmaestro@hotmail.com</v>
          </cell>
          <cell r="N962" t="str">
            <v>Internado RD</v>
          </cell>
          <cell r="O962" t="str">
            <v>No Aplica</v>
          </cell>
          <cell r="P962" t="str">
            <v>Vida Independiente</v>
          </cell>
          <cell r="Q962">
            <v>746</v>
          </cell>
          <cell r="R962">
            <v>50</v>
          </cell>
          <cell r="S962">
            <v>43435</v>
          </cell>
          <cell r="T962">
            <v>43769</v>
          </cell>
          <cell r="U962">
            <v>749863050</v>
          </cell>
          <cell r="V962" t="str">
            <v>Beatriz Eugenia Prado Lucumí</v>
          </cell>
        </row>
        <row r="963">
          <cell r="B963" t="str">
            <v>76-119-962</v>
          </cell>
          <cell r="C963" t="str">
            <v>Valle</v>
          </cell>
          <cell r="D963" t="str">
            <v>Fundación Ayuda A La Infancia Hogar Bambi - Chiquitines</v>
          </cell>
          <cell r="E963" t="str">
            <v>890319720-5</v>
          </cell>
          <cell r="F963" t="str">
            <v>Daniella Sardi Blum</v>
          </cell>
          <cell r="G963" t="str">
            <v>Sede Pance</v>
          </cell>
          <cell r="H963" t="str">
            <v>Calle 22 No 126 - 54 Avenida El Banco Pance</v>
          </cell>
          <cell r="I963" t="str">
            <v>Cali</v>
          </cell>
          <cell r="J963" t="str">
            <v>Centro</v>
          </cell>
          <cell r="K963">
            <v>5551485</v>
          </cell>
          <cell r="L963">
            <v>0</v>
          </cell>
          <cell r="M963" t="str">
            <v>bambi.chiquitines@gmail.com; bambichiquitines.direccion@gmail.com</v>
          </cell>
          <cell r="N963" t="str">
            <v>Internado RD</v>
          </cell>
          <cell r="O963" t="str">
            <v>No Aplica</v>
          </cell>
          <cell r="P963" t="str">
            <v>Vulneración</v>
          </cell>
          <cell r="Q963">
            <v>738</v>
          </cell>
          <cell r="R963">
            <v>106</v>
          </cell>
          <cell r="S963">
            <v>43435</v>
          </cell>
          <cell r="T963">
            <v>43769</v>
          </cell>
          <cell r="U963">
            <v>1724855214</v>
          </cell>
          <cell r="V963" t="str">
            <v>Beatriz Eugenia Prado Lucumí</v>
          </cell>
        </row>
        <row r="964">
          <cell r="B964" t="str">
            <v>76-44-963</v>
          </cell>
          <cell r="C964" t="str">
            <v>Valle</v>
          </cell>
          <cell r="D964" t="str">
            <v>Caja De Compensación Familiar Del Valle Del Cauca - COMFANDI</v>
          </cell>
          <cell r="E964" t="str">
            <v>890303208-5</v>
          </cell>
          <cell r="F964" t="str">
            <v>Manuel Humberto Madriñan Dorronsoro</v>
          </cell>
          <cell r="G964">
            <v>0</v>
          </cell>
          <cell r="H964" t="str">
            <v>Calle 52 No 8a -20 Barrio La Base</v>
          </cell>
          <cell r="I964" t="str">
            <v>Cali</v>
          </cell>
          <cell r="J964" t="str">
            <v>Restaurar</v>
          </cell>
          <cell r="K964" t="str">
            <v>3340000 Ext 2790</v>
          </cell>
          <cell r="L964">
            <v>0</v>
          </cell>
          <cell r="M964" t="str">
            <v>proyectotejedores@comfandi.com.co; coordinacartagostdh@comfandi.com.co; cartagoeducacion@comfandi.com.co</v>
          </cell>
          <cell r="N964" t="str">
            <v>Apoyo Postinstitucional – SRPA</v>
          </cell>
          <cell r="O964" t="str">
            <v>No Aplica</v>
          </cell>
          <cell r="P964" t="str">
            <v>SRPA</v>
          </cell>
          <cell r="Q964">
            <v>782</v>
          </cell>
          <cell r="R964">
            <v>100</v>
          </cell>
          <cell r="S964">
            <v>43444</v>
          </cell>
          <cell r="T964">
            <v>43769</v>
          </cell>
          <cell r="U964">
            <v>376728800</v>
          </cell>
          <cell r="V964" t="str">
            <v>José Gustavo Fierro Barahona</v>
          </cell>
        </row>
        <row r="965">
          <cell r="B965" t="str">
            <v>76-295-964</v>
          </cell>
          <cell r="C965" t="str">
            <v>Valle</v>
          </cell>
          <cell r="D965" t="str">
            <v>ONG Crecer En Familia</v>
          </cell>
          <cell r="E965" t="str">
            <v>805020621-1</v>
          </cell>
          <cell r="F965" t="str">
            <v>Zulamita Ana Liliana Kaim Torres</v>
          </cell>
          <cell r="G965" t="str">
            <v>Sede Buen Pastor</v>
          </cell>
          <cell r="H965" t="str">
            <v>Calle 31a # 27b - 34 Barrio La Fortaleza</v>
          </cell>
          <cell r="I965" t="str">
            <v>Cali</v>
          </cell>
          <cell r="J965" t="str">
            <v>Restaurar</v>
          </cell>
          <cell r="K965">
            <v>5143661</v>
          </cell>
          <cell r="L965">
            <v>3165282646</v>
          </cell>
          <cell r="M965" t="str">
            <v>crecerenfamiliabuenpastor@gmail.com
crecerenfamiliadireccioncfjbp@gmail.com</v>
          </cell>
          <cell r="N965" t="str">
            <v>Centro De Atención Especializada</v>
          </cell>
          <cell r="O965" t="str">
            <v>No Aplica</v>
          </cell>
          <cell r="P965" t="str">
            <v>SRPA</v>
          </cell>
          <cell r="Q965">
            <v>731</v>
          </cell>
          <cell r="R965">
            <v>319</v>
          </cell>
          <cell r="S965">
            <v>43435</v>
          </cell>
          <cell r="T965">
            <v>43769</v>
          </cell>
          <cell r="U965">
            <v>14126417500</v>
          </cell>
          <cell r="V965" t="str">
            <v>José Gustavo Fierro Barahona</v>
          </cell>
        </row>
        <row r="966">
          <cell r="B966" t="str">
            <v>76-295-965</v>
          </cell>
          <cell r="C966" t="str">
            <v>Valle</v>
          </cell>
          <cell r="D966" t="str">
            <v>ONG Crecer En Familia</v>
          </cell>
          <cell r="E966" t="str">
            <v>805020621-1</v>
          </cell>
          <cell r="F966" t="str">
            <v>Zulamita Ana Liliana Kaim Torres</v>
          </cell>
          <cell r="G966" t="str">
            <v>Sede Valle Del Lili</v>
          </cell>
          <cell r="H966" t="str">
            <v>Carrera 108 No 48 - 91 Kilometro 1 Via Jamundi</v>
          </cell>
          <cell r="I966" t="str">
            <v>Cali</v>
          </cell>
          <cell r="J966" t="str">
            <v>Restaurar</v>
          </cell>
          <cell r="K966">
            <v>5143661</v>
          </cell>
          <cell r="L966">
            <v>3165282646</v>
          </cell>
          <cell r="M966" t="str">
            <v>crecerenfamiliabuenpastor@gmail.com
crecerenfamiliadireccioncfjbp@gmail.com</v>
          </cell>
          <cell r="N966" t="str">
            <v>Centro De Atención Especializada</v>
          </cell>
          <cell r="O966" t="str">
            <v>No Aplica</v>
          </cell>
          <cell r="P966" t="str">
            <v>SRPA</v>
          </cell>
          <cell r="Q966">
            <v>731</v>
          </cell>
          <cell r="R966">
            <v>331</v>
          </cell>
          <cell r="S966">
            <v>43435</v>
          </cell>
          <cell r="T966">
            <v>43769</v>
          </cell>
          <cell r="U966">
            <v>0</v>
          </cell>
          <cell r="V966" t="str">
            <v>José Gustavo Fierro Barahona</v>
          </cell>
        </row>
        <row r="967">
          <cell r="B967" t="str">
            <v>76-295-966</v>
          </cell>
          <cell r="C967" t="str">
            <v>Valle</v>
          </cell>
          <cell r="D967" t="str">
            <v>ONG Crecer En Familia</v>
          </cell>
          <cell r="E967" t="str">
            <v>805020621-1</v>
          </cell>
          <cell r="F967" t="str">
            <v>Zulamita Ana Liliana Kaim Torres</v>
          </cell>
          <cell r="G967" t="str">
            <v>Sede Valle Del Lili</v>
          </cell>
          <cell r="H967" t="str">
            <v>Carrera 108 No 48 - 91 Kilometro 1 Via Jamundi</v>
          </cell>
          <cell r="I967" t="str">
            <v>Cali</v>
          </cell>
          <cell r="J967" t="str">
            <v>Restaurar</v>
          </cell>
          <cell r="K967">
            <v>5143661</v>
          </cell>
          <cell r="L967">
            <v>3165282646</v>
          </cell>
          <cell r="M967" t="str">
            <v>crecefamilia@hotmail.com</v>
          </cell>
          <cell r="N967" t="str">
            <v>Centro De Internamiento Preventivo</v>
          </cell>
          <cell r="O967" t="str">
            <v>No Aplica</v>
          </cell>
          <cell r="P967" t="str">
            <v>SRPA</v>
          </cell>
          <cell r="Q967">
            <v>732</v>
          </cell>
          <cell r="R967">
            <v>61</v>
          </cell>
          <cell r="S967">
            <v>43435</v>
          </cell>
          <cell r="T967">
            <v>43769</v>
          </cell>
          <cell r="U967">
            <v>2580329122</v>
          </cell>
          <cell r="V967" t="str">
            <v>José Gustavo Fierro Barahona</v>
          </cell>
        </row>
        <row r="968">
          <cell r="B968" t="str">
            <v>76-295-967</v>
          </cell>
          <cell r="C968" t="str">
            <v>Valle</v>
          </cell>
          <cell r="D968" t="str">
            <v>ONG Crecer En Familia</v>
          </cell>
          <cell r="E968" t="str">
            <v>805020621-1</v>
          </cell>
          <cell r="F968" t="str">
            <v>Zulamita Ana Liliana Kaim Torres</v>
          </cell>
          <cell r="G968" t="str">
            <v>Sede Buen Pastor</v>
          </cell>
          <cell r="H968" t="str">
            <v>Calle 31a # 28 M1 - 34 Barrio La Fortaleza</v>
          </cell>
          <cell r="I968" t="str">
            <v>Cali</v>
          </cell>
          <cell r="J968" t="str">
            <v>Restaurar</v>
          </cell>
          <cell r="K968">
            <v>5143661</v>
          </cell>
          <cell r="L968">
            <v>3165282646</v>
          </cell>
          <cell r="M968" t="str">
            <v>crecefamilia@hotmail.com</v>
          </cell>
          <cell r="N968" t="str">
            <v>Centro De Internamiento Preventivo</v>
          </cell>
          <cell r="O968" t="str">
            <v>No Aplica</v>
          </cell>
          <cell r="P968" t="str">
            <v>SRPA</v>
          </cell>
          <cell r="Q968">
            <v>732</v>
          </cell>
          <cell r="R968">
            <v>58</v>
          </cell>
          <cell r="S968">
            <v>43435</v>
          </cell>
          <cell r="T968">
            <v>43769</v>
          </cell>
          <cell r="U968">
            <v>0</v>
          </cell>
          <cell r="V968" t="str">
            <v>José Gustavo Fierro Barahona</v>
          </cell>
        </row>
        <row r="969">
          <cell r="B969" t="str">
            <v>76-295-968</v>
          </cell>
          <cell r="C969" t="str">
            <v>Valle</v>
          </cell>
          <cell r="D969" t="str">
            <v>ONG Crecer En Familia</v>
          </cell>
          <cell r="E969" t="str">
            <v>805020621-1</v>
          </cell>
          <cell r="F969" t="str">
            <v>Zulamita Ana Liliana Kaim Torres</v>
          </cell>
          <cell r="G969" t="str">
            <v>Sede Vipasa</v>
          </cell>
          <cell r="H969" t="str">
            <v>Calle 44 No 3e -159 Barrio Vipasa</v>
          </cell>
          <cell r="I969" t="str">
            <v>Cali</v>
          </cell>
          <cell r="J969" t="str">
            <v>Restaurar</v>
          </cell>
          <cell r="K969">
            <v>5143661</v>
          </cell>
          <cell r="L969">
            <v>3165282646</v>
          </cell>
          <cell r="M969" t="str">
            <v>crecefamilia@hotmail.com</v>
          </cell>
          <cell r="N969" t="str">
            <v>Centro Transitorio</v>
          </cell>
          <cell r="O969" t="str">
            <v>No Aplica</v>
          </cell>
          <cell r="P969" t="str">
            <v>SRPA</v>
          </cell>
          <cell r="Q969">
            <v>729</v>
          </cell>
          <cell r="R969">
            <v>14</v>
          </cell>
          <cell r="S969">
            <v>43435</v>
          </cell>
          <cell r="T969">
            <v>43769</v>
          </cell>
          <cell r="U969">
            <v>788121360</v>
          </cell>
          <cell r="V969" t="str">
            <v>José Gustavo Fierro Barahona</v>
          </cell>
        </row>
        <row r="970">
          <cell r="B970" t="str">
            <v>76-295-969</v>
          </cell>
          <cell r="C970" t="str">
            <v>Valle</v>
          </cell>
          <cell r="D970" t="str">
            <v>ONG Crecer En Familia</v>
          </cell>
          <cell r="E970" t="str">
            <v>805020621-1</v>
          </cell>
          <cell r="F970" t="str">
            <v>Zulamita Ana Liliana Kaim Torres</v>
          </cell>
          <cell r="G970" t="str">
            <v>Sede El Trebol</v>
          </cell>
          <cell r="H970" t="str">
            <v>Carrera 23 No 56 - 69 Barrio El Trebol</v>
          </cell>
          <cell r="I970" t="str">
            <v>Cali</v>
          </cell>
          <cell r="J970" t="str">
            <v>Restaurar</v>
          </cell>
          <cell r="K970">
            <v>5143661</v>
          </cell>
          <cell r="L970">
            <v>3165282646</v>
          </cell>
          <cell r="M970" t="str">
            <v>crecefamilia@hotmail.com</v>
          </cell>
          <cell r="N970" t="str">
            <v>Centro Transitorio</v>
          </cell>
          <cell r="O970" t="str">
            <v>No Aplica</v>
          </cell>
          <cell r="P970" t="str">
            <v>SRPA</v>
          </cell>
          <cell r="Q970">
            <v>729</v>
          </cell>
          <cell r="R970">
            <v>25</v>
          </cell>
          <cell r="S970">
            <v>43435</v>
          </cell>
          <cell r="T970">
            <v>43769</v>
          </cell>
          <cell r="U970">
            <v>0</v>
          </cell>
          <cell r="V970" t="str">
            <v>José Gustavo Fierro Barahona</v>
          </cell>
        </row>
        <row r="971">
          <cell r="B971" t="str">
            <v>76-109-970</v>
          </cell>
          <cell r="C971" t="str">
            <v>Valle</v>
          </cell>
          <cell r="D971" t="str">
            <v>Corporación Unida Por El Desarrollo - CORPUDESA</v>
          </cell>
          <cell r="E971" t="str">
            <v>900208959-7</v>
          </cell>
          <cell r="F971" t="str">
            <v>Adrian Eduardo Ocampo Escobar</v>
          </cell>
          <cell r="G971" t="str">
            <v>Sede La Campiña</v>
          </cell>
          <cell r="H971" t="str">
            <v>Calle 44n No 6bn - 41 La Campiña</v>
          </cell>
          <cell r="I971" t="str">
            <v>Cali</v>
          </cell>
          <cell r="J971" t="str">
            <v>Restaurar</v>
          </cell>
          <cell r="K971">
            <v>4444719</v>
          </cell>
          <cell r="L971">
            <v>3006535283</v>
          </cell>
          <cell r="M971" t="str">
            <v>corpudesa@gmail.com</v>
          </cell>
          <cell r="N971" t="str">
            <v>Libertad Vigilada – Asistida</v>
          </cell>
          <cell r="O971" t="str">
            <v>No Aplica</v>
          </cell>
          <cell r="P971" t="str">
            <v>SRPA</v>
          </cell>
          <cell r="Q971">
            <v>727</v>
          </cell>
          <cell r="R971">
            <v>150</v>
          </cell>
          <cell r="S971">
            <v>43435</v>
          </cell>
          <cell r="T971">
            <v>43769</v>
          </cell>
          <cell r="U971">
            <v>951567600</v>
          </cell>
          <cell r="V971" t="str">
            <v>José Gustavo Fierro Barahona</v>
          </cell>
        </row>
        <row r="972">
          <cell r="B972" t="str">
            <v>76-170-971</v>
          </cell>
          <cell r="C972" t="str">
            <v>Valle</v>
          </cell>
          <cell r="D972" t="str">
            <v>Fundación Hogares Claret</v>
          </cell>
          <cell r="E972" t="str">
            <v>800098983-8</v>
          </cell>
          <cell r="F972" t="str">
            <v>Hernan Montoya Cadavid</v>
          </cell>
          <cell r="G972" t="str">
            <v>Sede Camino Real</v>
          </cell>
          <cell r="H972" t="str">
            <v>Calle 8 F # 50 - 34 Barrio Camino Real</v>
          </cell>
          <cell r="I972" t="str">
            <v>Cali</v>
          </cell>
          <cell r="J972" t="str">
            <v>Restaurar</v>
          </cell>
          <cell r="K972" t="str">
            <v>5140515 - 5140517</v>
          </cell>
          <cell r="L972">
            <v>0</v>
          </cell>
          <cell r="M972" t="str">
            <v>info.valle@fundacionhogaresclaret.org</v>
          </cell>
          <cell r="N972" t="str">
            <v>Libertad Vigilada – Asistida</v>
          </cell>
          <cell r="O972" t="str">
            <v>No Aplica</v>
          </cell>
          <cell r="P972" t="str">
            <v>SRPA</v>
          </cell>
          <cell r="Q972">
            <v>726</v>
          </cell>
          <cell r="R972">
            <v>73</v>
          </cell>
          <cell r="S972">
            <v>43435</v>
          </cell>
          <cell r="T972">
            <v>43769</v>
          </cell>
          <cell r="U972">
            <v>347322174</v>
          </cell>
          <cell r="V972" t="str">
            <v>José Gustavo Fierro Barahona</v>
          </cell>
        </row>
        <row r="973">
          <cell r="B973" t="str">
            <v>76-221-972</v>
          </cell>
          <cell r="C973" t="str">
            <v>Valle</v>
          </cell>
          <cell r="D973" t="str">
            <v>Fundación para la Orientación Familiar - FUNOF</v>
          </cell>
          <cell r="E973" t="str">
            <v>891310770-2</v>
          </cell>
          <cell r="F973" t="str">
            <v>Giovana Andrea Brand</v>
          </cell>
          <cell r="G973" t="str">
            <v>Sede Cali</v>
          </cell>
          <cell r="H973" t="str">
            <v>Calle 38 Norte # 3n-51 Barrio Prados Del Norte</v>
          </cell>
          <cell r="I973" t="str">
            <v>Cali</v>
          </cell>
          <cell r="J973" t="str">
            <v>Restaurar</v>
          </cell>
          <cell r="K973" t="str">
            <v>6661473 - 6661608 - 6659931</v>
          </cell>
          <cell r="L973">
            <v>3207882993</v>
          </cell>
          <cell r="M973" t="str">
            <v>coordinacionproteccion@funof.org; funof@funof.org
www.fnof.org</v>
          </cell>
          <cell r="N973" t="str">
            <v>Libertad Vigilada – Asistida</v>
          </cell>
          <cell r="O973" t="str">
            <v>No Aplica</v>
          </cell>
          <cell r="P973" t="str">
            <v>SRPA</v>
          </cell>
          <cell r="Q973">
            <v>728</v>
          </cell>
          <cell r="R973">
            <v>72</v>
          </cell>
          <cell r="S973">
            <v>43435</v>
          </cell>
          <cell r="T973">
            <v>43769</v>
          </cell>
          <cell r="U973">
            <v>580456236</v>
          </cell>
          <cell r="V973" t="str">
            <v>José Gustavo Fierro Barahona</v>
          </cell>
        </row>
        <row r="974">
          <cell r="B974" t="str">
            <v>76-295-973</v>
          </cell>
          <cell r="C974" t="str">
            <v>Valle</v>
          </cell>
          <cell r="D974" t="str">
            <v>ONG Crecer En Familia</v>
          </cell>
          <cell r="E974" t="str">
            <v>805020621-1</v>
          </cell>
          <cell r="F974" t="str">
            <v>Zulamita Ana Liliana Kaim Torres</v>
          </cell>
          <cell r="G974">
            <v>0</v>
          </cell>
          <cell r="H974" t="str">
            <v>Carrera 27 # 6-64 Piso 1 Barrio El Cedro</v>
          </cell>
          <cell r="I974" t="str">
            <v>Cali</v>
          </cell>
          <cell r="J974" t="str">
            <v>Restaurar</v>
          </cell>
          <cell r="K974">
            <v>5143661</v>
          </cell>
          <cell r="L974">
            <v>3165282646</v>
          </cell>
          <cell r="M974" t="str">
            <v>crecefamilia@hotmail.com</v>
          </cell>
          <cell r="N974" t="str">
            <v>Semicerrado Externado</v>
          </cell>
          <cell r="O974" t="str">
            <v>Media Jornada</v>
          </cell>
          <cell r="P974" t="str">
            <v>SRPA</v>
          </cell>
          <cell r="Q974">
            <v>730</v>
          </cell>
          <cell r="R974">
            <v>50</v>
          </cell>
          <cell r="S974">
            <v>43435</v>
          </cell>
          <cell r="T974">
            <v>43769</v>
          </cell>
          <cell r="U974">
            <v>286804950</v>
          </cell>
          <cell r="V974" t="str">
            <v>José Gustavo Fierro Barahona</v>
          </cell>
        </row>
        <row r="975">
          <cell r="B975" t="str">
            <v>76-221-974</v>
          </cell>
          <cell r="C975" t="str">
            <v>Valle</v>
          </cell>
          <cell r="D975" t="str">
            <v>Fundación para la Orientación Familiar - FUNOF</v>
          </cell>
          <cell r="E975" t="str">
            <v>891310770-2</v>
          </cell>
          <cell r="F975" t="str">
            <v>Giovana Andrea Brand</v>
          </cell>
          <cell r="G975" t="str">
            <v>Sede Cali</v>
          </cell>
          <cell r="H975" t="str">
            <v>Diagonal 50 No 12-15 Oeste</v>
          </cell>
          <cell r="I975" t="str">
            <v>Cali</v>
          </cell>
          <cell r="J975" t="str">
            <v>Centro</v>
          </cell>
          <cell r="K975" t="str">
            <v>6661473 - 6661608 - 6659931</v>
          </cell>
          <cell r="L975">
            <v>3207882993</v>
          </cell>
          <cell r="M975" t="str">
            <v>coordinacionproteccion@funof.org; funof@funof.org
www.fnof.org</v>
          </cell>
          <cell r="N975" t="str">
            <v>Intervención de Apoyo - Apoyo Psicosocial RD</v>
          </cell>
          <cell r="O975" t="str">
            <v>No Aplica</v>
          </cell>
          <cell r="P975" t="str">
            <v>Vulneración</v>
          </cell>
          <cell r="Q975">
            <v>734</v>
          </cell>
          <cell r="R975">
            <v>118</v>
          </cell>
          <cell r="S975">
            <v>43435</v>
          </cell>
          <cell r="T975">
            <v>43769</v>
          </cell>
          <cell r="U975">
            <v>563035370</v>
          </cell>
          <cell r="V975" t="str">
            <v>Beatriz Eugenia Prado Lucumí</v>
          </cell>
        </row>
        <row r="976">
          <cell r="B976" t="str">
            <v>76-85-975</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Jornada Completa</v>
          </cell>
          <cell r="P976" t="str">
            <v>Consumo SPA</v>
          </cell>
          <cell r="Q976">
            <v>770</v>
          </cell>
          <cell r="R976">
            <v>37</v>
          </cell>
          <cell r="S976">
            <v>43435</v>
          </cell>
          <cell r="T976">
            <v>43769</v>
          </cell>
          <cell r="U976">
            <v>293208239</v>
          </cell>
          <cell r="V976" t="str">
            <v>Rita Aracelly Cuaicuán Riascos</v>
          </cell>
        </row>
        <row r="977">
          <cell r="B977" t="str">
            <v>76-25-976</v>
          </cell>
          <cell r="C977" t="str">
            <v>Valle</v>
          </cell>
          <cell r="D977" t="str">
            <v>Asociación De Sordos Del Valle - ASORVAL</v>
          </cell>
          <cell r="E977" t="str">
            <v>890307033-1</v>
          </cell>
          <cell r="F977" t="str">
            <v>Judith Montaña Aragon</v>
          </cell>
          <cell r="G977">
            <v>0</v>
          </cell>
          <cell r="H977" t="str">
            <v>Carrera 25 No 6 - 45</v>
          </cell>
          <cell r="I977" t="str">
            <v>Cali</v>
          </cell>
          <cell r="J977" t="str">
            <v>Nororiental</v>
          </cell>
          <cell r="K977">
            <v>8891006</v>
          </cell>
          <cell r="L977">
            <v>0</v>
          </cell>
          <cell r="M977" t="str">
            <v>asorval50@gmail.com; comunicacionasorval@gmail.com</v>
          </cell>
          <cell r="N977" t="str">
            <v>Externado RD</v>
          </cell>
          <cell r="O977" t="str">
            <v>Media Jornada</v>
          </cell>
          <cell r="P977" t="str">
            <v>Discapacidad</v>
          </cell>
          <cell r="Q977">
            <v>767</v>
          </cell>
          <cell r="R977">
            <v>30</v>
          </cell>
          <cell r="S977">
            <v>43435</v>
          </cell>
          <cell r="T977">
            <v>43769</v>
          </cell>
          <cell r="U977">
            <v>260580420</v>
          </cell>
          <cell r="V977" t="str">
            <v>Rita Aracelly Cuaicuán Riascos</v>
          </cell>
        </row>
        <row r="978">
          <cell r="B978" t="str">
            <v>76-172-977</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Externado RD</v>
          </cell>
          <cell r="O978" t="str">
            <v>Media Jornada</v>
          </cell>
          <cell r="P978" t="str">
            <v>Discapacidad</v>
          </cell>
          <cell r="Q978">
            <v>772</v>
          </cell>
          <cell r="R978">
            <v>119</v>
          </cell>
          <cell r="S978">
            <v>43435</v>
          </cell>
          <cell r="T978">
            <v>43769</v>
          </cell>
          <cell r="U978">
            <v>1033635666</v>
          </cell>
          <cell r="V978" t="str">
            <v>Rita Aracelly Cuaicuán Riascos</v>
          </cell>
        </row>
        <row r="979">
          <cell r="B979" t="str">
            <v>76-85-978</v>
          </cell>
          <cell r="C979" t="str">
            <v>Valle</v>
          </cell>
          <cell r="D979" t="str">
            <v>Corporación Caminos</v>
          </cell>
          <cell r="E979" t="str">
            <v>890308962-3</v>
          </cell>
          <cell r="F979" t="str">
            <v>Victoria Eugenia Correa</v>
          </cell>
          <cell r="G979">
            <v>0</v>
          </cell>
          <cell r="H979" t="str">
            <v>Calle 56 No 11 - 25 Barrio La Base</v>
          </cell>
          <cell r="I979" t="str">
            <v>Cali</v>
          </cell>
          <cell r="J979" t="str">
            <v>Nororiental</v>
          </cell>
          <cell r="K979" t="str">
            <v>4435840 - 4489571 - 6806911 - 4437519</v>
          </cell>
          <cell r="L979">
            <v>3186992452</v>
          </cell>
          <cell r="M979" t="str">
            <v>tratamiento@corpocaminos.org</v>
          </cell>
          <cell r="N979" t="str">
            <v>Externado RD</v>
          </cell>
          <cell r="O979" t="str">
            <v>Media Jornada</v>
          </cell>
          <cell r="P979" t="str">
            <v>Consumo SPA</v>
          </cell>
          <cell r="Q979">
            <v>771</v>
          </cell>
          <cell r="R979">
            <v>45</v>
          </cell>
          <cell r="S979">
            <v>43435</v>
          </cell>
          <cell r="T979">
            <v>43769</v>
          </cell>
          <cell r="U979">
            <v>246636315</v>
          </cell>
          <cell r="V979" t="str">
            <v>Rita Aracelly Cuaicuán Riascos</v>
          </cell>
        </row>
        <row r="980">
          <cell r="B980" t="str">
            <v>76-53-979</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direccion@casitadebelen.co</v>
          </cell>
          <cell r="N980" t="str">
            <v>Externado RD</v>
          </cell>
          <cell r="O980" t="str">
            <v>Media Jornada</v>
          </cell>
          <cell r="P980" t="str">
            <v>Vulneración</v>
          </cell>
          <cell r="Q980">
            <v>768</v>
          </cell>
          <cell r="R980">
            <v>100</v>
          </cell>
          <cell r="S980">
            <v>43435</v>
          </cell>
          <cell r="T980">
            <v>43769</v>
          </cell>
          <cell r="U980">
            <v>548080700</v>
          </cell>
          <cell r="V980" t="str">
            <v>Rita Aracelly Cuaicuán Riascos</v>
          </cell>
        </row>
        <row r="981">
          <cell r="B981" t="str">
            <v>76-172-980</v>
          </cell>
          <cell r="C981" t="str">
            <v>Valle</v>
          </cell>
          <cell r="D981" t="str">
            <v>Fundación Ideal Para La Rehabilitación Integral Julio H Calonje</v>
          </cell>
          <cell r="E981" t="str">
            <v>890308493-0</v>
          </cell>
          <cell r="F981" t="str">
            <v>Rodolfo Millan Muñoz</v>
          </cell>
          <cell r="G981">
            <v>0</v>
          </cell>
          <cell r="H981" t="str">
            <v>Calle 50 No 10a - 08 Barrio Villa Colombia</v>
          </cell>
          <cell r="I981" t="str">
            <v>Cali</v>
          </cell>
          <cell r="J981" t="str">
            <v>Nororiental</v>
          </cell>
          <cell r="K981">
            <v>4415062</v>
          </cell>
          <cell r="L981">
            <v>3164825623</v>
          </cell>
          <cell r="M981" t="str">
            <v>direccion@fundacionideal.org.co</v>
          </cell>
          <cell r="N981" t="str">
            <v>Intervención de Apoyo - Apoyo Psicosocial RD</v>
          </cell>
          <cell r="O981" t="str">
            <v>No Aplica</v>
          </cell>
          <cell r="P981" t="str">
            <v>Discapacidad</v>
          </cell>
          <cell r="Q981">
            <v>773</v>
          </cell>
          <cell r="R981">
            <v>45</v>
          </cell>
          <cell r="S981">
            <v>43435</v>
          </cell>
          <cell r="T981">
            <v>43769</v>
          </cell>
          <cell r="U981">
            <v>160358175</v>
          </cell>
          <cell r="V981" t="str">
            <v>Rita Aracelly Cuaicuán Riascos</v>
          </cell>
        </row>
        <row r="982">
          <cell r="B982" t="str">
            <v>76-278-981</v>
          </cell>
          <cell r="C982" t="str">
            <v>Valle</v>
          </cell>
          <cell r="D982" t="str">
            <v>Institución San Jose</v>
          </cell>
          <cell r="E982" t="str">
            <v>890304058-1</v>
          </cell>
          <cell r="F982" t="str">
            <v>Jose Antonio Valencia Izquierdo</v>
          </cell>
          <cell r="G982">
            <v>0</v>
          </cell>
          <cell r="H982" t="str">
            <v>Calle 12 No 24-90 Barrio Junín</v>
          </cell>
          <cell r="I982" t="str">
            <v>Cali</v>
          </cell>
          <cell r="J982" t="str">
            <v>Nororiental</v>
          </cell>
          <cell r="K982">
            <v>5579198</v>
          </cell>
          <cell r="L982">
            <v>0</v>
          </cell>
          <cell r="M982" t="str">
            <v>institucionsanjose@yahoo.com</v>
          </cell>
          <cell r="N982" t="str">
            <v>Internado RD</v>
          </cell>
          <cell r="O982" t="str">
            <v>No Aplica</v>
          </cell>
          <cell r="P982" t="str">
            <v>Vida Independiente</v>
          </cell>
          <cell r="Q982">
            <v>775</v>
          </cell>
          <cell r="R982">
            <v>40</v>
          </cell>
          <cell r="S982">
            <v>43435</v>
          </cell>
          <cell r="T982">
            <v>43769</v>
          </cell>
          <cell r="U982">
            <v>599890440</v>
          </cell>
          <cell r="V982" t="str">
            <v>Rita Aracelly Cuaicuán Riascos</v>
          </cell>
        </row>
        <row r="983">
          <cell r="B983" t="str">
            <v>76-53-982</v>
          </cell>
          <cell r="C983" t="str">
            <v>Valle</v>
          </cell>
          <cell r="D983" t="str">
            <v>Casita De Belen</v>
          </cell>
          <cell r="E983" t="str">
            <v>890399021-7</v>
          </cell>
          <cell r="F983" t="str">
            <v>Gloria Stella Libreros</v>
          </cell>
          <cell r="G983">
            <v>0</v>
          </cell>
          <cell r="H983" t="str">
            <v>Carrera 4 No 36a - 45 Barrio Las Delicias</v>
          </cell>
          <cell r="I983" t="str">
            <v>Cali</v>
          </cell>
          <cell r="J983" t="str">
            <v>Nororiental</v>
          </cell>
          <cell r="K983" t="str">
            <v>4431745 - 4441680 - 3809815</v>
          </cell>
          <cell r="L983">
            <v>0</v>
          </cell>
          <cell r="M983" t="str">
            <v>casita_belen@hotmail.com; direccion@casitadebelen.co</v>
          </cell>
          <cell r="N983" t="str">
            <v>Internado RD</v>
          </cell>
          <cell r="O983" t="str">
            <v>No Aplica</v>
          </cell>
          <cell r="P983" t="str">
            <v>Vulneración</v>
          </cell>
          <cell r="Q983">
            <v>769</v>
          </cell>
          <cell r="R983">
            <v>88</v>
          </cell>
          <cell r="S983">
            <v>43435</v>
          </cell>
          <cell r="T983">
            <v>43769</v>
          </cell>
          <cell r="U983">
            <v>1319758968</v>
          </cell>
          <cell r="V983" t="str">
            <v>Rita Aracelly Cuaicuán Riascos</v>
          </cell>
        </row>
        <row r="984">
          <cell r="B984" t="str">
            <v>76-278-983</v>
          </cell>
          <cell r="C984" t="str">
            <v>Valle</v>
          </cell>
          <cell r="D984" t="str">
            <v>Institución San Jose</v>
          </cell>
          <cell r="E984" t="str">
            <v>890304058-1</v>
          </cell>
          <cell r="F984" t="str">
            <v>Jose Antonio Valencia Izquierdo</v>
          </cell>
          <cell r="G984">
            <v>0</v>
          </cell>
          <cell r="H984" t="str">
            <v>Calle 12 No 24-90 Barrio Colseguros</v>
          </cell>
          <cell r="I984" t="str">
            <v>Cali</v>
          </cell>
          <cell r="J984" t="str">
            <v>Nororiental</v>
          </cell>
          <cell r="K984">
            <v>5579198</v>
          </cell>
          <cell r="L984">
            <v>0</v>
          </cell>
          <cell r="M984" t="str">
            <v>institucionsanjose@yahoo.com</v>
          </cell>
          <cell r="N984" t="str">
            <v>Internado RD</v>
          </cell>
          <cell r="O984" t="str">
            <v>No Aplica</v>
          </cell>
          <cell r="P984" t="str">
            <v>Vulneración</v>
          </cell>
          <cell r="Q984">
            <v>774</v>
          </cell>
          <cell r="R984">
            <v>84</v>
          </cell>
          <cell r="S984">
            <v>43435</v>
          </cell>
          <cell r="T984">
            <v>43769</v>
          </cell>
          <cell r="U984">
            <v>1259769924</v>
          </cell>
          <cell r="V984" t="str">
            <v>Rita Aracelly Cuaicuán Riascos</v>
          </cell>
        </row>
        <row r="985">
          <cell r="B985" t="str">
            <v>76-303-984</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psicosocial@ccdonbosco.org</v>
          </cell>
          <cell r="N985" t="str">
            <v>Externado RD</v>
          </cell>
          <cell r="O985" t="str">
            <v>Jornada Completa</v>
          </cell>
          <cell r="P985" t="str">
            <v>Vulneración</v>
          </cell>
          <cell r="Q985">
            <v>706</v>
          </cell>
          <cell r="R985">
            <v>212</v>
          </cell>
          <cell r="S985">
            <v>43435</v>
          </cell>
          <cell r="T985">
            <v>43769</v>
          </cell>
          <cell r="U985">
            <v>1680003964</v>
          </cell>
          <cell r="V985" t="str">
            <v>Marcia Elvira Osorio Alzate</v>
          </cell>
        </row>
        <row r="986">
          <cell r="B986" t="str">
            <v>76-20-985</v>
          </cell>
          <cell r="C986" t="str">
            <v>Valle</v>
          </cell>
          <cell r="D986" t="str">
            <v>Asociación De Discapacitados Del Valle - Asodisvalle</v>
          </cell>
          <cell r="E986" t="str">
            <v>805019832-5</v>
          </cell>
          <cell r="F986" t="str">
            <v>Maria Emilia Aristizabal Montoya</v>
          </cell>
          <cell r="G986">
            <v>0</v>
          </cell>
          <cell r="H986" t="str">
            <v>Diagonal 71 No 26 I - 69 Barrio Ricardo Balcazar</v>
          </cell>
          <cell r="I986" t="str">
            <v>Cali</v>
          </cell>
          <cell r="J986" t="str">
            <v>Sur</v>
          </cell>
          <cell r="K986">
            <v>4837054</v>
          </cell>
          <cell r="L986">
            <v>0</v>
          </cell>
          <cell r="M986" t="str">
            <v>asodisvalle2000@hotmail.com; asodisvalle@hotmail.com</v>
          </cell>
          <cell r="N986" t="str">
            <v>Externado RD</v>
          </cell>
          <cell r="O986" t="str">
            <v>Media Jornada</v>
          </cell>
          <cell r="P986" t="str">
            <v>Discapacidad</v>
          </cell>
          <cell r="Q986">
            <v>704</v>
          </cell>
          <cell r="R986">
            <v>72</v>
          </cell>
          <cell r="S986">
            <v>43435</v>
          </cell>
          <cell r="T986">
            <v>43769</v>
          </cell>
          <cell r="U986">
            <v>625393008</v>
          </cell>
          <cell r="V986" t="str">
            <v>Marcia Elvira Osorio Alzate</v>
          </cell>
        </row>
        <row r="987">
          <cell r="B987" t="str">
            <v>76-68-986</v>
          </cell>
          <cell r="C987" t="str">
            <v>Valle</v>
          </cell>
          <cell r="D987" t="str">
            <v>Club Deportivo Talentos Del Pacifico</v>
          </cell>
          <cell r="E987" t="str">
            <v>900919729-4</v>
          </cell>
          <cell r="F987" t="str">
            <v>Henry Albeiro Perea Olave</v>
          </cell>
          <cell r="G987">
            <v>0</v>
          </cell>
          <cell r="H987" t="str">
            <v>Carrera 41 G # 41-85 Barrio La Unión</v>
          </cell>
          <cell r="I987" t="str">
            <v>Cali</v>
          </cell>
          <cell r="J987" t="str">
            <v>Sur</v>
          </cell>
          <cell r="K987">
            <v>0</v>
          </cell>
          <cell r="L987" t="str">
            <v>3108906025 - 3116683542</v>
          </cell>
          <cell r="M987" t="str">
            <v>talentoolave@hotmail.com</v>
          </cell>
          <cell r="N987" t="str">
            <v>Externado RD</v>
          </cell>
          <cell r="O987" t="str">
            <v>Media Jornada</v>
          </cell>
          <cell r="P987" t="str">
            <v>Vulneración</v>
          </cell>
          <cell r="Q987">
            <v>711</v>
          </cell>
          <cell r="R987">
            <v>180</v>
          </cell>
          <cell r="S987">
            <v>43435</v>
          </cell>
          <cell r="T987">
            <v>43769</v>
          </cell>
          <cell r="U987">
            <v>986545260</v>
          </cell>
          <cell r="V987" t="str">
            <v>Marcia Elvira Osorio Alzate</v>
          </cell>
        </row>
        <row r="988">
          <cell r="B988" t="str">
            <v>76-303-987</v>
          </cell>
          <cell r="C988" t="str">
            <v>Valle</v>
          </cell>
          <cell r="D988" t="str">
            <v>Pía Sociedad Saleciana Inspectoría San Luis Beltran Centro De Capacitación Don Bosco</v>
          </cell>
          <cell r="E988" t="str">
            <v>890905980-7</v>
          </cell>
          <cell r="F988" t="str">
            <v>Francisco Antonio Rios Giraldo</v>
          </cell>
          <cell r="G988">
            <v>0</v>
          </cell>
          <cell r="H988" t="str">
            <v>Carrera 31 No 39-42</v>
          </cell>
          <cell r="I988" t="str">
            <v>Cali</v>
          </cell>
          <cell r="J988" t="str">
            <v>Sur</v>
          </cell>
          <cell r="K988" t="str">
            <v>4373530 - 4373531 -4261577 - 4373543</v>
          </cell>
          <cell r="L988">
            <v>0</v>
          </cell>
          <cell r="M988" t="str">
            <v>proyectos@ccdonbosco.org; ccdbosco@ccdbosco.org</v>
          </cell>
          <cell r="N988" t="str">
            <v>Externado RD</v>
          </cell>
          <cell r="O988" t="str">
            <v>Media Jornada</v>
          </cell>
          <cell r="P988" t="str">
            <v>Vulneración</v>
          </cell>
          <cell r="Q988">
            <v>707</v>
          </cell>
          <cell r="R988">
            <v>90</v>
          </cell>
          <cell r="S988">
            <v>43435</v>
          </cell>
          <cell r="T988">
            <v>43769</v>
          </cell>
          <cell r="U988">
            <v>493272630</v>
          </cell>
          <cell r="V988" t="str">
            <v>Marcia Elvira Osorio Alzate</v>
          </cell>
        </row>
        <row r="989">
          <cell r="B989" t="str">
            <v>76-170-988</v>
          </cell>
          <cell r="C989" t="str">
            <v>Valle</v>
          </cell>
          <cell r="D989" t="str">
            <v>Fundación Hogares Claret</v>
          </cell>
          <cell r="E989" t="str">
            <v>800098983-8</v>
          </cell>
          <cell r="F989" t="str">
            <v>Hernan Montoya Cadavid</v>
          </cell>
          <cell r="G989" t="str">
            <v>Sede La Buitrera</v>
          </cell>
          <cell r="H989" t="str">
            <v>Kilometro 3 Via Polverines Corregimiento La Buitrera</v>
          </cell>
          <cell r="I989" t="str">
            <v>Cali</v>
          </cell>
          <cell r="J989" t="str">
            <v>Sur</v>
          </cell>
          <cell r="K989" t="str">
            <v>5140515 - 5140517</v>
          </cell>
          <cell r="L989">
            <v>0</v>
          </cell>
          <cell r="M989" t="str">
            <v>info.valle@fundacionhogaresclaret.org</v>
          </cell>
          <cell r="N989" t="str">
            <v>Internado RD</v>
          </cell>
          <cell r="O989" t="str">
            <v>No Aplica</v>
          </cell>
          <cell r="P989" t="str">
            <v>Consumo SPA</v>
          </cell>
          <cell r="Q989">
            <v>709</v>
          </cell>
          <cell r="R989">
            <v>100</v>
          </cell>
          <cell r="S989">
            <v>43435</v>
          </cell>
          <cell r="T989">
            <v>43769</v>
          </cell>
          <cell r="U989">
            <v>1499726100</v>
          </cell>
          <cell r="V989" t="str">
            <v>Marcia Elvira Osorio Alzate</v>
          </cell>
        </row>
        <row r="990">
          <cell r="B990" t="str">
            <v>76-286-989</v>
          </cell>
          <cell r="C990" t="str">
            <v>Valle</v>
          </cell>
          <cell r="D990" t="str">
            <v>Instituto Oscar Scarpetta Orejuela De Proteccion Infantil</v>
          </cell>
          <cell r="E990" t="str">
            <v>890304176-2</v>
          </cell>
          <cell r="F990" t="str">
            <v>Luciana Gonzalez Jaramillo</v>
          </cell>
          <cell r="G990" t="str">
            <v>Sede Cascajal</v>
          </cell>
          <cell r="H990" t="str">
            <v>Carrera 139 No 44 - 151 Corregimiento Hormiguero Vereda Cascajal</v>
          </cell>
          <cell r="I990" t="str">
            <v>Cali</v>
          </cell>
          <cell r="J990" t="str">
            <v>Sur</v>
          </cell>
          <cell r="K990" t="str">
            <v>5558525 - 3803552 - 3803594</v>
          </cell>
          <cell r="L990">
            <v>0</v>
          </cell>
          <cell r="M990" t="str">
            <v>institucional@iosopi.org.co</v>
          </cell>
          <cell r="N990" t="str">
            <v>Internado RD</v>
          </cell>
          <cell r="O990" t="str">
            <v>No Aplica</v>
          </cell>
          <cell r="P990" t="str">
            <v>Vulneración</v>
          </cell>
          <cell r="Q990">
            <v>710</v>
          </cell>
          <cell r="R990">
            <v>161</v>
          </cell>
          <cell r="S990">
            <v>43435</v>
          </cell>
          <cell r="T990">
            <v>43769</v>
          </cell>
          <cell r="U990">
            <v>2414559021</v>
          </cell>
          <cell r="V990" t="str">
            <v>Marcia Elvira Osorio Alzate</v>
          </cell>
        </row>
        <row r="991">
          <cell r="B991" t="str">
            <v>76-170-990</v>
          </cell>
          <cell r="C991" t="str">
            <v>Valle</v>
          </cell>
          <cell r="D991" t="str">
            <v>Fundación Hogares Claret</v>
          </cell>
          <cell r="E991" t="str">
            <v>800098983-8</v>
          </cell>
          <cell r="F991" t="str">
            <v>Hernan Montoya Cadavid</v>
          </cell>
          <cell r="G991" t="str">
            <v>Sede Semillas De Amor</v>
          </cell>
          <cell r="H991" t="str">
            <v>Calle 18n No 10 - 60 Barrio Granada</v>
          </cell>
          <cell r="I991" t="str">
            <v>Cali</v>
          </cell>
          <cell r="J991" t="str">
            <v>Sur</v>
          </cell>
          <cell r="K991" t="str">
            <v>5140515 - 5140517</v>
          </cell>
          <cell r="L991">
            <v>0</v>
          </cell>
          <cell r="M991" t="str">
            <v>info.valle@fundacionhogaresclaret.org</v>
          </cell>
          <cell r="N991" t="str">
            <v>Casa De Acogida RD</v>
          </cell>
          <cell r="O991" t="str">
            <v>No Aplica</v>
          </cell>
          <cell r="P991" t="str">
            <v>Desvinculados</v>
          </cell>
          <cell r="Q991">
            <v>708</v>
          </cell>
          <cell r="R991">
            <v>30</v>
          </cell>
          <cell r="S991">
            <v>43435</v>
          </cell>
          <cell r="T991">
            <v>43769</v>
          </cell>
          <cell r="U991">
            <v>500664810</v>
          </cell>
          <cell r="V991" t="str">
            <v>Marcia Elvira Osorio Alzate</v>
          </cell>
        </row>
        <row r="992">
          <cell r="B992" t="str">
            <v>76-303-991</v>
          </cell>
          <cell r="C992" t="str">
            <v>Valle</v>
          </cell>
          <cell r="D992" t="str">
            <v>Pía Sociedad Saleciana Inspectoría San Luis Beltran Centro De Capacitación Don Bosco</v>
          </cell>
          <cell r="E992" t="str">
            <v>890905980-7</v>
          </cell>
          <cell r="F992" t="str">
            <v>Francisco Antonio Rios Giraldo</v>
          </cell>
          <cell r="G992">
            <v>0</v>
          </cell>
          <cell r="H992" t="str">
            <v>Carrera 31 No 39-42 Barrio El Diamante</v>
          </cell>
          <cell r="I992" t="str">
            <v>Cali</v>
          </cell>
          <cell r="J992" t="str">
            <v>Sur</v>
          </cell>
          <cell r="K992" t="str">
            <v>4373530 - 4373531 -4261577 - 4373543</v>
          </cell>
          <cell r="L992">
            <v>0</v>
          </cell>
          <cell r="M992" t="str">
            <v>proyectos@ccdonbosco.org; ccdbosco@ccdbosco.org</v>
          </cell>
          <cell r="N992" t="str">
            <v>Casa De Proteccion RD</v>
          </cell>
          <cell r="O992" t="str">
            <v>No Aplica</v>
          </cell>
          <cell r="P992" t="str">
            <v>Desvinculados</v>
          </cell>
          <cell r="Q992">
            <v>705</v>
          </cell>
          <cell r="R992">
            <v>30</v>
          </cell>
          <cell r="S992">
            <v>43435</v>
          </cell>
          <cell r="T992">
            <v>43769</v>
          </cell>
          <cell r="U992">
            <v>563334390</v>
          </cell>
          <cell r="V992" t="str">
            <v>Marcia Elvira Osorio Alzate</v>
          </cell>
        </row>
        <row r="993">
          <cell r="B993" t="str">
            <v>76-10-992</v>
          </cell>
          <cell r="C993" t="str">
            <v>Valle</v>
          </cell>
          <cell r="D993" t="str">
            <v>Asociación Centro De Educación Y Rehabilitación Acer</v>
          </cell>
          <cell r="E993" t="str">
            <v>890316599-6</v>
          </cell>
          <cell r="F993" t="str">
            <v>Leonor Marin Guerrero</v>
          </cell>
          <cell r="G993">
            <v>0</v>
          </cell>
          <cell r="H993" t="str">
            <v>Carrera 42 No 5c - 33 Barrio Tequendama</v>
          </cell>
          <cell r="I993" t="str">
            <v>Cali</v>
          </cell>
          <cell r="J993" t="str">
            <v>Suroriental</v>
          </cell>
          <cell r="K993">
            <v>5511753</v>
          </cell>
          <cell r="L993">
            <v>0</v>
          </cell>
          <cell r="M993" t="str">
            <v>instituto.acer@gmail.com</v>
          </cell>
          <cell r="N993" t="str">
            <v>Externado RD</v>
          </cell>
          <cell r="O993" t="str">
            <v>Media Jornada</v>
          </cell>
          <cell r="P993" t="str">
            <v>Discapacidad</v>
          </cell>
          <cell r="Q993">
            <v>690</v>
          </cell>
          <cell r="R993">
            <v>62</v>
          </cell>
          <cell r="S993">
            <v>43435</v>
          </cell>
          <cell r="T993">
            <v>43769</v>
          </cell>
          <cell r="U993">
            <v>538532868</v>
          </cell>
          <cell r="V993" t="str">
            <v>Adriana Palencia Aldana</v>
          </cell>
        </row>
        <row r="994">
          <cell r="B994" t="str">
            <v>76-224-993</v>
          </cell>
          <cell r="C994" t="str">
            <v>Valle</v>
          </cell>
          <cell r="D994" t="str">
            <v>Fundación Para Limitaciones Múltiples - FULIM</v>
          </cell>
          <cell r="E994" t="str">
            <v>890328163-0</v>
          </cell>
          <cell r="F994" t="str">
            <v>Maribel Guevara Polanco</v>
          </cell>
          <cell r="G994">
            <v>0</v>
          </cell>
          <cell r="H994" t="str">
            <v>Calle 72r No 28b1 - 10 Barrio Comuneros II</v>
          </cell>
          <cell r="I994" t="str">
            <v>Cali</v>
          </cell>
          <cell r="J994" t="str">
            <v>Suroriental</v>
          </cell>
          <cell r="K994" t="str">
            <v>4374771 - 4264869</v>
          </cell>
          <cell r="L994">
            <v>3176361902</v>
          </cell>
          <cell r="M994" t="str">
            <v>fmultiples@hotmail.com</v>
          </cell>
          <cell r="N994" t="str">
            <v>Externado RD</v>
          </cell>
          <cell r="O994" t="str">
            <v>Media Jornada</v>
          </cell>
          <cell r="P994" t="str">
            <v>Discapacidad</v>
          </cell>
          <cell r="Q994">
            <v>694</v>
          </cell>
          <cell r="R994">
            <v>44</v>
          </cell>
          <cell r="S994">
            <v>43435</v>
          </cell>
          <cell r="T994">
            <v>43769</v>
          </cell>
          <cell r="U994">
            <v>382184616</v>
          </cell>
          <cell r="V994" t="str">
            <v>Adriana Palencia Aldana</v>
          </cell>
        </row>
        <row r="995">
          <cell r="B995" t="str">
            <v>76-290-994</v>
          </cell>
          <cell r="C995" t="str">
            <v>Valle</v>
          </cell>
          <cell r="D995" t="str">
            <v>Instituto Tobías Emanuel</v>
          </cell>
          <cell r="E995" t="str">
            <v>890303522-3</v>
          </cell>
          <cell r="F995" t="str">
            <v>Leonor Salazar De Quintero</v>
          </cell>
          <cell r="G995">
            <v>0</v>
          </cell>
          <cell r="H995" t="str">
            <v>Calle 5b2 No 37a - 75 Barrio San Fernando</v>
          </cell>
          <cell r="I995" t="str">
            <v>Cali</v>
          </cell>
          <cell r="J995" t="str">
            <v>Suroriental</v>
          </cell>
          <cell r="K995" t="str">
            <v>5140202 Ext. 503 - 5140202 Ext. 504</v>
          </cell>
          <cell r="L995">
            <v>0</v>
          </cell>
          <cell r="M995" t="str">
            <v>trasocialpedagogico@tobiasemanuel.org</v>
          </cell>
          <cell r="N995" t="str">
            <v>Externado RD</v>
          </cell>
          <cell r="O995" t="str">
            <v>Media Jornada</v>
          </cell>
          <cell r="P995" t="str">
            <v>Discapacidad</v>
          </cell>
          <cell r="Q995">
            <v>702</v>
          </cell>
          <cell r="R995">
            <v>108</v>
          </cell>
          <cell r="S995">
            <v>43435</v>
          </cell>
          <cell r="T995">
            <v>43769</v>
          </cell>
          <cell r="U995">
            <v>938089512</v>
          </cell>
          <cell r="V995" t="str">
            <v>Adriana Palencia Aldana</v>
          </cell>
        </row>
        <row r="996">
          <cell r="B996" t="str">
            <v>76-97-995</v>
          </cell>
          <cell r="C996" t="str">
            <v>Valle</v>
          </cell>
          <cell r="D996" t="str">
            <v>Corporación Juan Bosco</v>
          </cell>
          <cell r="E996" t="str">
            <v>800196208-8</v>
          </cell>
          <cell r="F996" t="str">
            <v>Jose Darío Soto Soto</v>
          </cell>
          <cell r="G996">
            <v>0</v>
          </cell>
          <cell r="H996" t="str">
            <v>Calle 83 No 26p - 130 Barrio Alfonso Bonilla Aragon</v>
          </cell>
          <cell r="I996" t="str">
            <v>Cali</v>
          </cell>
          <cell r="J996" t="str">
            <v>Suroriental</v>
          </cell>
          <cell r="K996" t="str">
            <v>5242370 Ext 107 - 4267937</v>
          </cell>
          <cell r="L996">
            <v>0</v>
          </cell>
          <cell r="M996" t="str">
            <v>direccion@corpobosco.org</v>
          </cell>
          <cell r="N996" t="str">
            <v>Externado RD</v>
          </cell>
          <cell r="O996" t="str">
            <v>Media Jornada</v>
          </cell>
          <cell r="P996" t="str">
            <v>Consumo SPA</v>
          </cell>
          <cell r="Q996">
            <v>699</v>
          </cell>
          <cell r="R996">
            <v>90</v>
          </cell>
          <cell r="S996">
            <v>43435</v>
          </cell>
          <cell r="T996">
            <v>43769</v>
          </cell>
          <cell r="U996">
            <v>493272630</v>
          </cell>
          <cell r="V996" t="str">
            <v>Adriana Palencia Aldana</v>
          </cell>
        </row>
        <row r="997">
          <cell r="B997" t="str">
            <v>76-109-996</v>
          </cell>
          <cell r="C997" t="str">
            <v>Valle</v>
          </cell>
          <cell r="D997" t="str">
            <v>Corporación Unida Por El Desarrollo - CORPUDESA</v>
          </cell>
          <cell r="E997" t="str">
            <v>900208959-7</v>
          </cell>
          <cell r="F997" t="str">
            <v>Adrian Eduardo Ocampo Escobar</v>
          </cell>
          <cell r="G997" t="str">
            <v>Sede Manuela Beltrán</v>
          </cell>
          <cell r="H997" t="str">
            <v>Calle 112 # 26q -87 Barrio Manuela Beltran</v>
          </cell>
          <cell r="I997" t="str">
            <v>Cali</v>
          </cell>
          <cell r="J997" t="str">
            <v>Suroriental</v>
          </cell>
          <cell r="K997">
            <v>4444719</v>
          </cell>
          <cell r="L997">
            <v>3006535283</v>
          </cell>
          <cell r="M997" t="str">
            <v>corpudesa@gmail.com; corpudesatalentohumano@gmail.com</v>
          </cell>
          <cell r="N997" t="str">
            <v>Externado RD</v>
          </cell>
          <cell r="O997" t="str">
            <v>Media Jornada</v>
          </cell>
          <cell r="P997" t="str">
            <v>Vulneración</v>
          </cell>
          <cell r="Q997">
            <v>703</v>
          </cell>
          <cell r="R997">
            <v>100</v>
          </cell>
          <cell r="S997">
            <v>43435</v>
          </cell>
          <cell r="T997">
            <v>43769</v>
          </cell>
          <cell r="U997">
            <v>548080700</v>
          </cell>
          <cell r="V997" t="str">
            <v>Adriana Palencia Aldana</v>
          </cell>
        </row>
        <row r="998">
          <cell r="B998" t="str">
            <v>76-14-997</v>
          </cell>
          <cell r="C998" t="str">
            <v>Valle</v>
          </cell>
          <cell r="D998" t="str">
            <v>Asociación Cristiana De Jóvenes ACJ</v>
          </cell>
          <cell r="E998" t="str">
            <v>890327568-5</v>
          </cell>
          <cell r="F998" t="str">
            <v>Jenny Lopez Torres</v>
          </cell>
          <cell r="G998" t="str">
            <v>Sede Doce De Octubre</v>
          </cell>
          <cell r="H998" t="str">
            <v>Calle 50 # 28 D - 28 Barrio Doce De Octubre</v>
          </cell>
          <cell r="I998" t="str">
            <v>Cali</v>
          </cell>
          <cell r="J998" t="str">
            <v>Suroriental</v>
          </cell>
          <cell r="K998" t="str">
            <v>5130719 - 5518204 - 3153033</v>
          </cell>
          <cell r="L998">
            <v>3164715540</v>
          </cell>
          <cell r="M998" t="str">
            <v>ymcacali@ymcacali.org; directora@ymcacali.org</v>
          </cell>
          <cell r="N998" t="str">
            <v>Externado RD</v>
          </cell>
          <cell r="O998" t="str">
            <v>Media Jornada</v>
          </cell>
          <cell r="P998" t="str">
            <v>Vulneración</v>
          </cell>
          <cell r="Q998">
            <v>691</v>
          </cell>
          <cell r="R998">
            <v>86</v>
          </cell>
          <cell r="S998">
            <v>43435</v>
          </cell>
          <cell r="T998">
            <v>43769</v>
          </cell>
          <cell r="U998">
            <v>1063276558</v>
          </cell>
          <cell r="V998" t="str">
            <v>Adriana Palencia Aldana</v>
          </cell>
        </row>
        <row r="999">
          <cell r="B999" t="str">
            <v>76-14-998</v>
          </cell>
          <cell r="C999" t="str">
            <v>Valle</v>
          </cell>
          <cell r="D999" t="str">
            <v>Asociación Cristiana De Jóvenes ACJ</v>
          </cell>
          <cell r="E999" t="str">
            <v>890327568-5</v>
          </cell>
          <cell r="F999" t="str">
            <v>Jenny Lopez Torres</v>
          </cell>
          <cell r="G999" t="str">
            <v>Sede Bonilla Aragón</v>
          </cell>
          <cell r="H999" t="str">
            <v>Carrera 27 # 86 -04 Segundo Y Tercer Piso Barrio Alfonso Bonilla Aragón</v>
          </cell>
          <cell r="I999" t="str">
            <v>Cali</v>
          </cell>
          <cell r="J999" t="str">
            <v>Suroriental</v>
          </cell>
          <cell r="K999" t="str">
            <v>5130719 - 5518204 - 3153034</v>
          </cell>
          <cell r="L999">
            <v>3164526209</v>
          </cell>
          <cell r="M999" t="str">
            <v>ymcacali@ymcacali.org; directora@ymcacali.org</v>
          </cell>
          <cell r="N999" t="str">
            <v>Externado RD</v>
          </cell>
          <cell r="O999" t="str">
            <v>Media Jornada</v>
          </cell>
          <cell r="P999" t="str">
            <v>Vulneración</v>
          </cell>
          <cell r="Q999">
            <v>691</v>
          </cell>
          <cell r="R999">
            <v>108</v>
          </cell>
          <cell r="S999">
            <v>43435</v>
          </cell>
          <cell r="T999">
            <v>43769</v>
          </cell>
          <cell r="U999">
            <v>0</v>
          </cell>
          <cell r="V999" t="str">
            <v>Adriana Palencia Aldana</v>
          </cell>
        </row>
        <row r="1000">
          <cell r="B1000" t="str">
            <v>76-104-999</v>
          </cell>
          <cell r="C1000" t="str">
            <v>Valle</v>
          </cell>
          <cell r="D1000" t="str">
            <v>Corporación Presencia Para El Ejercicio De Los Derechos Humanos Económicos Sociales Culturales Y Ambientales - PREDHESCA</v>
          </cell>
          <cell r="E1000" t="str">
            <v>900118249-1</v>
          </cell>
          <cell r="F1000" t="str">
            <v>Betty Alarcon Afiuni</v>
          </cell>
          <cell r="G1000">
            <v>0</v>
          </cell>
          <cell r="H1000" t="str">
            <v>Carrera 41 D No 48 -05 Barrio El Vallado</v>
          </cell>
          <cell r="I1000" t="str">
            <v>Cali</v>
          </cell>
          <cell r="J1000" t="str">
            <v>Suroriental</v>
          </cell>
          <cell r="K1000">
            <v>3386165</v>
          </cell>
          <cell r="L1000">
            <v>3122961097</v>
          </cell>
          <cell r="M1000" t="str">
            <v>predhesca@gmail.com</v>
          </cell>
          <cell r="N1000" t="str">
            <v>Externado RD</v>
          </cell>
          <cell r="O1000" t="str">
            <v>Media Jornada</v>
          </cell>
          <cell r="P1000" t="str">
            <v>Vulneración</v>
          </cell>
          <cell r="Q1000">
            <v>693</v>
          </cell>
          <cell r="R1000">
            <v>99</v>
          </cell>
          <cell r="S1000">
            <v>43435</v>
          </cell>
          <cell r="T1000">
            <v>43769</v>
          </cell>
          <cell r="U1000">
            <v>542599893</v>
          </cell>
          <cell r="V1000" t="str">
            <v>Adriana Palencia Aldana</v>
          </cell>
        </row>
        <row r="1001">
          <cell r="B1001" t="str">
            <v>76-209-1000</v>
          </cell>
          <cell r="C1001" t="str">
            <v>Valle</v>
          </cell>
          <cell r="D1001" t="str">
            <v>Fundación Para El Desarrollo De La Niñez Desamparada Y El Fomento Del Bienestar Social - FUNDENID</v>
          </cell>
          <cell r="E1001" t="str">
            <v>805017786-5</v>
          </cell>
          <cell r="F1001" t="str">
            <v>Andrea Leudo Perez</v>
          </cell>
          <cell r="G1001" t="str">
            <v>Sede Laureano Gomez</v>
          </cell>
          <cell r="H1001" t="str">
            <v>Calle 54 No 32a - 89 Barrio Laureano Gomez</v>
          </cell>
          <cell r="I1001" t="str">
            <v>Cali</v>
          </cell>
          <cell r="J1001" t="str">
            <v>Suroriental</v>
          </cell>
          <cell r="K1001">
            <v>4035132</v>
          </cell>
          <cell r="L1001">
            <v>3188421980</v>
          </cell>
          <cell r="M1001" t="str">
            <v>fundenid@hotmail.com</v>
          </cell>
          <cell r="N1001" t="str">
            <v>Externado RD</v>
          </cell>
          <cell r="O1001" t="str">
            <v>Media Jornada</v>
          </cell>
          <cell r="P1001" t="str">
            <v>Vulneración</v>
          </cell>
          <cell r="Q1001">
            <v>696</v>
          </cell>
          <cell r="R1001">
            <v>74</v>
          </cell>
          <cell r="S1001">
            <v>43435</v>
          </cell>
          <cell r="T1001">
            <v>43769</v>
          </cell>
          <cell r="U1001">
            <v>953660418</v>
          </cell>
          <cell r="V1001" t="str">
            <v>Adriana Palencia Aldana</v>
          </cell>
        </row>
        <row r="1002">
          <cell r="B1002" t="str">
            <v>76-209-1001</v>
          </cell>
          <cell r="C1002" t="str">
            <v>Valle</v>
          </cell>
          <cell r="D1002" t="str">
            <v>Fundación Para El Desarrollo De La Niñez Desamparada Y El Fomento Del Bienestar Social - FUNDENID</v>
          </cell>
          <cell r="E1002" t="str">
            <v>805017786-5</v>
          </cell>
          <cell r="F1002" t="str">
            <v>Andrea Leudo Perez</v>
          </cell>
          <cell r="G1002" t="str">
            <v>Sede Cordoba</v>
          </cell>
          <cell r="H1002" t="str">
            <v>Calle 55 C # 47-79 Barrio Reservados De Ciudad Córdoba</v>
          </cell>
          <cell r="I1002" t="str">
            <v>Cali</v>
          </cell>
          <cell r="J1002" t="str">
            <v>Suroriental</v>
          </cell>
          <cell r="K1002">
            <v>4035132</v>
          </cell>
          <cell r="L1002">
            <v>3188421980</v>
          </cell>
          <cell r="M1002" t="str">
            <v>fundenid@hotmail.com</v>
          </cell>
          <cell r="N1002" t="str">
            <v>Externado RD</v>
          </cell>
          <cell r="O1002" t="str">
            <v>Media Jornada</v>
          </cell>
          <cell r="P1002" t="str">
            <v>Vulneración</v>
          </cell>
          <cell r="Q1002">
            <v>696</v>
          </cell>
          <cell r="R1002">
            <v>100</v>
          </cell>
          <cell r="S1002">
            <v>43435</v>
          </cell>
          <cell r="T1002">
            <v>43769</v>
          </cell>
          <cell r="U1002">
            <v>0</v>
          </cell>
          <cell r="V1002" t="str">
            <v>Adriana Palencia Aldana</v>
          </cell>
        </row>
        <row r="1003">
          <cell r="B1003" t="str">
            <v>76-14-1002</v>
          </cell>
          <cell r="C1003" t="str">
            <v>Valle</v>
          </cell>
          <cell r="D1003" t="str">
            <v>Asociación Cristiana De Jóvenes ACJ</v>
          </cell>
          <cell r="E1003" t="str">
            <v>890327568-5</v>
          </cell>
          <cell r="F1003" t="str">
            <v>Jenny Lopez Torres</v>
          </cell>
          <cell r="G1003">
            <v>0</v>
          </cell>
          <cell r="H1003" t="str">
            <v>Calle 100 No 26 B1 - 63 Barrio Puertas Del Sol Sector 4</v>
          </cell>
          <cell r="I1003" t="str">
            <v>Cali</v>
          </cell>
          <cell r="J1003" t="str">
            <v>Suroriental</v>
          </cell>
          <cell r="K1003" t="str">
            <v>5130719 - 5518204 - 3153033</v>
          </cell>
          <cell r="L1003">
            <v>0</v>
          </cell>
          <cell r="M1003" t="str">
            <v>ymcacali@ymcacali.org; directora@ymcacali.org</v>
          </cell>
          <cell r="N1003" t="str">
            <v>Intervención de Apoyo - Apoyo Psicosocial RD</v>
          </cell>
          <cell r="O1003" t="str">
            <v>No Aplica</v>
          </cell>
          <cell r="P1003" t="str">
            <v>Trabajo Infantil</v>
          </cell>
          <cell r="Q1003">
            <v>692</v>
          </cell>
          <cell r="R1003">
            <v>212</v>
          </cell>
          <cell r="S1003">
            <v>43435</v>
          </cell>
          <cell r="T1003">
            <v>43769</v>
          </cell>
          <cell r="U1003">
            <v>755465180</v>
          </cell>
          <cell r="V1003" t="str">
            <v>Adriana Palencia Aldana</v>
          </cell>
        </row>
        <row r="1004">
          <cell r="B1004" t="str">
            <v>76-97-1003</v>
          </cell>
          <cell r="C1004" t="str">
            <v>Valle</v>
          </cell>
          <cell r="D1004" t="str">
            <v>Corporación Juan Bosco</v>
          </cell>
          <cell r="E1004" t="str">
            <v>800196208-8</v>
          </cell>
          <cell r="F1004" t="str">
            <v>Jose Darío Soto Soto</v>
          </cell>
          <cell r="G1004">
            <v>0</v>
          </cell>
          <cell r="H1004" t="str">
            <v>Calle 83 No 26p - 130 Barrio Alfonso Bonilla Aragón</v>
          </cell>
          <cell r="I1004" t="str">
            <v>Cali</v>
          </cell>
          <cell r="J1004" t="str">
            <v>Suroriental</v>
          </cell>
          <cell r="K1004" t="str">
            <v>5242370 Ext 107 - 4267937</v>
          </cell>
          <cell r="L1004">
            <v>0</v>
          </cell>
          <cell r="M1004" t="str">
            <v>direccion@corpobosco.org</v>
          </cell>
          <cell r="N1004" t="str">
            <v>Intervención de Apoyo - Apoyo Psicosocial RD</v>
          </cell>
          <cell r="O1004" t="str">
            <v>No Aplica</v>
          </cell>
          <cell r="P1004" t="str">
            <v>Vulneración</v>
          </cell>
          <cell r="Q1004">
            <v>698</v>
          </cell>
          <cell r="R1004">
            <v>100</v>
          </cell>
          <cell r="S1004">
            <v>43435</v>
          </cell>
          <cell r="T1004">
            <v>43769</v>
          </cell>
          <cell r="U1004">
            <v>1069054500</v>
          </cell>
          <cell r="V1004" t="str">
            <v>Adriana Palencia Aldana</v>
          </cell>
        </row>
        <row r="1005">
          <cell r="B1005" t="str">
            <v>76-97-1004</v>
          </cell>
          <cell r="C1005" t="str">
            <v>Valle</v>
          </cell>
          <cell r="D1005" t="str">
            <v>Corporación Juan Bosco</v>
          </cell>
          <cell r="E1005" t="str">
            <v>800196208-8</v>
          </cell>
          <cell r="F1005" t="str">
            <v>Jose Darío Soto Soto</v>
          </cell>
          <cell r="G1005">
            <v>0</v>
          </cell>
          <cell r="H1005" t="str">
            <v>Carrera 41e 3 # 54c - 11 Barrio Ciudad Cordoba</v>
          </cell>
          <cell r="I1005" t="str">
            <v>Cali</v>
          </cell>
          <cell r="J1005" t="str">
            <v>Suroriental</v>
          </cell>
          <cell r="K1005" t="str">
            <v>5242370 Ext 107 - 4267937</v>
          </cell>
          <cell r="L1005">
            <v>0</v>
          </cell>
          <cell r="M1005" t="str">
            <v>direccion@corpobosco.org</v>
          </cell>
          <cell r="N1005" t="str">
            <v>Intervención de Apoyo - Apoyo Psicosocial RD</v>
          </cell>
          <cell r="O1005" t="str">
            <v>No Aplica</v>
          </cell>
          <cell r="P1005" t="str">
            <v>Vulneración</v>
          </cell>
          <cell r="Q1005">
            <v>698</v>
          </cell>
          <cell r="R1005">
            <v>100</v>
          </cell>
          <cell r="S1005">
            <v>43435</v>
          </cell>
          <cell r="T1005">
            <v>43769</v>
          </cell>
          <cell r="U1005">
            <v>0</v>
          </cell>
          <cell r="V1005" t="str">
            <v>Adriana Palencia Aldana</v>
          </cell>
        </row>
        <row r="1006">
          <cell r="B1006" t="str">
            <v>76-97-1005</v>
          </cell>
          <cell r="C1006" t="str">
            <v>Valle</v>
          </cell>
          <cell r="D1006" t="str">
            <v>Corporación Juan Bosco</v>
          </cell>
          <cell r="E1006" t="str">
            <v>800196208-8</v>
          </cell>
          <cell r="F1006" t="str">
            <v>Jose Darío Soto Soto</v>
          </cell>
          <cell r="G1006">
            <v>0</v>
          </cell>
          <cell r="H1006" t="str">
            <v>Carrera 33 # 44 - 59 Barrio El Vergel</v>
          </cell>
          <cell r="I1006" t="str">
            <v>Cali</v>
          </cell>
          <cell r="J1006" t="str">
            <v>Suroriental</v>
          </cell>
          <cell r="K1006" t="str">
            <v>5242370 Ext 107 - 4267937</v>
          </cell>
          <cell r="L1006">
            <v>0</v>
          </cell>
          <cell r="M1006" t="str">
            <v>direccion@corpobosco.org</v>
          </cell>
          <cell r="N1006" t="str">
            <v>Intervención de Apoyo - Apoyo Psicosocial RD</v>
          </cell>
          <cell r="O1006" t="str">
            <v>No Aplica</v>
          </cell>
          <cell r="P1006" t="str">
            <v>Vulneración</v>
          </cell>
          <cell r="Q1006">
            <v>698</v>
          </cell>
          <cell r="R1006">
            <v>100</v>
          </cell>
          <cell r="S1006">
            <v>43435</v>
          </cell>
          <cell r="T1006">
            <v>43769</v>
          </cell>
          <cell r="U1006">
            <v>0</v>
          </cell>
          <cell r="V1006" t="str">
            <v>Adriana Palencia Aldana</v>
          </cell>
        </row>
        <row r="1007">
          <cell r="B1007" t="str">
            <v>76-295-1006</v>
          </cell>
          <cell r="C1007" t="str">
            <v>Valle</v>
          </cell>
          <cell r="D1007" t="str">
            <v>ONG Crecer En Familia</v>
          </cell>
          <cell r="E1007" t="str">
            <v>805020621-1</v>
          </cell>
          <cell r="F1007" t="str">
            <v>Zulamita Ana Liliana Kaim Torres</v>
          </cell>
          <cell r="G1007">
            <v>0</v>
          </cell>
          <cell r="H1007" t="str">
            <v>Carrera 52 A No 5b-62 Barrio Nuevo Tequendama</v>
          </cell>
          <cell r="I1007" t="str">
            <v>Cali</v>
          </cell>
          <cell r="J1007" t="str">
            <v>Suroriental - Centro - Nororiental - Sur</v>
          </cell>
          <cell r="K1007">
            <v>5143661</v>
          </cell>
          <cell r="L1007">
            <v>3165282646</v>
          </cell>
          <cell r="M1007" t="str">
            <v>crecefamilia@hotmail.com; crecefamiliahogaressustitutoscali@hotmail.com</v>
          </cell>
          <cell r="N1007" t="str">
            <v>Hogar Sustituto Entidad RD</v>
          </cell>
          <cell r="O1007" t="str">
            <v>No Aplica</v>
          </cell>
          <cell r="P1007" t="str">
            <v>Discapacidad</v>
          </cell>
          <cell r="Q1007">
            <v>700</v>
          </cell>
          <cell r="R1007">
            <v>112</v>
          </cell>
          <cell r="S1007">
            <v>43435</v>
          </cell>
          <cell r="T1007">
            <v>43769</v>
          </cell>
          <cell r="U1007">
            <v>1914308672</v>
          </cell>
          <cell r="V1007" t="str">
            <v>Adriana Palencia Aldana</v>
          </cell>
        </row>
        <row r="1008">
          <cell r="B1008" t="str">
            <v>76-290-1007</v>
          </cell>
          <cell r="C1008" t="str">
            <v>Valle</v>
          </cell>
          <cell r="D1008" t="str">
            <v>Instituto Tobías Emanuel</v>
          </cell>
          <cell r="E1008" t="str">
            <v>890303522-3</v>
          </cell>
          <cell r="F1008" t="str">
            <v>Leonor Salazar De Quintero</v>
          </cell>
          <cell r="G1008">
            <v>0</v>
          </cell>
          <cell r="H1008" t="str">
            <v>Calle 5b2 No 37a - 75 Barrio San Fernando</v>
          </cell>
          <cell r="I1008" t="str">
            <v>Cali</v>
          </cell>
          <cell r="J1008" t="str">
            <v>Suroriental</v>
          </cell>
          <cell r="K1008" t="str">
            <v>5140202 - 5140343</v>
          </cell>
          <cell r="L1008">
            <v>0</v>
          </cell>
          <cell r="M1008" t="str">
            <v>trabajo.social@tobiasemanuel.org; psicologa@tobiasemanuel.org</v>
          </cell>
          <cell r="N1008" t="str">
            <v>Internado RD</v>
          </cell>
          <cell r="O1008" t="str">
            <v>No Aplica</v>
          </cell>
          <cell r="P1008" t="str">
            <v>Discapacidad</v>
          </cell>
          <cell r="Q1008">
            <v>701</v>
          </cell>
          <cell r="R1008">
            <v>137</v>
          </cell>
          <cell r="S1008">
            <v>43435</v>
          </cell>
          <cell r="T1008">
            <v>43769</v>
          </cell>
          <cell r="U1008">
            <v>2357066368</v>
          </cell>
          <cell r="V1008" t="str">
            <v>Adriana Palencia Aldana</v>
          </cell>
        </row>
        <row r="1009">
          <cell r="B1009" t="str">
            <v>76-275-1008</v>
          </cell>
          <cell r="C1009" t="str">
            <v>Valle</v>
          </cell>
          <cell r="D1009" t="str">
            <v>Hogares Maria Goretti</v>
          </cell>
          <cell r="E1009" t="str">
            <v>890308380-7</v>
          </cell>
          <cell r="F1009" t="str">
            <v>Elisabeth Lozada Betancourth</v>
          </cell>
          <cell r="G1009">
            <v>0</v>
          </cell>
          <cell r="H1009" t="str">
            <v>Carrera 6 No 2 - 50 Barrio San Antonio</v>
          </cell>
          <cell r="I1009" t="str">
            <v>Cali</v>
          </cell>
          <cell r="J1009" t="str">
            <v>Suroriental</v>
          </cell>
          <cell r="K1009" t="str">
            <v>8936937 - 8936846</v>
          </cell>
          <cell r="L1009">
            <v>3164099100</v>
          </cell>
          <cell r="M1009" t="str">
            <v>direccion@hogaresmariagoretti.com</v>
          </cell>
          <cell r="N1009" t="str">
            <v>Internado RD</v>
          </cell>
          <cell r="O1009" t="str">
            <v>No Aplica</v>
          </cell>
          <cell r="P1009" t="str">
            <v>Vulneración</v>
          </cell>
          <cell r="Q1009">
            <v>697</v>
          </cell>
          <cell r="R1009">
            <v>41</v>
          </cell>
          <cell r="S1009">
            <v>43435</v>
          </cell>
          <cell r="T1009">
            <v>43769</v>
          </cell>
          <cell r="U1009">
            <v>614887701</v>
          </cell>
          <cell r="V1009" t="str">
            <v>Adriana Palencia Aldana</v>
          </cell>
        </row>
        <row r="1010">
          <cell r="B1010" t="str">
            <v>76-281-1009</v>
          </cell>
          <cell r="C1010" t="str">
            <v>Valle</v>
          </cell>
          <cell r="D1010" t="str">
            <v>Instituto De Terapia Integral - INTEI</v>
          </cell>
          <cell r="E1010" t="str">
            <v>800002971-8</v>
          </cell>
          <cell r="F1010" t="str">
            <v>Dora Milena Cadavid Marquez</v>
          </cell>
          <cell r="G1010" t="str">
            <v>Zaragoza</v>
          </cell>
          <cell r="H1010" t="str">
            <v>Calle 11 No 60 -70</v>
          </cell>
          <cell r="I1010" t="str">
            <v>Cartago</v>
          </cell>
          <cell r="J1010" t="str">
            <v>Cartago</v>
          </cell>
          <cell r="K1010">
            <v>2114415</v>
          </cell>
          <cell r="L1010">
            <v>3173832371</v>
          </cell>
          <cell r="M1010" t="str">
            <v>inteizaragoza@gmail.com</v>
          </cell>
          <cell r="N1010" t="str">
            <v>Externado RD</v>
          </cell>
          <cell r="O1010" t="str">
            <v>Media Jornada</v>
          </cell>
          <cell r="P1010" t="str">
            <v>Discapacidad</v>
          </cell>
          <cell r="Q1010">
            <v>754</v>
          </cell>
          <cell r="R1010">
            <v>50</v>
          </cell>
          <cell r="S1010">
            <v>43435</v>
          </cell>
          <cell r="T1010">
            <v>43769</v>
          </cell>
          <cell r="U1010">
            <v>868601400</v>
          </cell>
          <cell r="V1010" t="str">
            <v>Gustavo Adolfo Gonzalez Ramirez</v>
          </cell>
        </row>
        <row r="1011">
          <cell r="B1011" t="str">
            <v>76-259-1010</v>
          </cell>
          <cell r="C1011" t="str">
            <v>Valle</v>
          </cell>
          <cell r="D1011" t="str">
            <v>Fundación Teresita Cardenas De Candelo</v>
          </cell>
          <cell r="E1011" t="str">
            <v>800190924-6</v>
          </cell>
          <cell r="F1011" t="str">
            <v>Consuelo Palaud De Pinedo</v>
          </cell>
          <cell r="G1011">
            <v>0</v>
          </cell>
          <cell r="H1011" t="str">
            <v>Calle 7 No 14b - 02 Barrio Carlos Holmes</v>
          </cell>
          <cell r="I1011" t="str">
            <v>Cartago</v>
          </cell>
          <cell r="J1011" t="str">
            <v>Cartago</v>
          </cell>
          <cell r="K1011">
            <v>2124782</v>
          </cell>
          <cell r="L1011">
            <v>0</v>
          </cell>
          <cell r="M1011" t="str">
            <v>ftc1993@hotmail.com</v>
          </cell>
          <cell r="N1011" t="str">
            <v>Externado RD</v>
          </cell>
          <cell r="O1011" t="str">
            <v>Media Jornada</v>
          </cell>
          <cell r="P1011" t="str">
            <v>Vulneración</v>
          </cell>
          <cell r="Q1011">
            <v>755</v>
          </cell>
          <cell r="R1011">
            <v>112</v>
          </cell>
          <cell r="S1011">
            <v>43435</v>
          </cell>
          <cell r="T1011">
            <v>43769</v>
          </cell>
          <cell r="U1011">
            <v>613850384</v>
          </cell>
          <cell r="V1011" t="str">
            <v>Gustavo Adolfo Gonzalez Ramirez</v>
          </cell>
        </row>
        <row r="1012">
          <cell r="B1012" t="str">
            <v>76-221-1011</v>
          </cell>
          <cell r="C1012" t="str">
            <v>Valle</v>
          </cell>
          <cell r="D1012" t="str">
            <v>Fundación para la Orientación Familiar - FUNOF</v>
          </cell>
          <cell r="E1012" t="str">
            <v>891310770-2</v>
          </cell>
          <cell r="F1012" t="str">
            <v>Giovana Andrea Brand</v>
          </cell>
          <cell r="G1012">
            <v>0</v>
          </cell>
          <cell r="H1012" t="str">
            <v>Calle 11 No 1 - 62 Barrio El Prado</v>
          </cell>
          <cell r="I1012" t="str">
            <v>Cartago</v>
          </cell>
          <cell r="J1012" t="str">
            <v>Cartago</v>
          </cell>
          <cell r="K1012" t="str">
            <v>6661473 - 6661608 - 6659931</v>
          </cell>
          <cell r="L1012">
            <v>3207882993</v>
          </cell>
          <cell r="M1012" t="str">
            <v>coordinacionproteccion@funof.org; funof@funof.org
www.fnof.org</v>
          </cell>
          <cell r="N1012" t="str">
            <v>Intervención de Apoyo - Apoyo Psicosocial RD</v>
          </cell>
          <cell r="O1012" t="str">
            <v>No Aplica</v>
          </cell>
          <cell r="P1012" t="str">
            <v>Vulneración</v>
          </cell>
          <cell r="Q1012">
            <v>751</v>
          </cell>
          <cell r="R1012">
            <v>58</v>
          </cell>
          <cell r="S1012">
            <v>43435</v>
          </cell>
          <cell r="T1012">
            <v>43769</v>
          </cell>
          <cell r="U1012">
            <v>206683870</v>
          </cell>
          <cell r="V1012" t="str">
            <v>Claudia Marcela Arboleda Agudelo</v>
          </cell>
        </row>
        <row r="1013">
          <cell r="B1013" t="str">
            <v>76-221-1012</v>
          </cell>
          <cell r="C1013" t="str">
            <v>Valle</v>
          </cell>
          <cell r="D1013" t="str">
            <v>Fundación para la Orientación Familiar - FUNOF</v>
          </cell>
          <cell r="E1013" t="str">
            <v>891310770-2</v>
          </cell>
          <cell r="F1013" t="str">
            <v>Giovana Andrea Brand</v>
          </cell>
          <cell r="G1013">
            <v>0</v>
          </cell>
          <cell r="H1013" t="str">
            <v>Calle 11 No 1 - 62 Barrio El Prado</v>
          </cell>
          <cell r="I1013" t="str">
            <v>Cartago</v>
          </cell>
          <cell r="J1013" t="str">
            <v>Cartago</v>
          </cell>
          <cell r="K1013" t="str">
            <v>6661473 - 6661608 - 6659931</v>
          </cell>
          <cell r="L1013">
            <v>3207882993</v>
          </cell>
          <cell r="M1013" t="str">
            <v>coordinacionproteccion@funof.org; funof@funof.org
www.fnof.org</v>
          </cell>
          <cell r="N1013" t="str">
            <v>Intervención de Apoyo - Apoyo Psicosocial RD</v>
          </cell>
          <cell r="O1013" t="str">
            <v>No Aplica</v>
          </cell>
          <cell r="P1013" t="str">
            <v>Violencia Sexual</v>
          </cell>
          <cell r="Q1013">
            <v>752</v>
          </cell>
          <cell r="R1013">
            <v>41</v>
          </cell>
          <cell r="S1013">
            <v>43435</v>
          </cell>
          <cell r="T1013">
            <v>43769</v>
          </cell>
          <cell r="U1013">
            <v>109631171</v>
          </cell>
          <cell r="V1013" t="str">
            <v>Gustavo Adolfo Gonzalez Ramirez</v>
          </cell>
        </row>
        <row r="1014">
          <cell r="B1014" t="str">
            <v>76-146-1013</v>
          </cell>
          <cell r="C1014" t="str">
            <v>Valle</v>
          </cell>
          <cell r="D1014" t="str">
            <v>Fundación Despertando Corazones</v>
          </cell>
          <cell r="E1014" t="str">
            <v>836000364-9</v>
          </cell>
          <cell r="F1014" t="str">
            <v>Martha Lucia Montoya Angel</v>
          </cell>
          <cell r="G1014">
            <v>0</v>
          </cell>
          <cell r="H1014" t="str">
            <v>Carrera 6 No 20 - 13</v>
          </cell>
          <cell r="I1014" t="str">
            <v>Cartago</v>
          </cell>
          <cell r="J1014" t="str">
            <v>Cartago</v>
          </cell>
          <cell r="K1014">
            <v>2113619</v>
          </cell>
          <cell r="L1014" t="str">
            <v>3218177890 - 3218314955</v>
          </cell>
          <cell r="M1014" t="str">
            <v>fundesco7@gmail.com</v>
          </cell>
          <cell r="N1014" t="str">
            <v>Internado RD</v>
          </cell>
          <cell r="O1014" t="str">
            <v>No Aplica</v>
          </cell>
          <cell r="P1014" t="str">
            <v>Consumo SPA</v>
          </cell>
          <cell r="Q1014">
            <v>750</v>
          </cell>
          <cell r="R1014">
            <v>50</v>
          </cell>
          <cell r="S1014">
            <v>43435</v>
          </cell>
          <cell r="T1014">
            <v>43769</v>
          </cell>
          <cell r="U1014">
            <v>749863050</v>
          </cell>
          <cell r="V1014" t="str">
            <v>Diana Suarez Posso</v>
          </cell>
        </row>
        <row r="1015">
          <cell r="B1015" t="str">
            <v>76-146-1014</v>
          </cell>
          <cell r="C1015" t="str">
            <v>Valle</v>
          </cell>
          <cell r="D1015" t="str">
            <v>Fundación Despertando Corazones</v>
          </cell>
          <cell r="E1015" t="str">
            <v>836000364-9</v>
          </cell>
          <cell r="F1015" t="str">
            <v>Martha Lucia Montoya Angel</v>
          </cell>
          <cell r="G1015">
            <v>0</v>
          </cell>
          <cell r="H1015" t="str">
            <v>Calle 13 No 64 - 05 Barrio Girasoles Zaragoza</v>
          </cell>
          <cell r="I1015" t="str">
            <v>Cartago</v>
          </cell>
          <cell r="J1015" t="str">
            <v>Cartago</v>
          </cell>
          <cell r="K1015">
            <v>2113619</v>
          </cell>
          <cell r="L1015" t="str">
            <v>3218177890 - 3218314955</v>
          </cell>
          <cell r="M1015" t="str">
            <v>fundescofemenino@gmail.com</v>
          </cell>
          <cell r="N1015" t="str">
            <v>Internado RD</v>
          </cell>
          <cell r="O1015" t="str">
            <v>No Aplica</v>
          </cell>
          <cell r="P1015" t="str">
            <v>Violencia Sexual</v>
          </cell>
          <cell r="Q1015">
            <v>749</v>
          </cell>
          <cell r="R1015">
            <v>34</v>
          </cell>
          <cell r="S1015">
            <v>43435</v>
          </cell>
          <cell r="T1015">
            <v>43769</v>
          </cell>
          <cell r="U1015">
            <v>495999956</v>
          </cell>
          <cell r="V1015" t="str">
            <v>Diana Suarez Posso</v>
          </cell>
        </row>
        <row r="1016">
          <cell r="B1016" t="str">
            <v>76-47-1015</v>
          </cell>
          <cell r="C1016" t="str">
            <v>Valle</v>
          </cell>
          <cell r="D1016" t="str">
            <v>Casa De Proteccion Al Menor Senderos</v>
          </cell>
          <cell r="E1016" t="str">
            <v>891900641-6</v>
          </cell>
          <cell r="F1016" t="str">
            <v>William Andres Ramirez Sanchez</v>
          </cell>
          <cell r="G1016">
            <v>0</v>
          </cell>
          <cell r="H1016" t="str">
            <v>Carrera 64 No 8-19 Zaragosa</v>
          </cell>
          <cell r="I1016" t="str">
            <v>Cartago</v>
          </cell>
          <cell r="J1016" t="str">
            <v>Cartago</v>
          </cell>
          <cell r="K1016">
            <v>2114656</v>
          </cell>
          <cell r="L1016">
            <v>0</v>
          </cell>
          <cell r="M1016" t="str">
            <v>casadelmenorsenderos819@outlook.com</v>
          </cell>
          <cell r="N1016" t="str">
            <v>Internado RD</v>
          </cell>
          <cell r="O1016" t="str">
            <v>No Aplica</v>
          </cell>
          <cell r="P1016" t="str">
            <v>Vulneración</v>
          </cell>
          <cell r="Q1016">
            <v>748</v>
          </cell>
          <cell r="R1016">
            <v>38</v>
          </cell>
          <cell r="S1016">
            <v>43435</v>
          </cell>
          <cell r="T1016">
            <v>43769</v>
          </cell>
          <cell r="U1016">
            <v>569895918</v>
          </cell>
          <cell r="V1016" t="str">
            <v>Claudia Marcela Arboleda Agudelo</v>
          </cell>
        </row>
        <row r="1017">
          <cell r="B1017" t="str">
            <v>76-76-1016</v>
          </cell>
          <cell r="C1017" t="str">
            <v>Valle</v>
          </cell>
          <cell r="D1017" t="str">
            <v>Congregación Siervas de Cristo Sacerdote - Sagrada Familia</v>
          </cell>
          <cell r="E1017" t="str">
            <v>860007314-1</v>
          </cell>
          <cell r="F1017" t="str">
            <v>Maria Raquel Escalante Castañeda</v>
          </cell>
          <cell r="G1017">
            <v>0</v>
          </cell>
          <cell r="H1017" t="str">
            <v>Calle 15 No 5 - 22 Barrio El Carmen</v>
          </cell>
          <cell r="I1017" t="str">
            <v>Cartago</v>
          </cell>
          <cell r="J1017" t="str">
            <v>Cartago</v>
          </cell>
          <cell r="K1017">
            <v>2142673</v>
          </cell>
          <cell r="L1017">
            <v>0</v>
          </cell>
          <cell r="M1017" t="str">
            <v>casadecristom.manuelita@outlook.com</v>
          </cell>
          <cell r="N1017" t="str">
            <v>Internado RD</v>
          </cell>
          <cell r="O1017" t="str">
            <v>No Aplica</v>
          </cell>
          <cell r="P1017" t="str">
            <v>Vulneración</v>
          </cell>
          <cell r="Q1017">
            <v>753</v>
          </cell>
          <cell r="R1017">
            <v>38</v>
          </cell>
          <cell r="S1017">
            <v>43435</v>
          </cell>
          <cell r="T1017">
            <v>43769</v>
          </cell>
          <cell r="U1017">
            <v>569895918</v>
          </cell>
          <cell r="V1017" t="str">
            <v>Claudia Marcela Arboleda Agudelo</v>
          </cell>
        </row>
        <row r="1018">
          <cell r="B1018" t="str">
            <v>76-78-1017</v>
          </cell>
          <cell r="C1018" t="str">
            <v>Valle</v>
          </cell>
          <cell r="D1018" t="str">
            <v>Consorcio Construyendo Futuro Valle</v>
          </cell>
          <cell r="E1018" t="str">
            <v>900581527-6</v>
          </cell>
          <cell r="F1018" t="str">
            <v>Marleny Téllez Holguín</v>
          </cell>
          <cell r="G1018" t="str">
            <v>Sede Cartago</v>
          </cell>
          <cell r="H1018" t="str">
            <v>Calle 12 # 1n - 42 Barrio El Prado</v>
          </cell>
          <cell r="I1018" t="str">
            <v>Cartago</v>
          </cell>
          <cell r="J1018" t="str">
            <v>Sevilla - Buenaventura - Buga - Cartago - Palmira - Roldanillo - Tuluá</v>
          </cell>
          <cell r="K1018" t="str">
            <v>7458844 - 2244545 - 2246966</v>
          </cell>
          <cell r="L1018">
            <v>3146173718</v>
          </cell>
          <cell r="M1018" t="str">
            <v>consorcioconfuturo@hotmail.com; coordinacionconfuturovalle@hotmail.com</v>
          </cell>
          <cell r="N1018" t="str">
            <v>Hogar Sustituto Entidad RD</v>
          </cell>
          <cell r="O1018" t="str">
            <v>No Aplica</v>
          </cell>
          <cell r="P1018" t="str">
            <v>Discapacidad</v>
          </cell>
          <cell r="Q1018">
            <v>723</v>
          </cell>
          <cell r="R1018">
            <v>0</v>
          </cell>
          <cell r="S1018">
            <v>43435</v>
          </cell>
          <cell r="T1018">
            <v>43769</v>
          </cell>
          <cell r="U1018">
            <v>0</v>
          </cell>
          <cell r="V1018" t="str">
            <v>Carlos Augusto Jimenez Laverde</v>
          </cell>
        </row>
        <row r="1019">
          <cell r="B1019" t="str">
            <v>76-78-1018</v>
          </cell>
          <cell r="C1019" t="str">
            <v>Valle</v>
          </cell>
          <cell r="D1019" t="str">
            <v>Consorcio Construyendo Futuro Valle</v>
          </cell>
          <cell r="E1019" t="str">
            <v>900581527-6</v>
          </cell>
          <cell r="F1019" t="str">
            <v>Marleny Téllez Holguín</v>
          </cell>
          <cell r="G1019" t="str">
            <v>Sede Cartago</v>
          </cell>
          <cell r="H1019" t="str">
            <v>Calle 12 # 1n - 42 Barrio El Prado</v>
          </cell>
          <cell r="I1019" t="str">
            <v>Cartago</v>
          </cell>
          <cell r="J1019" t="str">
            <v>Sevilla - Buenaventura - Buga - Cartago - Palmira - Roldanillo - Tuluá</v>
          </cell>
          <cell r="K1019" t="str">
            <v>7458844 - 2244545 - 2246966</v>
          </cell>
          <cell r="L1019">
            <v>3146173718</v>
          </cell>
          <cell r="M1019" t="str">
            <v>consorcioconfuturo@hotmail.com; coordinacionconfuturovalle@hotmail.com</v>
          </cell>
          <cell r="N1019" t="str">
            <v>Hogar Sustituto Entidad RD</v>
          </cell>
          <cell r="O1019" t="str">
            <v>No Aplica</v>
          </cell>
          <cell r="P1019" t="str">
            <v>Vulneración</v>
          </cell>
          <cell r="Q1019">
            <v>722</v>
          </cell>
          <cell r="R1019">
            <v>0</v>
          </cell>
          <cell r="S1019">
            <v>43435</v>
          </cell>
          <cell r="T1019">
            <v>43769</v>
          </cell>
          <cell r="U1019">
            <v>0</v>
          </cell>
          <cell r="V1019" t="str">
            <v>Carlos Augusto Jimenez Laverde</v>
          </cell>
        </row>
        <row r="1020">
          <cell r="B1020" t="str">
            <v>76-165-1019</v>
          </cell>
          <cell r="C1020" t="str">
            <v>Valle</v>
          </cell>
          <cell r="D1020" t="str">
            <v>Fundación Hogar Del Niño</v>
          </cell>
          <cell r="E1020" t="str">
            <v>800069422-4</v>
          </cell>
          <cell r="F1020" t="str">
            <v>Rosa Elena Jaramillo De Sendoya</v>
          </cell>
          <cell r="G1020" t="str">
            <v>San Francisco De Asis</v>
          </cell>
          <cell r="H1020" t="str">
            <v>Ruta Guacari Buga 100 Metros Delante De La Calle 10 o Estación De Servicio Móvil Villa Diana</v>
          </cell>
          <cell r="I1020" t="str">
            <v>Guacarí</v>
          </cell>
          <cell r="J1020" t="str">
            <v>Buga</v>
          </cell>
          <cell r="K1020" t="str">
            <v>2538557 - 2538727</v>
          </cell>
          <cell r="L1020">
            <v>3155772465</v>
          </cell>
          <cell r="M1020" t="str">
            <v>ctsanfranciscodeasis@gmail.com</v>
          </cell>
          <cell r="N1020" t="str">
            <v>Internado RD</v>
          </cell>
          <cell r="O1020" t="str">
            <v>No Aplica</v>
          </cell>
          <cell r="P1020" t="str">
            <v>Consumo SPA</v>
          </cell>
          <cell r="Q1020">
            <v>776</v>
          </cell>
          <cell r="R1020">
            <v>81</v>
          </cell>
          <cell r="S1020">
            <v>43435</v>
          </cell>
          <cell r="T1020">
            <v>43769</v>
          </cell>
          <cell r="U1020">
            <v>1214778141</v>
          </cell>
          <cell r="V1020" t="str">
            <v>Yanciley Salcedo Lenis</v>
          </cell>
        </row>
        <row r="1021">
          <cell r="B1021" t="str">
            <v>76-251-1020</v>
          </cell>
          <cell r="C1021" t="str">
            <v>Valle</v>
          </cell>
          <cell r="D1021" t="str">
            <v>Fundación Sinapsis Vital</v>
          </cell>
          <cell r="E1021" t="str">
            <v>900497719-4</v>
          </cell>
          <cell r="F1021" t="str">
            <v>Farid Antonio Alarcón Serrano</v>
          </cell>
          <cell r="G1021" t="str">
            <v>Sede Blanca Leila Toro</v>
          </cell>
          <cell r="H1021" t="str">
            <v>Ginebra Callejón De La Virgen Finca Guadalupe</v>
          </cell>
          <cell r="I1021" t="str">
            <v>Guacarí</v>
          </cell>
          <cell r="J1021" t="str">
            <v>Buga</v>
          </cell>
          <cell r="K1021">
            <v>2531109</v>
          </cell>
          <cell r="L1021">
            <v>3165307274</v>
          </cell>
          <cell r="M1021" t="str">
            <v>fundaciòn sinapsis vital &lt;sinapsisvital10@gmail.com&gt;</v>
          </cell>
          <cell r="N1021" t="str">
            <v>Internado RD</v>
          </cell>
          <cell r="O1021" t="str">
            <v>No Aplica</v>
          </cell>
          <cell r="P1021" t="str">
            <v>Discapacidad</v>
          </cell>
          <cell r="Q1021">
            <v>778</v>
          </cell>
          <cell r="R1021">
            <v>88</v>
          </cell>
          <cell r="S1021">
            <v>43435</v>
          </cell>
          <cell r="T1021">
            <v>43769</v>
          </cell>
          <cell r="U1021">
            <v>6516401382</v>
          </cell>
          <cell r="V1021" t="str">
            <v>Yanciley Salcedo Lenis</v>
          </cell>
        </row>
        <row r="1022">
          <cell r="B1022" t="str">
            <v>76-251-1021</v>
          </cell>
          <cell r="C1022" t="str">
            <v>Valle</v>
          </cell>
          <cell r="D1022" t="str">
            <v>Fundación Sinapsis Vital</v>
          </cell>
          <cell r="E1022" t="str">
            <v>900497719-4</v>
          </cell>
          <cell r="F1022" t="str">
            <v>Farid Antonio Alarcón Serrano</v>
          </cell>
          <cell r="G1022" t="str">
            <v>Sede Octavio Grisales</v>
          </cell>
          <cell r="H1022" t="str">
            <v>Corregimiento De Guabas Octavio Grisales Finca El Caballo</v>
          </cell>
          <cell r="I1022" t="str">
            <v>Guacarí</v>
          </cell>
          <cell r="J1022" t="str">
            <v>Buga</v>
          </cell>
          <cell r="K1022">
            <v>2531109</v>
          </cell>
          <cell r="L1022">
            <v>3165307274</v>
          </cell>
          <cell r="M1022" t="str">
            <v>fundaciòn sinapsis vital &lt;sinapsisvital10@gmail.com&gt;</v>
          </cell>
          <cell r="N1022" t="str">
            <v>Internado RD</v>
          </cell>
          <cell r="O1022" t="str">
            <v>No Aplica</v>
          </cell>
          <cell r="P1022" t="str">
            <v>Discapacidad</v>
          </cell>
          <cell r="Q1022">
            <v>778</v>
          </cell>
          <cell r="R1022">
            <v>90</v>
          </cell>
          <cell r="S1022">
            <v>43435</v>
          </cell>
          <cell r="T1022">
            <v>43769</v>
          </cell>
          <cell r="U1022">
            <v>0</v>
          </cell>
          <cell r="V1022" t="str">
            <v>Yanciley Salcedo Lenis</v>
          </cell>
        </row>
        <row r="1023">
          <cell r="B1023" t="str">
            <v>76-251-1022</v>
          </cell>
          <cell r="C1023" t="str">
            <v>Valle</v>
          </cell>
          <cell r="D1023" t="str">
            <v>Fundación Sinapsis Vital</v>
          </cell>
          <cell r="E1023" t="str">
            <v>900497719-4</v>
          </cell>
          <cell r="F1023" t="str">
            <v>Farid Antonio Alarcón Serrano</v>
          </cell>
          <cell r="G1023" t="str">
            <v>Sede Paraiso De Los Crisoles</v>
          </cell>
          <cell r="H1023" t="str">
            <v>Corregimiento De Guabitas Paraíso De Los Crisoles Hacienda Caracolí</v>
          </cell>
          <cell r="I1023" t="str">
            <v>Guacarí</v>
          </cell>
          <cell r="J1023" t="str">
            <v>Buga</v>
          </cell>
          <cell r="K1023">
            <v>2531109</v>
          </cell>
          <cell r="L1023">
            <v>3165307274</v>
          </cell>
          <cell r="M1023" t="str">
            <v>fundaciòn sinapsis vital &lt;sinapsisvital10@gmail.com&gt;</v>
          </cell>
          <cell r="N1023" t="str">
            <v>Internado RD</v>
          </cell>
          <cell r="O1023" t="str">
            <v>No Aplica</v>
          </cell>
          <cell r="P1023" t="str">
            <v>Discapacidad</v>
          </cell>
          <cell r="Q1023">
            <v>778</v>
          </cell>
          <cell r="R1023">
            <v>84</v>
          </cell>
          <cell r="S1023">
            <v>43435</v>
          </cell>
          <cell r="T1023">
            <v>43769</v>
          </cell>
          <cell r="U1023">
            <v>0</v>
          </cell>
          <cell r="V1023" t="str">
            <v>Yanciley Salcedo Lenis</v>
          </cell>
        </row>
        <row r="1024">
          <cell r="B1024" t="str">
            <v>76-260-1023</v>
          </cell>
          <cell r="C1024" t="str">
            <v>Valle</v>
          </cell>
          <cell r="D1024" t="str">
            <v>Fundación Tierra Posible</v>
          </cell>
          <cell r="E1024" t="str">
            <v>805024569-2</v>
          </cell>
          <cell r="F1024" t="str">
            <v>Lina Maria Ramirez Valencia</v>
          </cell>
          <cell r="G1024">
            <v>0</v>
          </cell>
          <cell r="H1024" t="str">
            <v>Variante Guacarí Buga Sector Puente Blanco</v>
          </cell>
          <cell r="I1024" t="str">
            <v>Guacarí</v>
          </cell>
          <cell r="J1024" t="str">
            <v>Buga</v>
          </cell>
          <cell r="K1024">
            <v>0</v>
          </cell>
          <cell r="L1024">
            <v>3176674687</v>
          </cell>
          <cell r="M1024" t="str">
            <v>tierraposible@yahoo.es; hogarguacari@tierraposible.org</v>
          </cell>
          <cell r="N1024" t="str">
            <v>Internado RD</v>
          </cell>
          <cell r="O1024" t="str">
            <v>No Aplica</v>
          </cell>
          <cell r="P1024" t="str">
            <v>Discapacidad</v>
          </cell>
          <cell r="Q1024">
            <v>779</v>
          </cell>
          <cell r="R1024">
            <v>45</v>
          </cell>
          <cell r="S1024">
            <v>43435</v>
          </cell>
          <cell r="T1024">
            <v>43769</v>
          </cell>
          <cell r="U1024">
            <v>1119229245</v>
          </cell>
          <cell r="V1024" t="str">
            <v>Yanciley Salcedo Lenis</v>
          </cell>
        </row>
        <row r="1025">
          <cell r="B1025" t="str">
            <v>76-284-1024</v>
          </cell>
          <cell r="C1025" t="str">
            <v>Valle</v>
          </cell>
          <cell r="D1025" t="str">
            <v>Instituto Julian Mendoza Guerrero</v>
          </cell>
          <cell r="E1025" t="str">
            <v>815000648-9</v>
          </cell>
          <cell r="F1025" t="str">
            <v>Hector Mario Rincon Rincon</v>
          </cell>
          <cell r="G1025" t="str">
            <v>Caritas De Amor</v>
          </cell>
          <cell r="H1025" t="str">
            <v>Carrera 14 No 4 - 60 Barrio José María Cabal</v>
          </cell>
          <cell r="I1025" t="str">
            <v>Guadalajara De Buga</v>
          </cell>
          <cell r="J1025" t="str">
            <v>Buga</v>
          </cell>
          <cell r="K1025" t="str">
            <v>2362957 - 2381104 - 2390589</v>
          </cell>
          <cell r="L1025">
            <v>3155425077</v>
          </cell>
          <cell r="M1025" t="str">
            <v>ijmg09@hotmail.com; caritasdeamorijmg@hotmail.com</v>
          </cell>
          <cell r="N1025" t="str">
            <v>Externado RD</v>
          </cell>
          <cell r="O1025" t="str">
            <v>Media Jornada</v>
          </cell>
          <cell r="P1025" t="str">
            <v>Discapacidad</v>
          </cell>
          <cell r="Q1025">
            <v>777</v>
          </cell>
          <cell r="R1025">
            <v>40</v>
          </cell>
          <cell r="S1025">
            <v>43435</v>
          </cell>
          <cell r="T1025">
            <v>43769</v>
          </cell>
          <cell r="U1025">
            <v>347440560</v>
          </cell>
          <cell r="V1025" t="str">
            <v>Yanciley Salcedo Lenis</v>
          </cell>
        </row>
        <row r="1026">
          <cell r="B1026" t="str">
            <v>76-109-1025</v>
          </cell>
          <cell r="C1026" t="str">
            <v>Valle</v>
          </cell>
          <cell r="D1026" t="str">
            <v>Corporación Unida Por El Desarrollo - CORPUDESA</v>
          </cell>
          <cell r="E1026" t="str">
            <v>900208959-7</v>
          </cell>
          <cell r="F1026" t="str">
            <v>Adrian Eduardo Ocampo Escobar</v>
          </cell>
          <cell r="G1026" t="str">
            <v>Sede Buga</v>
          </cell>
          <cell r="H1026" t="str">
            <v>Carrera 8 No. 5-54 Barrio El Carmelo</v>
          </cell>
          <cell r="I1026" t="str">
            <v>Guadalajara De Buga</v>
          </cell>
          <cell r="J1026" t="str">
            <v>Buga</v>
          </cell>
          <cell r="K1026">
            <v>4444719</v>
          </cell>
          <cell r="L1026">
            <v>3006535283</v>
          </cell>
          <cell r="M1026" t="str">
            <v>corpudesa@gmail.com</v>
          </cell>
          <cell r="N1026" t="str">
            <v>Libertad Vigilada – Asistida</v>
          </cell>
          <cell r="O1026" t="str">
            <v>No Aplica</v>
          </cell>
          <cell r="P1026" t="str">
            <v>SRPA</v>
          </cell>
          <cell r="Q1026">
            <v>727</v>
          </cell>
          <cell r="R1026">
            <v>50</v>
          </cell>
          <cell r="S1026">
            <v>43435</v>
          </cell>
          <cell r="T1026">
            <v>43769</v>
          </cell>
          <cell r="U1026">
            <v>0</v>
          </cell>
          <cell r="V1026" t="str">
            <v>José Gustavo Fierro Barahona</v>
          </cell>
        </row>
        <row r="1027">
          <cell r="B1027" t="str">
            <v>76-13-1026</v>
          </cell>
          <cell r="C1027" t="str">
            <v>Valle</v>
          </cell>
          <cell r="D1027" t="str">
            <v>Asociación Creemos En Ti</v>
          </cell>
          <cell r="E1027" t="str">
            <v>830051999-1</v>
          </cell>
          <cell r="F1027" t="str">
            <v>Monica Patricia Vejarano Velandia</v>
          </cell>
          <cell r="G1027" t="str">
            <v>Sede Jamundí</v>
          </cell>
          <cell r="H1027" t="str">
            <v>Carrera 11 # 8-42 Local 206</v>
          </cell>
          <cell r="I1027" t="str">
            <v>Jamundí</v>
          </cell>
          <cell r="J1027" t="str">
            <v>Jamundí</v>
          </cell>
          <cell r="K1027">
            <v>3808587</v>
          </cell>
          <cell r="L1027">
            <v>0</v>
          </cell>
          <cell r="M1027" t="str">
            <v>asocreemosenticali@yahoo.es
laurispradilla9@hotmail.com</v>
          </cell>
          <cell r="N1027" t="str">
            <v>Intervención de Apoyo - Apoyo Psicológico Especializado RD</v>
          </cell>
          <cell r="O1027" t="str">
            <v>No Aplica</v>
          </cell>
          <cell r="P1027" t="str">
            <v>Violencia Sexual</v>
          </cell>
          <cell r="Q1027">
            <v>739</v>
          </cell>
          <cell r="R1027" t="str">
            <v>256 sesiones</v>
          </cell>
          <cell r="S1027">
            <v>43435</v>
          </cell>
          <cell r="T1027">
            <v>43769</v>
          </cell>
          <cell r="U1027">
            <v>0</v>
          </cell>
          <cell r="V1027" t="str">
            <v>Beatriz Eugenia Prado Lucumí</v>
          </cell>
        </row>
        <row r="1028">
          <cell r="B1028" t="str">
            <v>76-221-1027</v>
          </cell>
          <cell r="C1028" t="str">
            <v>Valle</v>
          </cell>
          <cell r="D1028" t="str">
            <v>Fundación para la Orientación Familiar - FUNOF</v>
          </cell>
          <cell r="E1028" t="str">
            <v>891310770-2</v>
          </cell>
          <cell r="F1028" t="str">
            <v>Giovana Andrea Brand</v>
          </cell>
          <cell r="G1028" t="str">
            <v>Sede Jamundí</v>
          </cell>
          <cell r="H1028" t="str">
            <v>Carrera 15a No 17-142 Barrio La Pradera</v>
          </cell>
          <cell r="I1028" t="str">
            <v>Jamundí</v>
          </cell>
          <cell r="J1028" t="str">
            <v>Centro</v>
          </cell>
          <cell r="K1028" t="str">
            <v>6661473 - 6661608 - 6659931</v>
          </cell>
          <cell r="L1028">
            <v>3207882993</v>
          </cell>
          <cell r="M1028" t="str">
            <v>coordinacionproteccion@funof.org; funof@funof.org
www.fnof.org</v>
          </cell>
          <cell r="N1028" t="str">
            <v>Intervención de Apoyo - Apoyo Psicosocial RD</v>
          </cell>
          <cell r="O1028" t="str">
            <v>No Aplica</v>
          </cell>
          <cell r="P1028" t="str">
            <v>Vulneración</v>
          </cell>
          <cell r="Q1028">
            <v>734</v>
          </cell>
          <cell r="R1028">
            <v>50</v>
          </cell>
          <cell r="S1028">
            <v>43435</v>
          </cell>
          <cell r="T1028">
            <v>43769</v>
          </cell>
          <cell r="U1028">
            <v>0</v>
          </cell>
          <cell r="V1028" t="str">
            <v>Beatriz Eugenia Prado Lucumí</v>
          </cell>
        </row>
        <row r="1029">
          <cell r="B1029" t="str">
            <v>76-238-1028</v>
          </cell>
          <cell r="C1029" t="str">
            <v>Valle</v>
          </cell>
          <cell r="D1029" t="str">
            <v>Fundación Salud Mental Del Valle</v>
          </cell>
          <cell r="E1029" t="str">
            <v>900356106-5</v>
          </cell>
          <cell r="F1029" t="str">
            <v>Gilberto Jaramillo Trujillo</v>
          </cell>
          <cell r="G1029">
            <v>0</v>
          </cell>
          <cell r="H1029" t="str">
            <v>Via Potrerito Kilometro 8 Finca La Cristalina Via Potrerito</v>
          </cell>
          <cell r="I1029" t="str">
            <v>Jamundí</v>
          </cell>
          <cell r="J1029" t="str">
            <v>Jamundí</v>
          </cell>
          <cell r="K1029">
            <v>5922225</v>
          </cell>
          <cell r="L1029" t="str">
            <v>3008087918 - 3012895652</v>
          </cell>
          <cell r="M1029" t="str">
            <v>fundasament@hotmail.com</v>
          </cell>
          <cell r="N1029" t="str">
            <v>Internado RD</v>
          </cell>
          <cell r="O1029" t="str">
            <v>No Aplica</v>
          </cell>
          <cell r="P1029" t="str">
            <v>Discapacidad</v>
          </cell>
          <cell r="Q1029">
            <v>715</v>
          </cell>
          <cell r="R1029">
            <v>75</v>
          </cell>
          <cell r="S1029">
            <v>43435</v>
          </cell>
          <cell r="T1029">
            <v>43769</v>
          </cell>
          <cell r="U1029">
            <v>1290364800</v>
          </cell>
          <cell r="V1029" t="str">
            <v>Nancy Magaly Timarán Zuluaga</v>
          </cell>
        </row>
        <row r="1030">
          <cell r="B1030" t="str">
            <v>76-295-1029</v>
          </cell>
          <cell r="C1030" t="str">
            <v>Valle</v>
          </cell>
          <cell r="D1030" t="str">
            <v>ONG Crecer En Familia</v>
          </cell>
          <cell r="E1030" t="str">
            <v>805020621-1</v>
          </cell>
          <cell r="F1030" t="str">
            <v>Zulamita Ana Liliana Kaim Torres</v>
          </cell>
          <cell r="G1030">
            <v>0</v>
          </cell>
          <cell r="H1030" t="str">
            <v>Vía Rio Claro Callejón Coca Cola Finca El Manantial</v>
          </cell>
          <cell r="I1030" t="str">
            <v>Jamundí</v>
          </cell>
          <cell r="J1030" t="str">
            <v>Jamundí</v>
          </cell>
          <cell r="K1030">
            <v>5143661</v>
          </cell>
          <cell r="L1030">
            <v>3165282646</v>
          </cell>
          <cell r="M1030" t="str">
            <v>crecefamiliavillaesperanza@gmail.com</v>
          </cell>
          <cell r="N1030" t="str">
            <v>Internado RD</v>
          </cell>
          <cell r="O1030" t="str">
            <v>No Aplica</v>
          </cell>
          <cell r="P1030" t="str">
            <v>Vulneración</v>
          </cell>
          <cell r="Q1030">
            <v>716</v>
          </cell>
          <cell r="R1030">
            <v>73</v>
          </cell>
          <cell r="S1030">
            <v>43435</v>
          </cell>
          <cell r="T1030">
            <v>43769</v>
          </cell>
          <cell r="U1030">
            <v>1094800053</v>
          </cell>
          <cell r="V1030" t="str">
            <v>Nancy Magaly Timarán Zuluaga</v>
          </cell>
        </row>
        <row r="1031">
          <cell r="B1031" t="str">
            <v>76-295-1030</v>
          </cell>
          <cell r="C1031" t="str">
            <v>Valle</v>
          </cell>
          <cell r="D1031" t="str">
            <v>ONG Crecer En Familia</v>
          </cell>
          <cell r="E1031" t="str">
            <v>805020621-1</v>
          </cell>
          <cell r="F1031" t="str">
            <v>Zulamita Ana Liliana Kaim Torres</v>
          </cell>
          <cell r="G1031">
            <v>0</v>
          </cell>
          <cell r="H1031" t="str">
            <v>Finca Villa Paz Vereda El Tesoro Corregimiento El Paso De La Bolsa</v>
          </cell>
          <cell r="I1031" t="str">
            <v>Jamundí</v>
          </cell>
          <cell r="J1031" t="str">
            <v>Jamundí</v>
          </cell>
          <cell r="K1031">
            <v>5143661</v>
          </cell>
          <cell r="L1031">
            <v>3165282646</v>
          </cell>
          <cell r="M1031" t="str">
            <v>crecerenfamiliavillapaz@hotmail.com</v>
          </cell>
          <cell r="N1031" t="str">
            <v>Internado RAJ</v>
          </cell>
          <cell r="O1031" t="str">
            <v>No Aplica</v>
          </cell>
          <cell r="P1031" t="str">
            <v>RAJ</v>
          </cell>
          <cell r="Q1031">
            <v>717</v>
          </cell>
          <cell r="R1031">
            <v>97</v>
          </cell>
          <cell r="S1031">
            <v>43435</v>
          </cell>
          <cell r="T1031">
            <v>43769</v>
          </cell>
          <cell r="U1031">
            <v>1663082751</v>
          </cell>
          <cell r="V1031" t="str">
            <v>Nancy Magaly Timarán Zuluaga</v>
          </cell>
        </row>
        <row r="1032">
          <cell r="B1032" t="str">
            <v>76-13-1031</v>
          </cell>
          <cell r="C1032" t="str">
            <v>Valle</v>
          </cell>
          <cell r="D1032" t="str">
            <v>Asociación Creemos En Ti</v>
          </cell>
          <cell r="E1032" t="str">
            <v>830051999-1</v>
          </cell>
          <cell r="F1032" t="str">
            <v>Monica Patricia Vejarano Velandia</v>
          </cell>
          <cell r="G1032" t="str">
            <v>Sede Palmira</v>
          </cell>
          <cell r="H1032" t="str">
            <v>Carrera 31 # 28 -16 Barrio Nuevo</v>
          </cell>
          <cell r="I1032" t="str">
            <v>Palmira</v>
          </cell>
          <cell r="J1032" t="str">
            <v>Palmira</v>
          </cell>
          <cell r="K1032">
            <v>3808587</v>
          </cell>
          <cell r="L1032">
            <v>0</v>
          </cell>
          <cell r="M1032" t="str">
            <v>asocreemosenticali@yahoo.es
laurispradilla9@hotmail.com</v>
          </cell>
          <cell r="N1032" t="str">
            <v>Intervención de Apoyo - Apoyo Psicológico Especializado RD</v>
          </cell>
          <cell r="O1032" t="str">
            <v>No Aplica</v>
          </cell>
          <cell r="P1032" t="str">
            <v>Violencia Sexual</v>
          </cell>
          <cell r="Q1032">
            <v>739</v>
          </cell>
          <cell r="R1032" t="str">
            <v>200 sesiones</v>
          </cell>
          <cell r="S1032">
            <v>43435</v>
          </cell>
          <cell r="T1032">
            <v>43769</v>
          </cell>
          <cell r="U1032">
            <v>0</v>
          </cell>
          <cell r="V1032" t="str">
            <v>Beatriz Eugenia Prado Lucumí</v>
          </cell>
        </row>
        <row r="1033">
          <cell r="B1033" t="str">
            <v>76-143-1032</v>
          </cell>
          <cell r="C1033" t="str">
            <v>Valle</v>
          </cell>
          <cell r="D1033" t="str">
            <v>Fundación De Proteccion Infantil Rotaria</v>
          </cell>
          <cell r="E1033" t="str">
            <v>891380048-5</v>
          </cell>
          <cell r="F1033" t="str">
            <v>Luis Eduardo Sanguino Soto</v>
          </cell>
          <cell r="G1033">
            <v>0</v>
          </cell>
          <cell r="H1033" t="str">
            <v>Calle 32a No 32 - 50</v>
          </cell>
          <cell r="I1033" t="str">
            <v>Palmira</v>
          </cell>
          <cell r="J1033" t="str">
            <v>Palmira</v>
          </cell>
          <cell r="K1033" t="str">
            <v>2701618 - 2733815</v>
          </cell>
          <cell r="L1033">
            <v>0</v>
          </cell>
          <cell r="M1033" t="str">
            <v>fundacionrotariapalmira@gmail.com</v>
          </cell>
          <cell r="N1033" t="str">
            <v>Externado RD</v>
          </cell>
          <cell r="O1033" t="str">
            <v>Jornada Completa</v>
          </cell>
          <cell r="P1033" t="str">
            <v>Discapacidad</v>
          </cell>
          <cell r="Q1033">
            <v>756</v>
          </cell>
          <cell r="R1033">
            <v>60</v>
          </cell>
          <cell r="S1033">
            <v>43435</v>
          </cell>
          <cell r="T1033">
            <v>43769</v>
          </cell>
          <cell r="U1033">
            <v>707319900</v>
          </cell>
          <cell r="V1033" t="str">
            <v>Maria Victoria Llanos Diaz</v>
          </cell>
        </row>
        <row r="1034">
          <cell r="B1034" t="str">
            <v>76-276-1033</v>
          </cell>
          <cell r="C1034" t="str">
            <v>Valle</v>
          </cell>
          <cell r="D1034" t="str">
            <v>Institución Casa Del Niño Pobre - Siervas De La Madre De Dios</v>
          </cell>
          <cell r="E1034" t="str">
            <v>815000672-6</v>
          </cell>
          <cell r="F1034" t="str">
            <v>Alba De Jesus Calle Morales</v>
          </cell>
          <cell r="G1034">
            <v>0</v>
          </cell>
          <cell r="H1034" t="str">
            <v>Calle 28 No 19-35</v>
          </cell>
          <cell r="I1034" t="str">
            <v>Palmira</v>
          </cell>
          <cell r="J1034" t="str">
            <v>Palmira</v>
          </cell>
          <cell r="K1034">
            <v>2873119</v>
          </cell>
          <cell r="L1034">
            <v>3154106236</v>
          </cell>
          <cell r="M1034" t="str">
            <v>incanipo@hotmail.com; nna-87@hotmail.com</v>
          </cell>
          <cell r="N1034" t="str">
            <v>Externado RD</v>
          </cell>
          <cell r="O1034" t="str">
            <v>Media Jornada</v>
          </cell>
          <cell r="P1034" t="str">
            <v>Vulneración</v>
          </cell>
          <cell r="Q1034">
            <v>758</v>
          </cell>
          <cell r="R1034">
            <v>92</v>
          </cell>
          <cell r="S1034">
            <v>43435</v>
          </cell>
          <cell r="T1034">
            <v>43769</v>
          </cell>
          <cell r="U1034">
            <v>504234244</v>
          </cell>
          <cell r="V1034" t="str">
            <v>Maria Victoria Llanos Diaz</v>
          </cell>
        </row>
        <row r="1035">
          <cell r="B1035" t="str">
            <v>76-277-1034</v>
          </cell>
          <cell r="C1035" t="str">
            <v>Valle</v>
          </cell>
          <cell r="D1035" t="str">
            <v>Institución Laura Vergara De Agreda</v>
          </cell>
          <cell r="E1035" t="str">
            <v>891380097-6</v>
          </cell>
          <cell r="F1035" t="str">
            <v>Jose Reinel Cano Gomez</v>
          </cell>
          <cell r="G1035">
            <v>0</v>
          </cell>
          <cell r="H1035" t="str">
            <v>Carrera 25 No 36 - 36 Barrio Obrero</v>
          </cell>
          <cell r="I1035" t="str">
            <v>Palmira</v>
          </cell>
          <cell r="J1035" t="str">
            <v>Palmira</v>
          </cell>
          <cell r="K1035">
            <v>0</v>
          </cell>
          <cell r="L1035" t="str">
            <v>3174339647 - 3174339654</v>
          </cell>
          <cell r="M1035" t="str">
            <v>institucionlauravergara@yahoo.com</v>
          </cell>
          <cell r="N1035" t="str">
            <v>Externado RD</v>
          </cell>
          <cell r="O1035" t="str">
            <v>Media Jornada</v>
          </cell>
          <cell r="P1035" t="str">
            <v>Vulneración</v>
          </cell>
          <cell r="Q1035">
            <v>757</v>
          </cell>
          <cell r="R1035">
            <v>73</v>
          </cell>
          <cell r="S1035">
            <v>43435</v>
          </cell>
          <cell r="T1035">
            <v>43769</v>
          </cell>
          <cell r="U1035">
            <v>400098911</v>
          </cell>
          <cell r="V1035" t="str">
            <v>Maria Victoria Llanos Diaz</v>
          </cell>
        </row>
        <row r="1036">
          <cell r="B1036" t="str">
            <v>76-246-1035</v>
          </cell>
          <cell r="C1036" t="str">
            <v>Valle</v>
          </cell>
          <cell r="D1036" t="str">
            <v>Fundación Ser Gestante</v>
          </cell>
          <cell r="E1036" t="str">
            <v>900269899-4</v>
          </cell>
          <cell r="F1036" t="str">
            <v>Carlos Alonso Salcedo Gonzalez</v>
          </cell>
          <cell r="G1036" t="str">
            <v>Sede Callejon Siga La Vaca</v>
          </cell>
          <cell r="H1036" t="str">
            <v>Calle 10 Callejón Siga La Vaca Corregimiento Rozo</v>
          </cell>
          <cell r="I1036" t="str">
            <v>Palmira</v>
          </cell>
          <cell r="J1036" t="str">
            <v>Palmira</v>
          </cell>
          <cell r="K1036">
            <v>2725646</v>
          </cell>
          <cell r="L1036">
            <v>3157301223</v>
          </cell>
          <cell r="M1036" t="str">
            <v>sergespalmaseca@hotmail.com; fundasergestante@hotmail.com</v>
          </cell>
          <cell r="N1036" t="str">
            <v>Internado RD</v>
          </cell>
          <cell r="O1036" t="str">
            <v>No Aplica</v>
          </cell>
          <cell r="P1036" t="str">
            <v>Discapacidad</v>
          </cell>
          <cell r="Q1036">
            <v>761</v>
          </cell>
          <cell r="R1036">
            <v>130</v>
          </cell>
          <cell r="S1036">
            <v>43435</v>
          </cell>
          <cell r="T1036">
            <v>43769</v>
          </cell>
          <cell r="U1036">
            <v>5894607357</v>
          </cell>
          <cell r="V1036" t="str">
            <v>Maria Victoria Llanos Diaz</v>
          </cell>
        </row>
        <row r="1037">
          <cell r="B1037" t="str">
            <v>76-246-1036</v>
          </cell>
          <cell r="C1037" t="str">
            <v>Valle</v>
          </cell>
          <cell r="D1037" t="str">
            <v>Fundación Ser Gestante</v>
          </cell>
          <cell r="E1037" t="str">
            <v>900269899-4</v>
          </cell>
          <cell r="F1037" t="str">
            <v>Carlos Alonso Salcedo Gonzalez</v>
          </cell>
          <cell r="G1037" t="str">
            <v>Sede Callejón La Unión</v>
          </cell>
          <cell r="H1037" t="str">
            <v>Callejón La Unión Corregimiento Rozo</v>
          </cell>
          <cell r="I1037" t="str">
            <v>Palmira</v>
          </cell>
          <cell r="J1037" t="str">
            <v>Palmira</v>
          </cell>
          <cell r="K1037">
            <v>2725646</v>
          </cell>
          <cell r="L1037">
            <v>3157301223</v>
          </cell>
          <cell r="M1037" t="str">
            <v>sergespalmaseca@hotmail.com; fundasergestante@hotmail.com</v>
          </cell>
          <cell r="N1037" t="str">
            <v>Internado RD</v>
          </cell>
          <cell r="O1037" t="str">
            <v>No Aplica</v>
          </cell>
          <cell r="P1037" t="str">
            <v>Discapacidad</v>
          </cell>
          <cell r="Q1037">
            <v>761</v>
          </cell>
          <cell r="R1037">
            <v>107</v>
          </cell>
          <cell r="S1037">
            <v>43435</v>
          </cell>
          <cell r="T1037">
            <v>43769</v>
          </cell>
          <cell r="U1037">
            <v>0</v>
          </cell>
          <cell r="V1037" t="str">
            <v>Maria Victoria Llanos Diaz</v>
          </cell>
        </row>
        <row r="1038">
          <cell r="B1038" t="str">
            <v>76-205-1037</v>
          </cell>
          <cell r="C1038" t="str">
            <v>Valle</v>
          </cell>
          <cell r="D1038" t="str">
            <v>Fundación Para El Bienestar Y Desarrollo Social - FUNBISOCIAL</v>
          </cell>
          <cell r="E1038" t="str">
            <v>900333981-4</v>
          </cell>
          <cell r="F1038" t="str">
            <v>Rosa Inyailuz Jordan Lobón</v>
          </cell>
          <cell r="G1038">
            <v>0</v>
          </cell>
          <cell r="H1038" t="str">
            <v>Calle 13 # 10- 191 Callejón Gonzalez Corregimiento De Rozo</v>
          </cell>
          <cell r="I1038" t="str">
            <v>Palmira</v>
          </cell>
          <cell r="J1038" t="str">
            <v>Palmira</v>
          </cell>
          <cell r="K1038">
            <v>0</v>
          </cell>
          <cell r="L1038">
            <v>3153474432</v>
          </cell>
          <cell r="M1038" t="str">
            <v>funbisocialsedeparaiso@gmail.com</v>
          </cell>
          <cell r="N1038" t="str">
            <v>Internado RD</v>
          </cell>
          <cell r="O1038" t="str">
            <v>No Aplica</v>
          </cell>
          <cell r="P1038" t="str">
            <v>Discapacidad</v>
          </cell>
          <cell r="Q1038">
            <v>760</v>
          </cell>
          <cell r="R1038">
            <v>100</v>
          </cell>
          <cell r="S1038">
            <v>43435</v>
          </cell>
          <cell r="T1038">
            <v>43769</v>
          </cell>
          <cell r="U1038">
            <v>2487176100</v>
          </cell>
          <cell r="V1038" t="str">
            <v>Maria Victoria Llanos Diaz</v>
          </cell>
        </row>
        <row r="1039">
          <cell r="B1039" t="str">
            <v>76-205-1038</v>
          </cell>
          <cell r="C1039" t="str">
            <v>Valle</v>
          </cell>
          <cell r="D1039" t="str">
            <v>Fundación Para El Bienestar Y Desarrollo Social - FUNBISOCIAL</v>
          </cell>
          <cell r="E1039" t="str">
            <v>900333981-4</v>
          </cell>
          <cell r="F1039" t="str">
            <v>Rosa Inyailuz Jordan Lobón</v>
          </cell>
          <cell r="G1039">
            <v>0</v>
          </cell>
          <cell r="H1039" t="str">
            <v>Avenida 9 # 7a-21 Corregimiento De Rozo</v>
          </cell>
          <cell r="I1039" t="str">
            <v>Palmira</v>
          </cell>
          <cell r="J1039" t="str">
            <v>Palmira</v>
          </cell>
          <cell r="K1039">
            <v>0</v>
          </cell>
          <cell r="L1039">
            <v>3205029232</v>
          </cell>
          <cell r="M1039" t="str">
            <v>funbisocial@gmail.com</v>
          </cell>
          <cell r="N1039" t="str">
            <v>Internado RD</v>
          </cell>
          <cell r="O1039" t="str">
            <v>No Aplica</v>
          </cell>
          <cell r="P1039" t="str">
            <v>Vulneración</v>
          </cell>
          <cell r="Q1039">
            <v>759</v>
          </cell>
          <cell r="R1039">
            <v>150</v>
          </cell>
          <cell r="S1039">
            <v>43435</v>
          </cell>
          <cell r="T1039">
            <v>43769</v>
          </cell>
          <cell r="U1039">
            <v>2249589150</v>
          </cell>
          <cell r="V1039" t="str">
            <v>Maria Victoria Llanos Diaz</v>
          </cell>
        </row>
        <row r="1040">
          <cell r="B1040" t="str">
            <v>76-48-1039</v>
          </cell>
          <cell r="C1040" t="str">
            <v>Valle</v>
          </cell>
          <cell r="D1040" t="str">
            <v>Casa De Proteccion Del Menor Nuestra Señora Del Palmar</v>
          </cell>
          <cell r="E1040" t="str">
            <v>891380077-9</v>
          </cell>
          <cell r="F1040" t="str">
            <v>Maria Elena Valencia Duque</v>
          </cell>
          <cell r="G1040">
            <v>0</v>
          </cell>
          <cell r="H1040" t="str">
            <v>Calle 31 # 1 - 16 Barrio El Bosque</v>
          </cell>
          <cell r="I1040" t="str">
            <v>Palmira</v>
          </cell>
          <cell r="J1040" t="str">
            <v>Palmira</v>
          </cell>
          <cell r="K1040" t="str">
            <v>2732794 - 2734796</v>
          </cell>
          <cell r="L1040">
            <v>0</v>
          </cell>
          <cell r="M1040" t="str">
            <v>capro_ongpal@hotmail.com</v>
          </cell>
          <cell r="N1040" t="str">
            <v>Internado RD</v>
          </cell>
          <cell r="O1040" t="str">
            <v>No Aplica</v>
          </cell>
          <cell r="P1040" t="str">
            <v>Vulneración</v>
          </cell>
          <cell r="Q1040">
            <v>766</v>
          </cell>
          <cell r="R1040">
            <v>50</v>
          </cell>
          <cell r="S1040">
            <v>43435</v>
          </cell>
          <cell r="T1040">
            <v>43769</v>
          </cell>
          <cell r="U1040">
            <v>749863050</v>
          </cell>
          <cell r="V1040" t="str">
            <v>Maria Victoria Llanos Diaz</v>
          </cell>
        </row>
        <row r="1041">
          <cell r="B1041" t="str">
            <v>76-295-1040</v>
          </cell>
          <cell r="C1041" t="str">
            <v>Valle</v>
          </cell>
          <cell r="D1041" t="str">
            <v>ONG Crecer En Familia</v>
          </cell>
          <cell r="E1041" t="str">
            <v>805020621-1</v>
          </cell>
          <cell r="F1041" t="str">
            <v>Zulamita Ana Liliana Kaim Torres</v>
          </cell>
          <cell r="G1041">
            <v>0</v>
          </cell>
          <cell r="H1041" t="str">
            <v>Calle 30 Carrera 33 Esquina Barrio La Estacion</v>
          </cell>
          <cell r="I1041" t="str">
            <v>Palmira</v>
          </cell>
          <cell r="J1041" t="str">
            <v>Palmira</v>
          </cell>
          <cell r="K1041">
            <v>5143661</v>
          </cell>
          <cell r="L1041">
            <v>3165282646</v>
          </cell>
          <cell r="M1041" t="str">
            <v>crecefamiliaciplaspalmas@hotmail.com</v>
          </cell>
          <cell r="N1041" t="str">
            <v>Centro De Internamiento Preventivo</v>
          </cell>
          <cell r="O1041" t="str">
            <v>No Aplica</v>
          </cell>
          <cell r="P1041" t="str">
            <v>SRPA</v>
          </cell>
          <cell r="Q1041">
            <v>763</v>
          </cell>
          <cell r="R1041">
            <v>40</v>
          </cell>
          <cell r="S1041">
            <v>43435</v>
          </cell>
          <cell r="T1041">
            <v>43769</v>
          </cell>
          <cell r="U1041">
            <v>867337520</v>
          </cell>
          <cell r="V1041" t="str">
            <v>Maria Victoria Llanos Diaz</v>
          </cell>
        </row>
        <row r="1042">
          <cell r="B1042" t="str">
            <v>76-295-1041</v>
          </cell>
          <cell r="C1042" t="str">
            <v>Valle</v>
          </cell>
          <cell r="D1042" t="str">
            <v>ONG Crecer En Familia</v>
          </cell>
          <cell r="E1042" t="str">
            <v>805020621-1</v>
          </cell>
          <cell r="F1042" t="str">
            <v>Zulamita Ana Liliana Kaim Torres</v>
          </cell>
          <cell r="G1042">
            <v>0</v>
          </cell>
          <cell r="H1042" t="str">
            <v>Calle 29 # 28 -19 Barrio Centro</v>
          </cell>
          <cell r="I1042" t="str">
            <v>Palmira</v>
          </cell>
          <cell r="J1042" t="str">
            <v>Palmira</v>
          </cell>
          <cell r="K1042">
            <v>5143661</v>
          </cell>
          <cell r="L1042">
            <v>3165282646</v>
          </cell>
          <cell r="M1042" t="str">
            <v>crecefamilia@hotmail.com</v>
          </cell>
          <cell r="N1042" t="str">
            <v>Centro Transitorio</v>
          </cell>
          <cell r="O1042" t="str">
            <v>No Aplica</v>
          </cell>
          <cell r="P1042" t="str">
            <v>SRPA</v>
          </cell>
          <cell r="Q1042">
            <v>764</v>
          </cell>
          <cell r="R1042">
            <v>10</v>
          </cell>
          <cell r="S1042">
            <v>43435</v>
          </cell>
          <cell r="T1042">
            <v>43769</v>
          </cell>
          <cell r="U1042">
            <v>202082400</v>
          </cell>
          <cell r="V1042" t="str">
            <v>Maria Victoria Llanos Diaz</v>
          </cell>
        </row>
        <row r="1043">
          <cell r="B1043" t="str">
            <v>76-221-1042</v>
          </cell>
          <cell r="C1043" t="str">
            <v>Valle</v>
          </cell>
          <cell r="D1043" t="str">
            <v>Fundación para la Orientación Familiar - FUNOF</v>
          </cell>
          <cell r="E1043" t="str">
            <v>891310770-2</v>
          </cell>
          <cell r="F1043" t="str">
            <v>Giovana Andrea Brand</v>
          </cell>
          <cell r="G1043">
            <v>0</v>
          </cell>
          <cell r="H1043" t="str">
            <v>Calle 29 No 17 - 51 Barrio La Colombiana</v>
          </cell>
          <cell r="I1043" t="str">
            <v>Palmira</v>
          </cell>
          <cell r="J1043" t="str">
            <v>Palmira</v>
          </cell>
          <cell r="K1043" t="str">
            <v>6661473 - 6661608 - 6659931</v>
          </cell>
          <cell r="L1043">
            <v>3207882993</v>
          </cell>
          <cell r="M1043" t="str">
            <v>coordinacionproteccion@funof.org; funof@funof.org
www.fnof.org</v>
          </cell>
          <cell r="N1043" t="str">
            <v>Libertad Vigilada – Asistida</v>
          </cell>
          <cell r="O1043" t="str">
            <v>No Aplica</v>
          </cell>
          <cell r="P1043" t="str">
            <v>SRPA</v>
          </cell>
          <cell r="Q1043">
            <v>765</v>
          </cell>
          <cell r="R1043">
            <v>50</v>
          </cell>
          <cell r="S1043">
            <v>43435</v>
          </cell>
          <cell r="T1043">
            <v>43769</v>
          </cell>
          <cell r="U1043">
            <v>237891900</v>
          </cell>
          <cell r="V1043" t="str">
            <v>Maria Victoria Llanos Diaz</v>
          </cell>
        </row>
        <row r="1044">
          <cell r="B1044" t="str">
            <v>76-295-1043</v>
          </cell>
          <cell r="C1044" t="str">
            <v>Valle</v>
          </cell>
          <cell r="D1044" t="str">
            <v>ONG Crecer En Familia</v>
          </cell>
          <cell r="E1044" t="str">
            <v>805020621-1</v>
          </cell>
          <cell r="F1044" t="str">
            <v>Zulamita Ana Liliana Kaim Torres</v>
          </cell>
          <cell r="G1044">
            <v>0</v>
          </cell>
          <cell r="H1044" t="str">
            <v>Carrera 26 No 32 - 46 Barrio Centro</v>
          </cell>
          <cell r="I1044" t="str">
            <v>Palmira</v>
          </cell>
          <cell r="J1044" t="str">
            <v>Palmira</v>
          </cell>
          <cell r="K1044">
            <v>5143661</v>
          </cell>
          <cell r="L1044">
            <v>3165282646</v>
          </cell>
          <cell r="M1044" t="str">
            <v>crecefamiliapalmira@hotmail.com</v>
          </cell>
          <cell r="N1044" t="str">
            <v>Semicerrado Externado</v>
          </cell>
          <cell r="O1044" t="str">
            <v>Media Jornada</v>
          </cell>
          <cell r="P1044" t="str">
            <v>SRPA</v>
          </cell>
          <cell r="Q1044">
            <v>762</v>
          </cell>
          <cell r="R1044">
            <v>60</v>
          </cell>
          <cell r="S1044">
            <v>43435</v>
          </cell>
          <cell r="T1044">
            <v>43769</v>
          </cell>
          <cell r="U1044">
            <v>344165940</v>
          </cell>
          <cell r="V1044" t="str">
            <v>Maria Victoria Llanos Diaz</v>
          </cell>
        </row>
        <row r="1045">
          <cell r="B1045" t="str">
            <v>76-13-1044</v>
          </cell>
          <cell r="C1045" t="str">
            <v>Valle</v>
          </cell>
          <cell r="D1045" t="str">
            <v>Asociación Creemos En Ti</v>
          </cell>
          <cell r="E1045" t="str">
            <v>830051999-1</v>
          </cell>
          <cell r="F1045" t="str">
            <v>Monica Patricia Vejarano Velandia</v>
          </cell>
          <cell r="G1045" t="str">
            <v>Sede Roldanillo</v>
          </cell>
          <cell r="H1045" t="str">
            <v>Calle 8 # 9-50 Local A7 CC Lider</v>
          </cell>
          <cell r="I1045" t="str">
            <v>Roldanillo</v>
          </cell>
          <cell r="J1045" t="str">
            <v>Roldanillo</v>
          </cell>
          <cell r="K1045">
            <v>3808587</v>
          </cell>
          <cell r="L1045">
            <v>0</v>
          </cell>
          <cell r="M1045" t="str">
            <v>asocreemosenticali@yahoo.es
laurispradilla9@hotmail.com</v>
          </cell>
          <cell r="N1045" t="str">
            <v>Intervención de Apoyo - Apoyo Psicológico Especializado RD</v>
          </cell>
          <cell r="O1045" t="str">
            <v>No Aplica</v>
          </cell>
          <cell r="P1045" t="str">
            <v>Violencia Sexual</v>
          </cell>
          <cell r="Q1045">
            <v>739</v>
          </cell>
          <cell r="R1045" t="str">
            <v>132 sesiones</v>
          </cell>
          <cell r="S1045">
            <v>43435</v>
          </cell>
          <cell r="T1045">
            <v>43769</v>
          </cell>
          <cell r="U1045">
            <v>0</v>
          </cell>
          <cell r="V1045" t="str">
            <v>Beatriz Eugenia Prado Lucumí</v>
          </cell>
        </row>
        <row r="1046">
          <cell r="B1046" t="str">
            <v>76-217-1045</v>
          </cell>
          <cell r="C1046" t="str">
            <v>Valle</v>
          </cell>
          <cell r="D1046" t="str">
            <v>Fundación Para La Acción Social Nueva Vida</v>
          </cell>
          <cell r="E1046" t="str">
            <v>800139469-1</v>
          </cell>
          <cell r="F1046" t="str">
            <v>Jose Oswaldo Mondragon Varela</v>
          </cell>
          <cell r="G1046">
            <v>0</v>
          </cell>
          <cell r="H1046" t="str">
            <v>Carrera 52 # 82 - 246 Tres Esquinas</v>
          </cell>
          <cell r="I1046" t="str">
            <v>Sevilla</v>
          </cell>
          <cell r="J1046" t="str">
            <v>Sevilla</v>
          </cell>
          <cell r="K1046">
            <v>0</v>
          </cell>
          <cell r="L1046" t="str">
            <v>3157126414 - 3113157397</v>
          </cell>
          <cell r="M1046" t="str">
            <v>fundacionuevavida@hotmail.com</v>
          </cell>
          <cell r="N1046" t="str">
            <v>Externado RD</v>
          </cell>
          <cell r="O1046" t="str">
            <v>Media Jornada</v>
          </cell>
          <cell r="P1046" t="str">
            <v>Vulneración</v>
          </cell>
          <cell r="Q1046">
            <v>724</v>
          </cell>
          <cell r="R1046">
            <v>60</v>
          </cell>
          <cell r="S1046">
            <v>43435</v>
          </cell>
          <cell r="T1046">
            <v>43769</v>
          </cell>
          <cell r="U1046">
            <v>328848420</v>
          </cell>
          <cell r="V1046" t="str">
            <v>Magda Inés Alarcón Quiceno</v>
          </cell>
        </row>
        <row r="1047">
          <cell r="B1047" t="str">
            <v>76-13-1046</v>
          </cell>
          <cell r="C1047" t="str">
            <v>Valle</v>
          </cell>
          <cell r="D1047" t="str">
            <v>Asociación Creemos En Ti</v>
          </cell>
          <cell r="E1047" t="str">
            <v>830051999-1</v>
          </cell>
          <cell r="F1047" t="str">
            <v>Monica Patricia Vejarano Velandia</v>
          </cell>
          <cell r="G1047" t="str">
            <v>Sede Tulua</v>
          </cell>
          <cell r="H1047" t="str">
            <v>Carrera 27 # 24-63 Oficina 102</v>
          </cell>
          <cell r="I1047" t="str">
            <v>Tuluá</v>
          </cell>
          <cell r="J1047" t="str">
            <v>Tuluá</v>
          </cell>
          <cell r="K1047">
            <v>3808587</v>
          </cell>
          <cell r="L1047">
            <v>0</v>
          </cell>
          <cell r="M1047" t="str">
            <v>asocreemosenticali@yahoo.es
laurispradilla9@hotmail.com</v>
          </cell>
          <cell r="N1047" t="str">
            <v>Intervención de Apoyo - Apoyo Psicológico Especializado RD</v>
          </cell>
          <cell r="O1047" t="str">
            <v>No Aplica</v>
          </cell>
          <cell r="P1047" t="str">
            <v>Violencia Sexual</v>
          </cell>
          <cell r="Q1047">
            <v>739</v>
          </cell>
          <cell r="R1047" t="str">
            <v>240 sesiones</v>
          </cell>
          <cell r="S1047">
            <v>43435</v>
          </cell>
          <cell r="T1047">
            <v>43769</v>
          </cell>
          <cell r="U1047">
            <v>0</v>
          </cell>
          <cell r="V1047" t="str">
            <v>Beatriz Eugenia Prado Lucumí</v>
          </cell>
        </row>
        <row r="1048">
          <cell r="B1048" t="str">
            <v>76-221-1047</v>
          </cell>
          <cell r="C1048" t="str">
            <v>Valle</v>
          </cell>
          <cell r="D1048" t="str">
            <v>Fundación para la Orientación Familiar - FUNOF</v>
          </cell>
          <cell r="E1048" t="str">
            <v>891310770-2</v>
          </cell>
          <cell r="F1048" t="str">
            <v>Giovana Andrea Brand</v>
          </cell>
          <cell r="G1048" t="str">
            <v>Sede Tulua</v>
          </cell>
          <cell r="H1048" t="str">
            <v>Calle 33 # 21 -51 Barrio Sajonia</v>
          </cell>
          <cell r="I1048" t="str">
            <v>Tuluá</v>
          </cell>
          <cell r="J1048" t="str">
            <v>Tuluá</v>
          </cell>
          <cell r="K1048" t="str">
            <v>6661473 - 6661608 - 6659931</v>
          </cell>
          <cell r="L1048">
            <v>3207882993</v>
          </cell>
          <cell r="M1048" t="str">
            <v>coordinacionproteccion@funof.org; funof@funof.org
www.fnof.org</v>
          </cell>
          <cell r="N1048" t="str">
            <v>Libertad Vigilada – Asistida</v>
          </cell>
          <cell r="O1048" t="str">
            <v>No Aplica</v>
          </cell>
          <cell r="P1048" t="str">
            <v>SRPA</v>
          </cell>
          <cell r="Q1048">
            <v>728</v>
          </cell>
          <cell r="R1048">
            <v>50</v>
          </cell>
          <cell r="S1048">
            <v>43435</v>
          </cell>
          <cell r="T1048">
            <v>43769</v>
          </cell>
          <cell r="U1048">
            <v>0</v>
          </cell>
          <cell r="V1048" t="str">
            <v>José Gustavo Fierro Barahona</v>
          </cell>
        </row>
        <row r="1049">
          <cell r="B1049" t="str">
            <v>76-78-1048</v>
          </cell>
          <cell r="C1049" t="str">
            <v>Valle</v>
          </cell>
          <cell r="D1049" t="str">
            <v>Consorcio Construyendo Futuro Valle</v>
          </cell>
          <cell r="E1049" t="str">
            <v>900581527-6</v>
          </cell>
          <cell r="F1049" t="str">
            <v>Marleny Téllez Holguín</v>
          </cell>
          <cell r="G1049" t="str">
            <v>Sede Tulua</v>
          </cell>
          <cell r="H1049" t="str">
            <v>Carrera 22 # 30-44 Barrio Sajonia</v>
          </cell>
          <cell r="I1049" t="str">
            <v>Tuluá</v>
          </cell>
          <cell r="J1049" t="str">
            <v>Sevilla - Buenaventura - Buga - Cartago - Palmira - Roldanillo - Tuluá</v>
          </cell>
          <cell r="K1049" t="str">
            <v>7458844 - 2244545 - 2246966</v>
          </cell>
          <cell r="L1049">
            <v>3146173718</v>
          </cell>
          <cell r="M1049" t="str">
            <v>consorcioconfuturo@hotmail.com; coordinacionconfuturovalle@hotmail.com</v>
          </cell>
          <cell r="N1049" t="str">
            <v>Hogar Sustituto Entidad RD</v>
          </cell>
          <cell r="O1049" t="str">
            <v>No Aplica</v>
          </cell>
          <cell r="P1049" t="str">
            <v>Discapacidad</v>
          </cell>
          <cell r="Q1049">
            <v>723</v>
          </cell>
          <cell r="R1049">
            <v>98</v>
          </cell>
          <cell r="S1049">
            <v>43435</v>
          </cell>
          <cell r="T1049">
            <v>43769</v>
          </cell>
          <cell r="U1049">
            <v>1689745088</v>
          </cell>
          <cell r="V1049" t="str">
            <v>Carlos Augusto Jimenez Laverde</v>
          </cell>
        </row>
        <row r="1050">
          <cell r="B1050" t="str">
            <v>76-78-1049</v>
          </cell>
          <cell r="C1050" t="str">
            <v>Valle</v>
          </cell>
          <cell r="D1050" t="str">
            <v>Consorcio Construyendo Futuro Valle</v>
          </cell>
          <cell r="E1050" t="str">
            <v>900581527-6</v>
          </cell>
          <cell r="F1050" t="str">
            <v>Marleny Téllez Holguín</v>
          </cell>
          <cell r="G1050" t="str">
            <v>Sede Tulua</v>
          </cell>
          <cell r="H1050" t="str">
            <v>Carrera 22 # 30-44 Barrio Sajonia</v>
          </cell>
          <cell r="I1050" t="str">
            <v>Tuluá</v>
          </cell>
          <cell r="J1050" t="str">
            <v>Sevilla - Buenaventura - Buga - Cartago - Palmira - Roldanillo - Tuluá</v>
          </cell>
          <cell r="K1050" t="str">
            <v>7458844 - 2244545 - 2246966</v>
          </cell>
          <cell r="L1050">
            <v>3146173718</v>
          </cell>
          <cell r="M1050" t="str">
            <v>consorcioconfuturo@hotmail.com; coordinacionconfuturovalle@hotmail.com</v>
          </cell>
          <cell r="N1050" t="str">
            <v>Hogar Sustituto Entidad RD</v>
          </cell>
          <cell r="O1050" t="str">
            <v>No Aplica</v>
          </cell>
          <cell r="P1050" t="str">
            <v>Vulneración</v>
          </cell>
          <cell r="Q1050">
            <v>722</v>
          </cell>
          <cell r="R1050">
            <v>249</v>
          </cell>
          <cell r="S1050">
            <v>43435</v>
          </cell>
          <cell r="T1050">
            <v>43769</v>
          </cell>
          <cell r="U1050">
            <v>3254523045</v>
          </cell>
          <cell r="V1050" t="str">
            <v>Carlos Augusto Jimenez Laverde</v>
          </cell>
        </row>
        <row r="1051">
          <cell r="B1051" t="str">
            <v>76-71-1050</v>
          </cell>
          <cell r="C1051" t="str">
            <v>Valle</v>
          </cell>
          <cell r="D1051" t="str">
            <v>Comité Procentro De Rehabilitación Y/o Centro De Educación Especial Tuluá - CEET</v>
          </cell>
          <cell r="E1051" t="str">
            <v>891904317-2</v>
          </cell>
          <cell r="F1051" t="str">
            <v>Amanda Charrya Cerezo</v>
          </cell>
          <cell r="G1051">
            <v>0</v>
          </cell>
          <cell r="H1051" t="str">
            <v>Calle 30a No 22 - 34 Barrio Sajonia</v>
          </cell>
          <cell r="I1051" t="str">
            <v>Tuluá</v>
          </cell>
          <cell r="J1051" t="str">
            <v>Tuluá</v>
          </cell>
          <cell r="K1051">
            <v>2254884</v>
          </cell>
          <cell r="L1051">
            <v>0</v>
          </cell>
          <cell r="M1051" t="str">
            <v>ceet-tulua@hotmail.com</v>
          </cell>
          <cell r="N1051" t="str">
            <v>Externado RD</v>
          </cell>
          <cell r="O1051" t="str">
            <v>Media Jornada</v>
          </cell>
          <cell r="P1051" t="str">
            <v>Discapacidad</v>
          </cell>
          <cell r="Q1051">
            <v>720</v>
          </cell>
          <cell r="R1051">
            <v>37</v>
          </cell>
          <cell r="S1051">
            <v>43435</v>
          </cell>
          <cell r="T1051">
            <v>43769</v>
          </cell>
          <cell r="U1051">
            <v>321382518</v>
          </cell>
          <cell r="V1051" t="str">
            <v>Olga Victoria Molina Guevara</v>
          </cell>
        </row>
        <row r="1052">
          <cell r="B1052" t="str">
            <v>76-46-1051</v>
          </cell>
          <cell r="C1052" t="str">
            <v>Valle</v>
          </cell>
          <cell r="D1052" t="str">
            <v>Casa De Proteccion A La Niñez Mundo Nuevo</v>
          </cell>
          <cell r="E1052" t="str">
            <v>891904274-4</v>
          </cell>
          <cell r="F1052" t="str">
            <v>Ana Julia Bejarano Restrepo</v>
          </cell>
          <cell r="G1052">
            <v>0</v>
          </cell>
          <cell r="H1052" t="str">
            <v>Manzana 49 Casa 01 Barrio Bosques De Maracaibo</v>
          </cell>
          <cell r="I1052" t="str">
            <v>Tuluá</v>
          </cell>
          <cell r="J1052" t="str">
            <v>Tuluá</v>
          </cell>
          <cell r="K1052">
            <v>2303996</v>
          </cell>
          <cell r="L1052" t="str">
            <v>3128433457 - 3122583348</v>
          </cell>
          <cell r="M1052" t="str">
            <v>capromun@hotmail.com</v>
          </cell>
          <cell r="N1052" t="str">
            <v>Externado RD</v>
          </cell>
          <cell r="O1052" t="str">
            <v>Media Jornada</v>
          </cell>
          <cell r="P1052" t="str">
            <v>Vulneración</v>
          </cell>
          <cell r="Q1052">
            <v>719</v>
          </cell>
          <cell r="R1052">
            <v>55</v>
          </cell>
          <cell r="S1052">
            <v>43435</v>
          </cell>
          <cell r="T1052">
            <v>43769</v>
          </cell>
          <cell r="U1052">
            <v>301444385</v>
          </cell>
          <cell r="V1052" t="str">
            <v>Olga Victoria Molina Guevara</v>
          </cell>
        </row>
        <row r="1053">
          <cell r="B1053" t="str">
            <v>76-46-1052</v>
          </cell>
          <cell r="C1053" t="str">
            <v>Valle</v>
          </cell>
          <cell r="D1053" t="str">
            <v>Casa De Proteccion A La Niñez Mundo Nuevo</v>
          </cell>
          <cell r="E1053" t="str">
            <v>891904274-4</v>
          </cell>
          <cell r="F1053" t="str">
            <v>Ana Julia Bejarano Restrepo</v>
          </cell>
          <cell r="G1053">
            <v>0</v>
          </cell>
          <cell r="H1053" t="str">
            <v>Manzana 49 Ultima Etapa Barrio Bosques De Maracaibo</v>
          </cell>
          <cell r="I1053" t="str">
            <v>Tuluá</v>
          </cell>
          <cell r="J1053" t="str">
            <v>Tuluá</v>
          </cell>
          <cell r="K1053">
            <v>2303996</v>
          </cell>
          <cell r="L1053" t="str">
            <v>3128433457 - 3122583348</v>
          </cell>
          <cell r="M1053" t="str">
            <v>capromun@hotmail.com</v>
          </cell>
          <cell r="N1053" t="str">
            <v>Internado RD</v>
          </cell>
          <cell r="O1053" t="str">
            <v>No Aplica</v>
          </cell>
          <cell r="P1053" t="str">
            <v>Vida Independiente</v>
          </cell>
          <cell r="Q1053">
            <v>718</v>
          </cell>
          <cell r="R1053">
            <v>27</v>
          </cell>
          <cell r="S1053">
            <v>43435</v>
          </cell>
          <cell r="T1053">
            <v>43769</v>
          </cell>
          <cell r="U1053">
            <v>404926047</v>
          </cell>
          <cell r="V1053" t="str">
            <v>Olga Victoria Molina Guevara</v>
          </cell>
        </row>
        <row r="1054">
          <cell r="B1054" t="str">
            <v>11-311-1053</v>
          </cell>
          <cell r="C1054" t="str">
            <v>Bogotá</v>
          </cell>
          <cell r="D1054" t="str">
            <v>El Instituto Distrital Para La Protección De La Niñez Y La Juventud - IDIPRON</v>
          </cell>
          <cell r="E1054" t="str">
            <v>899999333-7</v>
          </cell>
          <cell r="F1054" t="str">
            <v>Wilfredo Grajales Rosas</v>
          </cell>
          <cell r="G1054">
            <v>0</v>
          </cell>
          <cell r="H1054" t="str">
            <v>Carrera 51 No. 58-20 Sur</v>
          </cell>
          <cell r="I1054" t="str">
            <v>Bogotá, D.C.</v>
          </cell>
          <cell r="J1054" t="str">
            <v>Centro De Atencion Especializado Puente Aranda</v>
          </cell>
          <cell r="K1054">
            <v>0</v>
          </cell>
          <cell r="L1054">
            <v>0</v>
          </cell>
          <cell r="M1054" t="str">
            <v>atencionalciudadano@idipron.gov.co</v>
          </cell>
          <cell r="N1054" t="str">
            <v>Centro De Atención Especializada</v>
          </cell>
          <cell r="O1054" t="str">
            <v>No Aplica</v>
          </cell>
          <cell r="P1054" t="str">
            <v>SRPA</v>
          </cell>
          <cell r="Q1054" t="str">
            <v>11-0622-2019</v>
          </cell>
          <cell r="R1054">
            <v>110</v>
          </cell>
          <cell r="S1054">
            <v>43504</v>
          </cell>
          <cell r="T1054">
            <v>43776</v>
          </cell>
          <cell r="U1054">
            <v>2875473016</v>
          </cell>
          <cell r="V1054" t="str">
            <v>Mabel Adriana Gonzales Solarte</v>
          </cell>
        </row>
        <row r="1055">
          <cell r="B1055" t="str">
            <v>73-156-1054</v>
          </cell>
          <cell r="C1055" t="str">
            <v>Tolima</v>
          </cell>
          <cell r="D1055" t="str">
            <v>Fundación Familiar Pro Rehabilitación de Farmacodependientes FFARO</v>
          </cell>
          <cell r="E1055" t="str">
            <v>800034694-1</v>
          </cell>
          <cell r="F1055" t="str">
            <v>Luis Edier Usma Osorio</v>
          </cell>
          <cell r="G1055" t="str">
            <v>CETRA</v>
          </cell>
          <cell r="H1055" t="str">
            <v>Carrera 5 # 39a- 79</v>
          </cell>
          <cell r="I1055" t="str">
            <v>Ibagué</v>
          </cell>
          <cell r="J1055" t="str">
            <v>Jordán</v>
          </cell>
          <cell r="K1055">
            <v>7431069</v>
          </cell>
          <cell r="L1055">
            <v>3137323577</v>
          </cell>
          <cell r="M1055" t="str">
            <v>contacto@fundacionfaro.org</v>
          </cell>
          <cell r="N1055" t="str">
            <v>Centro Transitorio</v>
          </cell>
          <cell r="O1055" t="str">
            <v>No Aplica</v>
          </cell>
          <cell r="P1055" t="str">
            <v>SRPA</v>
          </cell>
          <cell r="Q1055">
            <v>230</v>
          </cell>
          <cell r="R1055">
            <v>2</v>
          </cell>
          <cell r="S1055">
            <v>43514</v>
          </cell>
          <cell r="T1055">
            <v>43769</v>
          </cell>
          <cell r="U1055">
            <v>30822633</v>
          </cell>
          <cell r="V1055" t="str">
            <v>Juan Carlos Oviedo Fernandez</v>
          </cell>
        </row>
        <row r="1056">
          <cell r="B1056" t="str">
            <v>18-147-1055</v>
          </cell>
          <cell r="C1056" t="str">
            <v>Caquetá</v>
          </cell>
          <cell r="D1056" t="str">
            <v>Fundación Dignitas</v>
          </cell>
          <cell r="E1056" t="str">
            <v>900843968-6</v>
          </cell>
          <cell r="F1056" t="str">
            <v>Quellys Rodriguez Zuñiga</v>
          </cell>
          <cell r="G1056">
            <v>0</v>
          </cell>
          <cell r="H1056" t="str">
            <v>Carrera 15 # 7 - 02 Juan XIII</v>
          </cell>
          <cell r="I1056" t="str">
            <v>Florencia</v>
          </cell>
          <cell r="J1056" t="str">
            <v>Florencia 2</v>
          </cell>
          <cell r="K1056">
            <v>4353832</v>
          </cell>
          <cell r="L1056">
            <v>3505685965</v>
          </cell>
          <cell r="M1056" t="str">
            <v>fundaciondignitascaqueta@gmail.com</v>
          </cell>
          <cell r="N1056" t="str">
            <v>Intervención de Apoyo - Apoyo Psicológico Especializado RD</v>
          </cell>
          <cell r="O1056" t="str">
            <v>No Aplica</v>
          </cell>
          <cell r="P1056" t="str">
            <v>Vulneración</v>
          </cell>
          <cell r="Q1056">
            <v>189</v>
          </cell>
          <cell r="R1056" t="str">
            <v>408 sesiones</v>
          </cell>
          <cell r="S1056">
            <v>43434</v>
          </cell>
          <cell r="T1056">
            <v>43769</v>
          </cell>
          <cell r="U1056">
            <v>293069256</v>
          </cell>
          <cell r="V1056" t="str">
            <v>Jenny Esperanza Romero - Mercedes Penagos Escobar</v>
          </cell>
        </row>
        <row r="1057">
          <cell r="B1057" t="str">
            <v>18-312-1056</v>
          </cell>
          <cell r="C1057" t="str">
            <v>Caquetá</v>
          </cell>
          <cell r="D1057" t="str">
            <v>Horizontes Fundación Para El Amor Y La Salud</v>
          </cell>
          <cell r="E1057" t="str">
            <v>900114253-1</v>
          </cell>
          <cell r="F1057" t="str">
            <v>Dora Luz Ortiz Morales</v>
          </cell>
          <cell r="G1057">
            <v>0</v>
          </cell>
          <cell r="H1057" t="str">
            <v>Carrera 7 # 7 - 17 Barrio La Estrella</v>
          </cell>
          <cell r="I1057" t="str">
            <v>Florencia</v>
          </cell>
          <cell r="J1057" t="str">
            <v>Florencia 2</v>
          </cell>
          <cell r="K1057">
            <v>4345344</v>
          </cell>
          <cell r="L1057">
            <v>3108163758</v>
          </cell>
          <cell r="M1057" t="str">
            <v>doraluzor@hotmail.com</v>
          </cell>
          <cell r="N1057" t="str">
            <v>Intervención de Apoyo RAJ</v>
          </cell>
          <cell r="O1057" t="str">
            <v>No Aplica</v>
          </cell>
          <cell r="P1057" t="str">
            <v>SRPA</v>
          </cell>
          <cell r="Q1057">
            <v>194</v>
          </cell>
          <cell r="R1057">
            <v>5</v>
          </cell>
          <cell r="S1057">
            <v>43435</v>
          </cell>
          <cell r="T1057">
            <v>43769</v>
          </cell>
          <cell r="U1057">
            <v>18181755</v>
          </cell>
          <cell r="V1057" t="str">
            <v>Mercedes Penagos Escobar</v>
          </cell>
        </row>
        <row r="1058">
          <cell r="B1058" t="str">
            <v>18-312-1057</v>
          </cell>
          <cell r="C1058" t="str">
            <v>Caquetá</v>
          </cell>
          <cell r="D1058" t="str">
            <v>Horizontes Fundación Para El Amor Y La Salud</v>
          </cell>
          <cell r="E1058" t="str">
            <v>900114253-1</v>
          </cell>
          <cell r="F1058" t="str">
            <v>Dora Luz Ortiz Morales</v>
          </cell>
          <cell r="G1058">
            <v>0</v>
          </cell>
          <cell r="H1058" t="str">
            <v>Carrera 7 # 7 - 17 Barrio La Estrella</v>
          </cell>
          <cell r="I1058" t="str">
            <v>Florencia</v>
          </cell>
          <cell r="J1058" t="str">
            <v>Florencia 2</v>
          </cell>
          <cell r="K1058">
            <v>4345344</v>
          </cell>
          <cell r="L1058">
            <v>3108163758</v>
          </cell>
          <cell r="M1058" t="str">
            <v>doraluzor@hotmail.com</v>
          </cell>
          <cell r="N1058" t="str">
            <v>Prestación de Servicios Sociales a la Comunidad</v>
          </cell>
          <cell r="O1058" t="str">
            <v>No Aplica</v>
          </cell>
          <cell r="P1058" t="str">
            <v>SRPA</v>
          </cell>
          <cell r="Q1058">
            <v>192</v>
          </cell>
          <cell r="R1058">
            <v>5</v>
          </cell>
          <cell r="S1058">
            <v>43435</v>
          </cell>
          <cell r="T1058">
            <v>43769</v>
          </cell>
          <cell r="U1058">
            <v>16385880</v>
          </cell>
          <cell r="V1058" t="str">
            <v>Mercedes Penagos Escobar</v>
          </cell>
        </row>
        <row r="1059">
          <cell r="B1059" t="str">
            <v>18-312-1058</v>
          </cell>
          <cell r="C1059" t="str">
            <v>Caquetá</v>
          </cell>
          <cell r="D1059" t="str">
            <v>Horizontes Fundación Para El Amor Y La Salud</v>
          </cell>
          <cell r="E1059" t="str">
            <v>900114253-1</v>
          </cell>
          <cell r="F1059" t="str">
            <v>Dora Luz Ortiz Morales</v>
          </cell>
          <cell r="G1059">
            <v>0</v>
          </cell>
          <cell r="H1059" t="str">
            <v>Carrera 7 # 7 - 17 Barrio La Estrella</v>
          </cell>
          <cell r="I1059" t="str">
            <v>Florencia</v>
          </cell>
          <cell r="J1059" t="str">
            <v>Florencia 2</v>
          </cell>
          <cell r="K1059">
            <v>4345344</v>
          </cell>
          <cell r="L1059">
            <v>3108163758</v>
          </cell>
          <cell r="M1059" t="str">
            <v>doraluzor@hotmail.com</v>
          </cell>
          <cell r="N1059" t="str">
            <v>Libertad Vigilada – Asistida</v>
          </cell>
          <cell r="O1059" t="str">
            <v>No Aplica</v>
          </cell>
          <cell r="P1059" t="str">
            <v>SRPA</v>
          </cell>
          <cell r="Q1059">
            <v>191</v>
          </cell>
          <cell r="R1059">
            <v>35</v>
          </cell>
          <cell r="S1059">
            <v>43435</v>
          </cell>
          <cell r="T1059">
            <v>43769</v>
          </cell>
          <cell r="U1059">
            <v>166524330</v>
          </cell>
          <cell r="V1059" t="str">
            <v>Mercedes Penagos Escobar</v>
          </cell>
        </row>
        <row r="1060">
          <cell r="B1060" t="str">
            <v>18-312-1059</v>
          </cell>
          <cell r="C1060" t="str">
            <v>Caquetá</v>
          </cell>
          <cell r="D1060" t="str">
            <v>Horizontes Fundación Para El Amor Y La Salud</v>
          </cell>
          <cell r="E1060" t="str">
            <v>900114253-1</v>
          </cell>
          <cell r="F1060" t="str">
            <v>Dora Luz Ortiz Morales</v>
          </cell>
          <cell r="G1060">
            <v>0</v>
          </cell>
          <cell r="H1060" t="str">
            <v>Carrera 11 # 2 - 60 Barrio Pueblo Nuevo</v>
          </cell>
          <cell r="I1060" t="str">
            <v>Florencia</v>
          </cell>
          <cell r="J1060" t="str">
            <v>Florencia 2</v>
          </cell>
          <cell r="K1060">
            <v>4345344</v>
          </cell>
          <cell r="L1060">
            <v>3124367693</v>
          </cell>
          <cell r="M1060" t="str">
            <v>srpa.horizontesfundacion@yahoo.com</v>
          </cell>
          <cell r="N1060" t="str">
            <v>Centro Transitorio</v>
          </cell>
          <cell r="O1060" t="str">
            <v>No Aplica</v>
          </cell>
          <cell r="P1060" t="str">
            <v>SRPA</v>
          </cell>
          <cell r="Q1060">
            <v>193</v>
          </cell>
          <cell r="R1060">
            <v>3</v>
          </cell>
          <cell r="S1060">
            <v>43435</v>
          </cell>
          <cell r="T1060">
            <v>43769</v>
          </cell>
          <cell r="U1060">
            <v>60624720</v>
          </cell>
          <cell r="V1060" t="str">
            <v>Mercedes Penagos Escobar</v>
          </cell>
        </row>
        <row r="1061">
          <cell r="B1061" t="str">
            <v>18-312-1060</v>
          </cell>
          <cell r="C1061" t="str">
            <v>Caquetá</v>
          </cell>
          <cell r="D1061" t="str">
            <v>Horizontes Fundación Para El Amor Y La Salud</v>
          </cell>
          <cell r="E1061" t="str">
            <v>900114253-1</v>
          </cell>
          <cell r="F1061" t="str">
            <v>Dora Luz Ortiz Morales</v>
          </cell>
          <cell r="G1061">
            <v>0</v>
          </cell>
          <cell r="H1061" t="str">
            <v>Carrera 11 # 2 - 60 Barrio Pueblo Nuevo</v>
          </cell>
          <cell r="I1061" t="str">
            <v>Florencia</v>
          </cell>
          <cell r="J1061" t="str">
            <v>Florencia 2</v>
          </cell>
          <cell r="K1061">
            <v>4345344</v>
          </cell>
          <cell r="L1061">
            <v>3124367693</v>
          </cell>
          <cell r="M1061" t="str">
            <v>srpa.horizontesfundacion@yahoo.com</v>
          </cell>
          <cell r="N1061" t="str">
            <v>Centro De Internamiento Preventivo</v>
          </cell>
          <cell r="O1061" t="str">
            <v>No Aplica</v>
          </cell>
          <cell r="P1061" t="str">
            <v>SRPA</v>
          </cell>
          <cell r="Q1061">
            <v>195</v>
          </cell>
          <cell r="R1061">
            <v>20</v>
          </cell>
          <cell r="S1061">
            <v>43435</v>
          </cell>
          <cell r="T1061">
            <v>43769</v>
          </cell>
          <cell r="U1061">
            <v>433668760</v>
          </cell>
          <cell r="V1061"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0"/>
  <sheetViews>
    <sheetView topLeftCell="W1" zoomScale="85" zoomScaleNormal="85" workbookViewId="0">
      <pane ySplit="4" topLeftCell="A5" activePane="bottomLeft" state="frozen"/>
      <selection pane="bottomLeft" activeCell="AE2" sqref="AE2:AF2"/>
    </sheetView>
  </sheetViews>
  <sheetFormatPr baseColWidth="10" defaultColWidth="11.42578125" defaultRowHeight="12.75" x14ac:dyDescent="0.25"/>
  <cols>
    <col min="1" max="1" width="4.140625" style="1" hidden="1" customWidth="1"/>
    <col min="2" max="2" width="14.7109375" style="1" customWidth="1"/>
    <col min="3" max="3" width="15.28515625" style="1" bestFit="1" customWidth="1"/>
    <col min="4" max="4" width="9.5703125" style="1" hidden="1" customWidth="1"/>
    <col min="5" max="5" width="17.140625" style="1" bestFit="1" customWidth="1"/>
    <col min="6" max="6" width="41.5703125" style="1" customWidth="1"/>
    <col min="7" max="7" width="15.28515625" style="1" customWidth="1"/>
    <col min="8" max="8" width="33.7109375" style="1" bestFit="1" customWidth="1"/>
    <col min="9" max="9" width="33.7109375" style="1" customWidth="1"/>
    <col min="10" max="10" width="31.5703125" style="1" bestFit="1" customWidth="1"/>
    <col min="11" max="11" width="16.85546875" style="1" customWidth="1"/>
    <col min="12" max="12" width="16.140625" style="1" customWidth="1"/>
    <col min="13" max="14" width="15.5703125" style="1" customWidth="1"/>
    <col min="15" max="15" width="35" style="1" bestFit="1" customWidth="1"/>
    <col min="16" max="16" width="52.7109375" style="1" bestFit="1" customWidth="1"/>
    <col min="17" max="17" width="30.42578125" style="1" bestFit="1" customWidth="1"/>
    <col min="18" max="18" width="23.85546875" style="1" bestFit="1" customWidth="1"/>
    <col min="19" max="19" width="15.5703125" style="1" customWidth="1"/>
    <col min="20" max="20" width="19.140625" style="1" customWidth="1"/>
    <col min="21" max="22" width="16.7109375" style="2" customWidth="1"/>
    <col min="23" max="23" width="21.28515625" style="2" bestFit="1" customWidth="1"/>
    <col min="24" max="24" width="28" style="2" customWidth="1"/>
    <col min="25" max="25" width="15.7109375" style="2" customWidth="1"/>
    <col min="26" max="26" width="40" style="2" bestFit="1" customWidth="1"/>
    <col min="27" max="27" width="93.140625" style="2" customWidth="1"/>
    <col min="28" max="32" width="15.7109375" style="2" customWidth="1"/>
    <col min="33" max="33" width="30.7109375" style="1" customWidth="1"/>
    <col min="34" max="16384" width="11.42578125" style="1"/>
  </cols>
  <sheetData>
    <row r="1" spans="1:33" ht="30" customHeight="1" x14ac:dyDescent="0.25">
      <c r="A1" s="58"/>
      <c r="B1" s="59"/>
      <c r="C1" s="60"/>
      <c r="D1" s="60"/>
      <c r="E1" s="60"/>
      <c r="F1" s="60" t="s">
        <v>360</v>
      </c>
      <c r="G1" s="60"/>
      <c r="H1" s="60"/>
      <c r="I1" s="60"/>
      <c r="J1" s="60"/>
      <c r="K1" s="60"/>
      <c r="L1" s="60"/>
      <c r="M1" s="60"/>
      <c r="N1" s="60"/>
      <c r="O1" s="60"/>
      <c r="P1" s="60"/>
      <c r="Q1" s="60"/>
      <c r="R1" s="60"/>
      <c r="S1" s="60"/>
      <c r="T1" s="60"/>
      <c r="U1" s="60"/>
      <c r="V1" s="60"/>
      <c r="W1" s="60"/>
      <c r="X1" s="60"/>
      <c r="Y1" s="60"/>
      <c r="Z1" s="60"/>
      <c r="AA1" s="60"/>
      <c r="AB1" s="60"/>
      <c r="AC1" s="60"/>
      <c r="AD1" s="60"/>
      <c r="AE1" s="67" t="s">
        <v>364</v>
      </c>
      <c r="AF1" s="67"/>
      <c r="AG1" s="76">
        <v>43563</v>
      </c>
    </row>
    <row r="2" spans="1:33" ht="30" customHeight="1" x14ac:dyDescent="0.25">
      <c r="A2" s="61"/>
      <c r="B2" s="62"/>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8" t="s">
        <v>26</v>
      </c>
      <c r="AF2" s="68"/>
      <c r="AG2" s="56" t="s">
        <v>3</v>
      </c>
    </row>
    <row r="3" spans="1:33" ht="15.75" customHeight="1" thickBot="1" x14ac:dyDescent="0.3">
      <c r="A3" s="64"/>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9" t="s">
        <v>361</v>
      </c>
      <c r="AF3" s="69"/>
      <c r="AG3" s="70"/>
    </row>
    <row r="4" spans="1:33" ht="63.75" x14ac:dyDescent="0.25">
      <c r="A4" s="52" t="s">
        <v>23</v>
      </c>
      <c r="B4" s="44" t="s">
        <v>321</v>
      </c>
      <c r="C4" s="45" t="s">
        <v>27</v>
      </c>
      <c r="D4" s="46" t="s">
        <v>322</v>
      </c>
      <c r="E4" s="47" t="s">
        <v>5</v>
      </c>
      <c r="F4" s="47" t="s">
        <v>13</v>
      </c>
      <c r="G4" s="47" t="s">
        <v>358</v>
      </c>
      <c r="H4" s="47" t="s">
        <v>19</v>
      </c>
      <c r="I4" s="47" t="s">
        <v>16</v>
      </c>
      <c r="J4" s="47" t="s">
        <v>17</v>
      </c>
      <c r="K4" s="47" t="s">
        <v>6</v>
      </c>
      <c r="L4" s="47" t="s">
        <v>20</v>
      </c>
      <c r="M4" s="47" t="s">
        <v>7</v>
      </c>
      <c r="N4" s="47" t="s">
        <v>8</v>
      </c>
      <c r="O4" s="47" t="s">
        <v>9</v>
      </c>
      <c r="P4" s="47" t="s">
        <v>10</v>
      </c>
      <c r="Q4" s="47" t="s">
        <v>15</v>
      </c>
      <c r="R4" s="47" t="s">
        <v>11</v>
      </c>
      <c r="S4" s="47" t="s">
        <v>21</v>
      </c>
      <c r="T4" s="47" t="s">
        <v>14</v>
      </c>
      <c r="U4" s="47" t="s">
        <v>24</v>
      </c>
      <c r="V4" s="47" t="s">
        <v>25</v>
      </c>
      <c r="W4" s="47" t="s">
        <v>12</v>
      </c>
      <c r="X4" s="47" t="s">
        <v>22</v>
      </c>
      <c r="Y4" s="49" t="s">
        <v>159</v>
      </c>
      <c r="Z4" s="49" t="s">
        <v>30</v>
      </c>
      <c r="AA4" s="49" t="s">
        <v>31</v>
      </c>
      <c r="AB4" s="49" t="s">
        <v>157</v>
      </c>
      <c r="AC4" s="49" t="s">
        <v>160</v>
      </c>
      <c r="AD4" s="49" t="s">
        <v>158</v>
      </c>
      <c r="AE4" s="49" t="s">
        <v>161</v>
      </c>
      <c r="AF4" s="49" t="s">
        <v>32</v>
      </c>
      <c r="AG4" s="50" t="s">
        <v>18</v>
      </c>
    </row>
    <row r="5" spans="1:33" s="27" customFormat="1" x14ac:dyDescent="0.25">
      <c r="A5" s="53">
        <v>1</v>
      </c>
      <c r="B5" s="48" t="str">
        <f>+IF(E5="","",D5&amp;"-"&amp;A5)</f>
        <v/>
      </c>
      <c r="C5" s="35"/>
      <c r="D5" s="43" t="str">
        <f>+IFERROR(VLOOKUP(E5,Listas!$H$2:$I$34,2,FALSE),"")</f>
        <v/>
      </c>
      <c r="E5" s="36" t="str">
        <f>+IFERROR(VLOOKUP(C5,[1]Directorio!$B$2:$V$1100,2,FALSE),"")</f>
        <v/>
      </c>
      <c r="F5" s="37" t="str">
        <f>+IFERROR(VLOOKUP(C5,[1]Directorio!$B$2:$V$1100,3,FALSE),"")</f>
        <v/>
      </c>
      <c r="G5" s="36" t="str">
        <f>+IFERROR(VLOOKUP(C5,[1]Directorio!$B$2:$V$1100,4,FALSE),"")</f>
        <v/>
      </c>
      <c r="H5" s="36" t="str">
        <f>+IFERROR(VLOOKUP(C5,[1]Directorio!$B$2:$V$1100,5,FALSE),"")</f>
        <v/>
      </c>
      <c r="I5" s="36" t="str">
        <f>+IFERROR(VLOOKUP(C5,[1]Directorio!$B$2:$V$1100,6,FALSE),"")</f>
        <v/>
      </c>
      <c r="J5" s="36" t="str">
        <f>+IFERROR(VLOOKUP(C5,[1]Directorio!$B$2:$V$1100,7,FALSE),"")</f>
        <v/>
      </c>
      <c r="K5" s="36" t="str">
        <f>+IFERROR(VLOOKUP(C5,[1]Directorio!$B$2:$V$1100,8,FALSE),"")</f>
        <v/>
      </c>
      <c r="L5" s="36" t="str">
        <f>+IFERROR(VLOOKUP(C5,[1]Directorio!$B$2:$V$1100,9,FALSE),"")</f>
        <v/>
      </c>
      <c r="M5" s="36" t="str">
        <f>+IFERROR(VLOOKUP(C5,[1]Directorio!$B$2:$V$1100,10,FALSE),"")</f>
        <v/>
      </c>
      <c r="N5" s="36" t="str">
        <f>+IFERROR(VLOOKUP(C5,[1]Directorio!$B$2:$V$1100,11,FALSE),"")</f>
        <v/>
      </c>
      <c r="O5" s="38" t="str">
        <f>+IFERROR(VLOOKUP(C5,[1]Directorio!$B$2:$V$1100,12,FALSE),"")</f>
        <v/>
      </c>
      <c r="P5" s="36" t="str">
        <f>+IFERROR(VLOOKUP(C5,[1]Directorio!$B$2:$V$1100,13,FALSE),"")</f>
        <v/>
      </c>
      <c r="Q5" s="36" t="str">
        <f>+IFERROR(VLOOKUP(C5,[1]Directorio!$B$2:$V$1100,14,FALSE),"")</f>
        <v/>
      </c>
      <c r="R5" s="36" t="str">
        <f>+IFERROR(VLOOKUP(C5,[1]Directorio!$B$2:$V$1100,15,FALSE),"")</f>
        <v/>
      </c>
      <c r="S5" s="36" t="str">
        <f>+IFERROR(VLOOKUP(C5,[1]Directorio!$B$2:$V$1100,16,FALSE),"")</f>
        <v/>
      </c>
      <c r="T5" s="36" t="str">
        <f>+IFERROR(VLOOKUP(C5,[1]Directorio!$B$2:$V$1100,17,FALSE),"")</f>
        <v/>
      </c>
      <c r="U5" s="39" t="str">
        <f>+IFERROR(VLOOKUP(C5,[1]Directorio!$B$2:$V$1100,18,FALSE),"")</f>
        <v/>
      </c>
      <c r="V5" s="39" t="str">
        <f>+IFERROR(VLOOKUP(C5,[1]Directorio!$B$2:$V$1100,19,FALSE),"")</f>
        <v/>
      </c>
      <c r="W5" s="40" t="str">
        <f>+IFERROR(VLOOKUP(C5,[1]Directorio!$B$2:$V$1100,20,FALSE),"")</f>
        <v/>
      </c>
      <c r="X5" s="39" t="str">
        <f>+IFERROR(VLOOKUP(C5,[1]Directorio!$B$2:$V$1100,21,FALSE),"")</f>
        <v/>
      </c>
      <c r="Y5" s="34"/>
      <c r="Z5" s="34"/>
      <c r="AA5" s="41"/>
      <c r="AB5" s="42"/>
      <c r="AC5" s="34"/>
      <c r="AD5" s="42"/>
      <c r="AE5" s="34"/>
      <c r="AF5" s="42"/>
      <c r="AG5" s="51"/>
    </row>
    <row r="6" spans="1:33" x14ac:dyDescent="0.25">
      <c r="A6" s="54">
        <v>2</v>
      </c>
      <c r="B6" s="48" t="str">
        <f>+IF(E6="","",D6&amp;"-"&amp;A6)</f>
        <v/>
      </c>
      <c r="C6" s="35"/>
      <c r="D6" s="43" t="str">
        <f>+IFERROR(VLOOKUP(E6,Listas!$H$2:$I$34,2,FALSE),"")</f>
        <v/>
      </c>
      <c r="E6" s="36" t="str">
        <f>+IFERROR(VLOOKUP(C6,[1]Directorio!$B$2:$V$1100,2,FALSE),"")</f>
        <v/>
      </c>
      <c r="F6" s="37" t="str">
        <f>+IFERROR(VLOOKUP(C6,[1]Directorio!$B$2:$V$1100,3,FALSE),"")</f>
        <v/>
      </c>
      <c r="G6" s="36" t="str">
        <f>+IFERROR(VLOOKUP(C6,[1]Directorio!$B$2:$V$1100,4,FALSE),"")</f>
        <v/>
      </c>
      <c r="H6" s="36" t="str">
        <f>+IFERROR(VLOOKUP(C6,[1]Directorio!$B$2:$V$1100,5,FALSE),"")</f>
        <v/>
      </c>
      <c r="I6" s="36" t="str">
        <f>+IFERROR(VLOOKUP(C6,[1]Directorio!$B$2:$V$1100,6,FALSE),"")</f>
        <v/>
      </c>
      <c r="J6" s="36" t="str">
        <f>+IFERROR(VLOOKUP(C6,[1]Directorio!$B$2:$V$1100,7,FALSE),"")</f>
        <v/>
      </c>
      <c r="K6" s="36" t="str">
        <f>+IFERROR(VLOOKUP(C6,[1]Directorio!$B$2:$V$1100,8,FALSE),"")</f>
        <v/>
      </c>
      <c r="L6" s="36" t="str">
        <f>+IFERROR(VLOOKUP(C6,[1]Directorio!$B$2:$V$1100,9,FALSE),"")</f>
        <v/>
      </c>
      <c r="M6" s="36" t="str">
        <f>+IFERROR(VLOOKUP(C6,[1]Directorio!$B$2:$V$1100,10,FALSE),"")</f>
        <v/>
      </c>
      <c r="N6" s="36" t="str">
        <f>+IFERROR(VLOOKUP(C6,[1]Directorio!$B$2:$V$1100,11,FALSE),"")</f>
        <v/>
      </c>
      <c r="O6" s="38" t="str">
        <f>+IFERROR(VLOOKUP(C6,[1]Directorio!$B$2:$V$1100,12,FALSE),"")</f>
        <v/>
      </c>
      <c r="P6" s="36" t="str">
        <f>+IFERROR(VLOOKUP(C6,[1]Directorio!$B$2:$V$1100,13,FALSE),"")</f>
        <v/>
      </c>
      <c r="Q6" s="36" t="str">
        <f>+IFERROR(VLOOKUP(C6,[1]Directorio!$B$2:$V$1100,14,FALSE),"")</f>
        <v/>
      </c>
      <c r="R6" s="36" t="str">
        <f>+IFERROR(VLOOKUP(C6,[1]Directorio!$B$2:$V$1100,15,FALSE),"")</f>
        <v/>
      </c>
      <c r="S6" s="36" t="str">
        <f>+IFERROR(VLOOKUP(C6,[1]Directorio!$B$2:$V$1100,16,FALSE),"")</f>
        <v/>
      </c>
      <c r="T6" s="36" t="str">
        <f>+IFERROR(VLOOKUP(C6,[1]Directorio!$B$2:$V$1100,17,FALSE),"")</f>
        <v/>
      </c>
      <c r="U6" s="39" t="str">
        <f>+IFERROR(VLOOKUP(C6,[1]Directorio!$B$2:$V$1100,18,FALSE),"")</f>
        <v/>
      </c>
      <c r="V6" s="39" t="str">
        <f>+IFERROR(VLOOKUP(C6,[1]Directorio!$B$2:$V$1100,19,FALSE),"")</f>
        <v/>
      </c>
      <c r="W6" s="40" t="str">
        <f>+IFERROR(VLOOKUP(C6,[1]Directorio!$B$2:$V$1100,20,FALSE),"")</f>
        <v/>
      </c>
      <c r="X6" s="39" t="str">
        <f>+IFERROR(VLOOKUP(C6,[1]Directorio!$B$2:$V$1100,21,FALSE),"")</f>
        <v/>
      </c>
      <c r="Y6" s="34"/>
      <c r="Z6" s="34"/>
      <c r="AA6" s="41"/>
      <c r="AB6" s="42"/>
      <c r="AC6" s="34"/>
      <c r="AD6" s="42"/>
      <c r="AE6" s="34"/>
      <c r="AF6" s="42"/>
      <c r="AG6" s="51"/>
    </row>
    <row r="7" spans="1:33" x14ac:dyDescent="0.25">
      <c r="A7" s="54">
        <v>3</v>
      </c>
      <c r="B7" s="48" t="str">
        <f t="shared" ref="B7:B70" si="0">+IF(E7="","",D7&amp;"-"&amp;A7)</f>
        <v/>
      </c>
      <c r="C7" s="35"/>
      <c r="D7" s="43" t="str">
        <f>+IFERROR(VLOOKUP(E7,Listas!$H$2:$I$34,2,FALSE),"")</f>
        <v/>
      </c>
      <c r="E7" s="36" t="str">
        <f>+IFERROR(VLOOKUP(C7,[1]Directorio!$B$2:$V$1100,2,FALSE),"")</f>
        <v/>
      </c>
      <c r="F7" s="37" t="str">
        <f>+IFERROR(VLOOKUP(C7,[1]Directorio!$B$2:$V$1100,3,FALSE),"")</f>
        <v/>
      </c>
      <c r="G7" s="36" t="str">
        <f>+IFERROR(VLOOKUP(C7,[1]Directorio!$B$2:$V$1100,4,FALSE),"")</f>
        <v/>
      </c>
      <c r="H7" s="36" t="str">
        <f>+IFERROR(VLOOKUP(C7,[1]Directorio!$B$2:$V$1100,5,FALSE),"")</f>
        <v/>
      </c>
      <c r="I7" s="36" t="str">
        <f>+IFERROR(VLOOKUP(C7,[1]Directorio!$B$2:$V$1100,6,FALSE),"")</f>
        <v/>
      </c>
      <c r="J7" s="36" t="str">
        <f>+IFERROR(VLOOKUP(C7,[1]Directorio!$B$2:$V$1100,7,FALSE),"")</f>
        <v/>
      </c>
      <c r="K7" s="36" t="str">
        <f>+IFERROR(VLOOKUP(C7,[1]Directorio!$B$2:$V$1100,8,FALSE),"")</f>
        <v/>
      </c>
      <c r="L7" s="36" t="str">
        <f>+IFERROR(VLOOKUP(C7,[1]Directorio!$B$2:$V$1100,9,FALSE),"")</f>
        <v/>
      </c>
      <c r="M7" s="36" t="str">
        <f>+IFERROR(VLOOKUP(C7,[1]Directorio!$B$2:$V$1100,10,FALSE),"")</f>
        <v/>
      </c>
      <c r="N7" s="36" t="str">
        <f>+IFERROR(VLOOKUP(C7,[1]Directorio!$B$2:$V$1100,11,FALSE),"")</f>
        <v/>
      </c>
      <c r="O7" s="38" t="str">
        <f>+IFERROR(VLOOKUP(C7,[1]Directorio!$B$2:$V$1100,12,FALSE),"")</f>
        <v/>
      </c>
      <c r="P7" s="36" t="str">
        <f>+IFERROR(VLOOKUP(C7,[1]Directorio!$B$2:$V$1100,13,FALSE),"")</f>
        <v/>
      </c>
      <c r="Q7" s="36" t="str">
        <f>+IFERROR(VLOOKUP(C7,[1]Directorio!$B$2:$V$1100,14,FALSE),"")</f>
        <v/>
      </c>
      <c r="R7" s="36" t="str">
        <f>+IFERROR(VLOOKUP(C7,[1]Directorio!$B$2:$V$1100,15,FALSE),"")</f>
        <v/>
      </c>
      <c r="S7" s="36" t="str">
        <f>+IFERROR(VLOOKUP(C7,[1]Directorio!$B$2:$V$1100,16,FALSE),"")</f>
        <v/>
      </c>
      <c r="T7" s="36" t="str">
        <f>+IFERROR(VLOOKUP(C7,[1]Directorio!$B$2:$V$1100,17,FALSE),"")</f>
        <v/>
      </c>
      <c r="U7" s="39" t="str">
        <f>+IFERROR(VLOOKUP(C7,[1]Directorio!$B$2:$V$1100,18,FALSE),"")</f>
        <v/>
      </c>
      <c r="V7" s="39" t="str">
        <f>+IFERROR(VLOOKUP(C7,[1]Directorio!$B$2:$V$1100,19,FALSE),"")</f>
        <v/>
      </c>
      <c r="W7" s="40" t="str">
        <f>+IFERROR(VLOOKUP(C7,[1]Directorio!$B$2:$V$1100,20,FALSE),"")</f>
        <v/>
      </c>
      <c r="X7" s="39" t="str">
        <f>+IFERROR(VLOOKUP(C7,[1]Directorio!$B$2:$V$1100,21,FALSE),"")</f>
        <v/>
      </c>
      <c r="Y7" s="34"/>
      <c r="Z7" s="34"/>
      <c r="AA7" s="41"/>
      <c r="AB7" s="42"/>
      <c r="AC7" s="34"/>
      <c r="AD7" s="42"/>
      <c r="AE7" s="34"/>
      <c r="AF7" s="42"/>
      <c r="AG7" s="51"/>
    </row>
    <row r="8" spans="1:33" x14ac:dyDescent="0.25">
      <c r="A8" s="54">
        <v>4</v>
      </c>
      <c r="B8" s="48" t="str">
        <f t="shared" si="0"/>
        <v/>
      </c>
      <c r="C8" s="35"/>
      <c r="D8" s="43" t="str">
        <f>+IFERROR(VLOOKUP(E8,Listas!$H$2:$I$34,2,FALSE),"")</f>
        <v/>
      </c>
      <c r="E8" s="36" t="str">
        <f>+IFERROR(VLOOKUP(C8,[1]Directorio!$B$2:$V$1100,2,FALSE),"")</f>
        <v/>
      </c>
      <c r="F8" s="37" t="str">
        <f>+IFERROR(VLOOKUP(C8,[1]Directorio!$B$2:$V$1100,3,FALSE),"")</f>
        <v/>
      </c>
      <c r="G8" s="36" t="str">
        <f>+IFERROR(VLOOKUP(C8,[1]Directorio!$B$2:$V$1100,4,FALSE),"")</f>
        <v/>
      </c>
      <c r="H8" s="36" t="str">
        <f>+IFERROR(VLOOKUP(C8,[1]Directorio!$B$2:$V$1100,5,FALSE),"")</f>
        <v/>
      </c>
      <c r="I8" s="36" t="str">
        <f>+IFERROR(VLOOKUP(C8,[1]Directorio!$B$2:$V$1100,6,FALSE),"")</f>
        <v/>
      </c>
      <c r="J8" s="36" t="str">
        <f>+IFERROR(VLOOKUP(C8,[1]Directorio!$B$2:$V$1100,7,FALSE),"")</f>
        <v/>
      </c>
      <c r="K8" s="36" t="str">
        <f>+IFERROR(VLOOKUP(C8,[1]Directorio!$B$2:$V$1100,8,FALSE),"")</f>
        <v/>
      </c>
      <c r="L8" s="36" t="str">
        <f>+IFERROR(VLOOKUP(C8,[1]Directorio!$B$2:$V$1100,9,FALSE),"")</f>
        <v/>
      </c>
      <c r="M8" s="36" t="str">
        <f>+IFERROR(VLOOKUP(C8,[1]Directorio!$B$2:$V$1100,10,FALSE),"")</f>
        <v/>
      </c>
      <c r="N8" s="36" t="str">
        <f>+IFERROR(VLOOKUP(C8,[1]Directorio!$B$2:$V$1100,11,FALSE),"")</f>
        <v/>
      </c>
      <c r="O8" s="38" t="str">
        <f>+IFERROR(VLOOKUP(C8,[1]Directorio!$B$2:$V$1100,12,FALSE),"")</f>
        <v/>
      </c>
      <c r="P8" s="36" t="str">
        <f>+IFERROR(VLOOKUP(C8,[1]Directorio!$B$2:$V$1100,13,FALSE),"")</f>
        <v/>
      </c>
      <c r="Q8" s="36" t="str">
        <f>+IFERROR(VLOOKUP(C8,[1]Directorio!$B$2:$V$1100,14,FALSE),"")</f>
        <v/>
      </c>
      <c r="R8" s="36" t="str">
        <f>+IFERROR(VLOOKUP(C8,[1]Directorio!$B$2:$V$1100,15,FALSE),"")</f>
        <v/>
      </c>
      <c r="S8" s="36" t="str">
        <f>+IFERROR(VLOOKUP(C8,[1]Directorio!$B$2:$V$1100,16,FALSE),"")</f>
        <v/>
      </c>
      <c r="T8" s="36" t="str">
        <f>+IFERROR(VLOOKUP(C8,[1]Directorio!$B$2:$V$1100,17,FALSE),"")</f>
        <v/>
      </c>
      <c r="U8" s="39" t="str">
        <f>+IFERROR(VLOOKUP(C8,[1]Directorio!$B$2:$V$1100,18,FALSE),"")</f>
        <v/>
      </c>
      <c r="V8" s="39" t="str">
        <f>+IFERROR(VLOOKUP(C8,[1]Directorio!$B$2:$V$1100,19,FALSE),"")</f>
        <v/>
      </c>
      <c r="W8" s="40" t="str">
        <f>+IFERROR(VLOOKUP(C8,[1]Directorio!$B$2:$V$1100,20,FALSE),"")</f>
        <v/>
      </c>
      <c r="X8" s="39" t="str">
        <f>+IFERROR(VLOOKUP(C8,[1]Directorio!$B$2:$V$1100,21,FALSE),"")</f>
        <v/>
      </c>
      <c r="Y8" s="34"/>
      <c r="Z8" s="34"/>
      <c r="AA8" s="41"/>
      <c r="AB8" s="42"/>
      <c r="AC8" s="34"/>
      <c r="AD8" s="42"/>
      <c r="AE8" s="34"/>
      <c r="AF8" s="42"/>
      <c r="AG8" s="51"/>
    </row>
    <row r="9" spans="1:33" x14ac:dyDescent="0.25">
      <c r="A9" s="54">
        <v>5</v>
      </c>
      <c r="B9" s="48" t="str">
        <f t="shared" si="0"/>
        <v/>
      </c>
      <c r="C9" s="35"/>
      <c r="D9" s="43" t="str">
        <f>+IFERROR(VLOOKUP(E9,Listas!$H$2:$I$34,2,FALSE),"")</f>
        <v/>
      </c>
      <c r="E9" s="36" t="str">
        <f>+IFERROR(VLOOKUP(C9,[1]Directorio!$B$2:$V$1100,2,FALSE),"")</f>
        <v/>
      </c>
      <c r="F9" s="37" t="str">
        <f>+IFERROR(VLOOKUP(C9,[1]Directorio!$B$2:$V$1100,3,FALSE),"")</f>
        <v/>
      </c>
      <c r="G9" s="36" t="str">
        <f>+IFERROR(VLOOKUP(C9,[1]Directorio!$B$2:$V$1100,4,FALSE),"")</f>
        <v/>
      </c>
      <c r="H9" s="36" t="str">
        <f>+IFERROR(VLOOKUP(C9,[1]Directorio!$B$2:$V$1100,5,FALSE),"")</f>
        <v/>
      </c>
      <c r="I9" s="36" t="str">
        <f>+IFERROR(VLOOKUP(C9,[1]Directorio!$B$2:$V$1100,6,FALSE),"")</f>
        <v/>
      </c>
      <c r="J9" s="36" t="str">
        <f>+IFERROR(VLOOKUP(C9,[1]Directorio!$B$2:$V$1100,7,FALSE),"")</f>
        <v/>
      </c>
      <c r="K9" s="36" t="str">
        <f>+IFERROR(VLOOKUP(C9,[1]Directorio!$B$2:$V$1100,8,FALSE),"")</f>
        <v/>
      </c>
      <c r="L9" s="36" t="str">
        <f>+IFERROR(VLOOKUP(C9,[1]Directorio!$B$2:$V$1100,9,FALSE),"")</f>
        <v/>
      </c>
      <c r="M9" s="36" t="str">
        <f>+IFERROR(VLOOKUP(C9,[1]Directorio!$B$2:$V$1100,10,FALSE),"")</f>
        <v/>
      </c>
      <c r="N9" s="36" t="str">
        <f>+IFERROR(VLOOKUP(C9,[1]Directorio!$B$2:$V$1100,11,FALSE),"")</f>
        <v/>
      </c>
      <c r="O9" s="38" t="str">
        <f>+IFERROR(VLOOKUP(C9,[1]Directorio!$B$2:$V$1100,12,FALSE),"")</f>
        <v/>
      </c>
      <c r="P9" s="36" t="str">
        <f>+IFERROR(VLOOKUP(C9,[1]Directorio!$B$2:$V$1100,13,FALSE),"")</f>
        <v/>
      </c>
      <c r="Q9" s="36" t="str">
        <f>+IFERROR(VLOOKUP(C9,[1]Directorio!$B$2:$V$1100,14,FALSE),"")</f>
        <v/>
      </c>
      <c r="R9" s="36" t="str">
        <f>+IFERROR(VLOOKUP(C9,[1]Directorio!$B$2:$V$1100,15,FALSE),"")</f>
        <v/>
      </c>
      <c r="S9" s="36" t="str">
        <f>+IFERROR(VLOOKUP(C9,[1]Directorio!$B$2:$V$1100,16,FALSE),"")</f>
        <v/>
      </c>
      <c r="T9" s="36" t="str">
        <f>+IFERROR(VLOOKUP(C9,[1]Directorio!$B$2:$V$1100,17,FALSE),"")</f>
        <v/>
      </c>
      <c r="U9" s="39" t="str">
        <f>+IFERROR(VLOOKUP(C9,[1]Directorio!$B$2:$V$1100,18,FALSE),"")</f>
        <v/>
      </c>
      <c r="V9" s="39" t="str">
        <f>+IFERROR(VLOOKUP(C9,[1]Directorio!$B$2:$V$1100,19,FALSE),"")</f>
        <v/>
      </c>
      <c r="W9" s="40" t="str">
        <f>+IFERROR(VLOOKUP(C9,[1]Directorio!$B$2:$V$1100,20,FALSE),"")</f>
        <v/>
      </c>
      <c r="X9" s="39" t="str">
        <f>+IFERROR(VLOOKUP(C9,[1]Directorio!$B$2:$V$1100,21,FALSE),"")</f>
        <v/>
      </c>
      <c r="Y9" s="34"/>
      <c r="Z9" s="34"/>
      <c r="AA9" s="41"/>
      <c r="AB9" s="42"/>
      <c r="AC9" s="34"/>
      <c r="AD9" s="42"/>
      <c r="AE9" s="34"/>
      <c r="AF9" s="42"/>
      <c r="AG9" s="51"/>
    </row>
    <row r="10" spans="1:33" x14ac:dyDescent="0.25">
      <c r="A10" s="54">
        <v>6</v>
      </c>
      <c r="B10" s="48" t="str">
        <f t="shared" si="0"/>
        <v/>
      </c>
      <c r="C10" s="35"/>
      <c r="D10" s="43" t="str">
        <f>+IFERROR(VLOOKUP(E10,Listas!$H$2:$I$34,2,FALSE),"")</f>
        <v/>
      </c>
      <c r="E10" s="36" t="str">
        <f>+IFERROR(VLOOKUP(C10,[1]Directorio!$B$2:$V$1100,2,FALSE),"")</f>
        <v/>
      </c>
      <c r="F10" s="37" t="str">
        <f>+IFERROR(VLOOKUP(C10,[1]Directorio!$B$2:$V$1100,3,FALSE),"")</f>
        <v/>
      </c>
      <c r="G10" s="36" t="str">
        <f>+IFERROR(VLOOKUP(C10,[1]Directorio!$B$2:$V$1100,4,FALSE),"")</f>
        <v/>
      </c>
      <c r="H10" s="36" t="str">
        <f>+IFERROR(VLOOKUP(C10,[1]Directorio!$B$2:$V$1100,5,FALSE),"")</f>
        <v/>
      </c>
      <c r="I10" s="36" t="str">
        <f>+IFERROR(VLOOKUP(C10,[1]Directorio!$B$2:$V$1100,6,FALSE),"")</f>
        <v/>
      </c>
      <c r="J10" s="36" t="str">
        <f>+IFERROR(VLOOKUP(C10,[1]Directorio!$B$2:$V$1100,7,FALSE),"")</f>
        <v/>
      </c>
      <c r="K10" s="36" t="str">
        <f>+IFERROR(VLOOKUP(C10,[1]Directorio!$B$2:$V$1100,8,FALSE),"")</f>
        <v/>
      </c>
      <c r="L10" s="36" t="str">
        <f>+IFERROR(VLOOKUP(C10,[1]Directorio!$B$2:$V$1100,9,FALSE),"")</f>
        <v/>
      </c>
      <c r="M10" s="36" t="str">
        <f>+IFERROR(VLOOKUP(C10,[1]Directorio!$B$2:$V$1100,10,FALSE),"")</f>
        <v/>
      </c>
      <c r="N10" s="36" t="str">
        <f>+IFERROR(VLOOKUP(C10,[1]Directorio!$B$2:$V$1100,11,FALSE),"")</f>
        <v/>
      </c>
      <c r="O10" s="38" t="str">
        <f>+IFERROR(VLOOKUP(C10,[1]Directorio!$B$2:$V$1100,12,FALSE),"")</f>
        <v/>
      </c>
      <c r="P10" s="36" t="str">
        <f>+IFERROR(VLOOKUP(C10,[1]Directorio!$B$2:$V$1100,13,FALSE),"")</f>
        <v/>
      </c>
      <c r="Q10" s="36" t="str">
        <f>+IFERROR(VLOOKUP(C10,[1]Directorio!$B$2:$V$1100,14,FALSE),"")</f>
        <v/>
      </c>
      <c r="R10" s="36" t="str">
        <f>+IFERROR(VLOOKUP(C10,[1]Directorio!$B$2:$V$1100,15,FALSE),"")</f>
        <v/>
      </c>
      <c r="S10" s="36" t="str">
        <f>+IFERROR(VLOOKUP(C10,[1]Directorio!$B$2:$V$1100,16,FALSE),"")</f>
        <v/>
      </c>
      <c r="T10" s="36" t="str">
        <f>+IFERROR(VLOOKUP(C10,[1]Directorio!$B$2:$V$1100,17,FALSE),"")</f>
        <v/>
      </c>
      <c r="U10" s="39" t="str">
        <f>+IFERROR(VLOOKUP(C10,[1]Directorio!$B$2:$V$1100,18,FALSE),"")</f>
        <v/>
      </c>
      <c r="V10" s="39" t="str">
        <f>+IFERROR(VLOOKUP(C10,[1]Directorio!$B$2:$V$1100,19,FALSE),"")</f>
        <v/>
      </c>
      <c r="W10" s="40" t="str">
        <f>+IFERROR(VLOOKUP(C10,[1]Directorio!$B$2:$V$1100,20,FALSE),"")</f>
        <v/>
      </c>
      <c r="X10" s="39" t="str">
        <f>+IFERROR(VLOOKUP(C10,[1]Directorio!$B$2:$V$1100,21,FALSE),"")</f>
        <v/>
      </c>
      <c r="Y10" s="34"/>
      <c r="Z10" s="34"/>
      <c r="AA10" s="41"/>
      <c r="AB10" s="42"/>
      <c r="AC10" s="34"/>
      <c r="AD10" s="42"/>
      <c r="AE10" s="34"/>
      <c r="AF10" s="42"/>
      <c r="AG10" s="51"/>
    </row>
    <row r="11" spans="1:33" x14ac:dyDescent="0.25">
      <c r="A11" s="54">
        <v>7</v>
      </c>
      <c r="B11" s="48" t="str">
        <f t="shared" si="0"/>
        <v/>
      </c>
      <c r="C11" s="35"/>
      <c r="D11" s="43" t="str">
        <f>+IFERROR(VLOOKUP(E11,Listas!$H$2:$I$34,2,FALSE),"")</f>
        <v/>
      </c>
      <c r="E11" s="36" t="str">
        <f>+IFERROR(VLOOKUP(C11,[1]Directorio!$B$2:$V$1100,2,FALSE),"")</f>
        <v/>
      </c>
      <c r="F11" s="37" t="str">
        <f>+IFERROR(VLOOKUP(C11,[1]Directorio!$B$2:$V$1100,3,FALSE),"")</f>
        <v/>
      </c>
      <c r="G11" s="36" t="str">
        <f>+IFERROR(VLOOKUP(C11,[1]Directorio!$B$2:$V$1100,4,FALSE),"")</f>
        <v/>
      </c>
      <c r="H11" s="36" t="str">
        <f>+IFERROR(VLOOKUP(C11,[1]Directorio!$B$2:$V$1100,5,FALSE),"")</f>
        <v/>
      </c>
      <c r="I11" s="36" t="str">
        <f>+IFERROR(VLOOKUP(C11,[1]Directorio!$B$2:$V$1100,6,FALSE),"")</f>
        <v/>
      </c>
      <c r="J11" s="36" t="str">
        <f>+IFERROR(VLOOKUP(C11,[1]Directorio!$B$2:$V$1100,7,FALSE),"")</f>
        <v/>
      </c>
      <c r="K11" s="36" t="str">
        <f>+IFERROR(VLOOKUP(C11,[1]Directorio!$B$2:$V$1100,8,FALSE),"")</f>
        <v/>
      </c>
      <c r="L11" s="36" t="str">
        <f>+IFERROR(VLOOKUP(C11,[1]Directorio!$B$2:$V$1100,9,FALSE),"")</f>
        <v/>
      </c>
      <c r="M11" s="36" t="str">
        <f>+IFERROR(VLOOKUP(C11,[1]Directorio!$B$2:$V$1100,10,FALSE),"")</f>
        <v/>
      </c>
      <c r="N11" s="36" t="str">
        <f>+IFERROR(VLOOKUP(C11,[1]Directorio!$B$2:$V$1100,11,FALSE),"")</f>
        <v/>
      </c>
      <c r="O11" s="38" t="str">
        <f>+IFERROR(VLOOKUP(C11,[1]Directorio!$B$2:$V$1100,12,FALSE),"")</f>
        <v/>
      </c>
      <c r="P11" s="36" t="str">
        <f>+IFERROR(VLOOKUP(C11,[1]Directorio!$B$2:$V$1100,13,FALSE),"")</f>
        <v/>
      </c>
      <c r="Q11" s="36" t="str">
        <f>+IFERROR(VLOOKUP(C11,[1]Directorio!$B$2:$V$1100,14,FALSE),"")</f>
        <v/>
      </c>
      <c r="R11" s="36" t="str">
        <f>+IFERROR(VLOOKUP(C11,[1]Directorio!$B$2:$V$1100,15,FALSE),"")</f>
        <v/>
      </c>
      <c r="S11" s="36" t="str">
        <f>+IFERROR(VLOOKUP(C11,[1]Directorio!$B$2:$V$1100,16,FALSE),"")</f>
        <v/>
      </c>
      <c r="T11" s="36" t="str">
        <f>+IFERROR(VLOOKUP(C11,[1]Directorio!$B$2:$V$1100,17,FALSE),"")</f>
        <v/>
      </c>
      <c r="U11" s="39" t="str">
        <f>+IFERROR(VLOOKUP(C11,[1]Directorio!$B$2:$V$1100,18,FALSE),"")</f>
        <v/>
      </c>
      <c r="V11" s="39" t="str">
        <f>+IFERROR(VLOOKUP(C11,[1]Directorio!$B$2:$V$1100,19,FALSE),"")</f>
        <v/>
      </c>
      <c r="W11" s="40" t="str">
        <f>+IFERROR(VLOOKUP(C11,[1]Directorio!$B$2:$V$1100,20,FALSE),"")</f>
        <v/>
      </c>
      <c r="X11" s="39" t="str">
        <f>+IFERROR(VLOOKUP(C11,[1]Directorio!$B$2:$V$1100,21,FALSE),"")</f>
        <v/>
      </c>
      <c r="Y11" s="34"/>
      <c r="Z11" s="34"/>
      <c r="AA11" s="41"/>
      <c r="AB11" s="42"/>
      <c r="AC11" s="34"/>
      <c r="AD11" s="42"/>
      <c r="AE11" s="34"/>
      <c r="AF11" s="42"/>
      <c r="AG11" s="51"/>
    </row>
    <row r="12" spans="1:33" x14ac:dyDescent="0.25">
      <c r="A12" s="54">
        <v>8</v>
      </c>
      <c r="B12" s="48" t="str">
        <f t="shared" si="0"/>
        <v/>
      </c>
      <c r="C12" s="35"/>
      <c r="D12" s="43" t="str">
        <f>+IFERROR(VLOOKUP(E12,Listas!$H$2:$I$34,2,FALSE),"")</f>
        <v/>
      </c>
      <c r="E12" s="36" t="str">
        <f>+IFERROR(VLOOKUP(C12,[1]Directorio!$B$2:$V$1100,2,FALSE),"")</f>
        <v/>
      </c>
      <c r="F12" s="37" t="str">
        <f>+IFERROR(VLOOKUP(C12,[1]Directorio!$B$2:$V$1100,3,FALSE),"")</f>
        <v/>
      </c>
      <c r="G12" s="36" t="str">
        <f>+IFERROR(VLOOKUP(C12,[1]Directorio!$B$2:$V$1100,4,FALSE),"")</f>
        <v/>
      </c>
      <c r="H12" s="36" t="str">
        <f>+IFERROR(VLOOKUP(C12,[1]Directorio!$B$2:$V$1100,5,FALSE),"")</f>
        <v/>
      </c>
      <c r="I12" s="36" t="str">
        <f>+IFERROR(VLOOKUP(C12,[1]Directorio!$B$2:$V$1100,6,FALSE),"")</f>
        <v/>
      </c>
      <c r="J12" s="36" t="str">
        <f>+IFERROR(VLOOKUP(C12,[1]Directorio!$B$2:$V$1100,7,FALSE),"")</f>
        <v/>
      </c>
      <c r="K12" s="36" t="str">
        <f>+IFERROR(VLOOKUP(C12,[1]Directorio!$B$2:$V$1100,8,FALSE),"")</f>
        <v/>
      </c>
      <c r="L12" s="36" t="str">
        <f>+IFERROR(VLOOKUP(C12,[1]Directorio!$B$2:$V$1100,9,FALSE),"")</f>
        <v/>
      </c>
      <c r="M12" s="36" t="str">
        <f>+IFERROR(VLOOKUP(C12,[1]Directorio!$B$2:$V$1100,10,FALSE),"")</f>
        <v/>
      </c>
      <c r="N12" s="36" t="str">
        <f>+IFERROR(VLOOKUP(C12,[1]Directorio!$B$2:$V$1100,11,FALSE),"")</f>
        <v/>
      </c>
      <c r="O12" s="38" t="str">
        <f>+IFERROR(VLOOKUP(C12,[1]Directorio!$B$2:$V$1100,12,FALSE),"")</f>
        <v/>
      </c>
      <c r="P12" s="36" t="str">
        <f>+IFERROR(VLOOKUP(C12,[1]Directorio!$B$2:$V$1100,13,FALSE),"")</f>
        <v/>
      </c>
      <c r="Q12" s="36" t="str">
        <f>+IFERROR(VLOOKUP(C12,[1]Directorio!$B$2:$V$1100,14,FALSE),"")</f>
        <v/>
      </c>
      <c r="R12" s="36" t="str">
        <f>+IFERROR(VLOOKUP(C12,[1]Directorio!$B$2:$V$1100,15,FALSE),"")</f>
        <v/>
      </c>
      <c r="S12" s="36" t="str">
        <f>+IFERROR(VLOOKUP(C12,[1]Directorio!$B$2:$V$1100,16,FALSE),"")</f>
        <v/>
      </c>
      <c r="T12" s="36" t="str">
        <f>+IFERROR(VLOOKUP(C12,[1]Directorio!$B$2:$V$1100,17,FALSE),"")</f>
        <v/>
      </c>
      <c r="U12" s="39" t="str">
        <f>+IFERROR(VLOOKUP(C12,[1]Directorio!$B$2:$V$1100,18,FALSE),"")</f>
        <v/>
      </c>
      <c r="V12" s="39" t="str">
        <f>+IFERROR(VLOOKUP(C12,[1]Directorio!$B$2:$V$1100,19,FALSE),"")</f>
        <v/>
      </c>
      <c r="W12" s="40" t="str">
        <f>+IFERROR(VLOOKUP(C12,[1]Directorio!$B$2:$V$1100,20,FALSE),"")</f>
        <v/>
      </c>
      <c r="X12" s="39" t="str">
        <f>+IFERROR(VLOOKUP(C12,[1]Directorio!$B$2:$V$1100,21,FALSE),"")</f>
        <v/>
      </c>
      <c r="Y12" s="34"/>
      <c r="Z12" s="34"/>
      <c r="AA12" s="41"/>
      <c r="AB12" s="42"/>
      <c r="AC12" s="34"/>
      <c r="AD12" s="42"/>
      <c r="AE12" s="34"/>
      <c r="AF12" s="42"/>
      <c r="AG12" s="51"/>
    </row>
    <row r="13" spans="1:33" x14ac:dyDescent="0.25">
      <c r="A13" s="54">
        <v>9</v>
      </c>
      <c r="B13" s="48" t="str">
        <f t="shared" si="0"/>
        <v/>
      </c>
      <c r="C13" s="35"/>
      <c r="D13" s="43" t="str">
        <f>+IFERROR(VLOOKUP(E13,Listas!$H$2:$I$34,2,FALSE),"")</f>
        <v/>
      </c>
      <c r="E13" s="36" t="str">
        <f>+IFERROR(VLOOKUP(C13,[1]Directorio!$B$2:$V$1100,2,FALSE),"")</f>
        <v/>
      </c>
      <c r="F13" s="37" t="str">
        <f>+IFERROR(VLOOKUP(C13,[1]Directorio!$B$2:$V$1100,3,FALSE),"")</f>
        <v/>
      </c>
      <c r="G13" s="36" t="str">
        <f>+IFERROR(VLOOKUP(C13,[1]Directorio!$B$2:$V$1100,4,FALSE),"")</f>
        <v/>
      </c>
      <c r="H13" s="36" t="str">
        <f>+IFERROR(VLOOKUP(C13,[1]Directorio!$B$2:$V$1100,5,FALSE),"")</f>
        <v/>
      </c>
      <c r="I13" s="36" t="str">
        <f>+IFERROR(VLOOKUP(C13,[1]Directorio!$B$2:$V$1100,6,FALSE),"")</f>
        <v/>
      </c>
      <c r="J13" s="36" t="str">
        <f>+IFERROR(VLOOKUP(C13,[1]Directorio!$B$2:$V$1100,7,FALSE),"")</f>
        <v/>
      </c>
      <c r="K13" s="36" t="str">
        <f>+IFERROR(VLOOKUP(C13,[1]Directorio!$B$2:$V$1100,8,FALSE),"")</f>
        <v/>
      </c>
      <c r="L13" s="36" t="str">
        <f>+IFERROR(VLOOKUP(C13,[1]Directorio!$B$2:$V$1100,9,FALSE),"")</f>
        <v/>
      </c>
      <c r="M13" s="36" t="str">
        <f>+IFERROR(VLOOKUP(C13,[1]Directorio!$B$2:$V$1100,10,FALSE),"")</f>
        <v/>
      </c>
      <c r="N13" s="36" t="str">
        <f>+IFERROR(VLOOKUP(C13,[1]Directorio!$B$2:$V$1100,11,FALSE),"")</f>
        <v/>
      </c>
      <c r="O13" s="38" t="str">
        <f>+IFERROR(VLOOKUP(C13,[1]Directorio!$B$2:$V$1100,12,FALSE),"")</f>
        <v/>
      </c>
      <c r="P13" s="36" t="str">
        <f>+IFERROR(VLOOKUP(C13,[1]Directorio!$B$2:$V$1100,13,FALSE),"")</f>
        <v/>
      </c>
      <c r="Q13" s="36" t="str">
        <f>+IFERROR(VLOOKUP(C13,[1]Directorio!$B$2:$V$1100,14,FALSE),"")</f>
        <v/>
      </c>
      <c r="R13" s="36" t="str">
        <f>+IFERROR(VLOOKUP(C13,[1]Directorio!$B$2:$V$1100,15,FALSE),"")</f>
        <v/>
      </c>
      <c r="S13" s="36" t="str">
        <f>+IFERROR(VLOOKUP(C13,[1]Directorio!$B$2:$V$1100,16,FALSE),"")</f>
        <v/>
      </c>
      <c r="T13" s="36" t="str">
        <f>+IFERROR(VLOOKUP(C13,[1]Directorio!$B$2:$V$1100,17,FALSE),"")</f>
        <v/>
      </c>
      <c r="U13" s="39" t="str">
        <f>+IFERROR(VLOOKUP(C13,[1]Directorio!$B$2:$V$1100,18,FALSE),"")</f>
        <v/>
      </c>
      <c r="V13" s="39" t="str">
        <f>+IFERROR(VLOOKUP(C13,[1]Directorio!$B$2:$V$1100,19,FALSE),"")</f>
        <v/>
      </c>
      <c r="W13" s="40" t="str">
        <f>+IFERROR(VLOOKUP(C13,[1]Directorio!$B$2:$V$1100,20,FALSE),"")</f>
        <v/>
      </c>
      <c r="X13" s="39" t="str">
        <f>+IFERROR(VLOOKUP(C13,[1]Directorio!$B$2:$V$1100,21,FALSE),"")</f>
        <v/>
      </c>
      <c r="Y13" s="34"/>
      <c r="Z13" s="34"/>
      <c r="AA13" s="41"/>
      <c r="AB13" s="42"/>
      <c r="AC13" s="34"/>
      <c r="AD13" s="42"/>
      <c r="AE13" s="34"/>
      <c r="AF13" s="42"/>
      <c r="AG13" s="51"/>
    </row>
    <row r="14" spans="1:33" x14ac:dyDescent="0.25">
      <c r="A14" s="54">
        <v>10</v>
      </c>
      <c r="B14" s="48" t="str">
        <f t="shared" si="0"/>
        <v/>
      </c>
      <c r="C14" s="35"/>
      <c r="D14" s="43" t="str">
        <f>+IFERROR(VLOOKUP(E14,Listas!$H$2:$I$34,2,FALSE),"")</f>
        <v/>
      </c>
      <c r="E14" s="36" t="str">
        <f>+IFERROR(VLOOKUP(C14,[1]Directorio!$B$2:$V$1100,2,FALSE),"")</f>
        <v/>
      </c>
      <c r="F14" s="37" t="str">
        <f>+IFERROR(VLOOKUP(C14,[1]Directorio!$B$2:$V$1100,3,FALSE),"")</f>
        <v/>
      </c>
      <c r="G14" s="36" t="str">
        <f>+IFERROR(VLOOKUP(C14,[1]Directorio!$B$2:$V$1100,4,FALSE),"")</f>
        <v/>
      </c>
      <c r="H14" s="36" t="str">
        <f>+IFERROR(VLOOKUP(C14,[1]Directorio!$B$2:$V$1100,5,FALSE),"")</f>
        <v/>
      </c>
      <c r="I14" s="36" t="str">
        <f>+IFERROR(VLOOKUP(C14,[1]Directorio!$B$2:$V$1100,6,FALSE),"")</f>
        <v/>
      </c>
      <c r="J14" s="36" t="str">
        <f>+IFERROR(VLOOKUP(C14,[1]Directorio!$B$2:$V$1100,7,FALSE),"")</f>
        <v/>
      </c>
      <c r="K14" s="36" t="str">
        <f>+IFERROR(VLOOKUP(C14,[1]Directorio!$B$2:$V$1100,8,FALSE),"")</f>
        <v/>
      </c>
      <c r="L14" s="36" t="str">
        <f>+IFERROR(VLOOKUP(C14,[1]Directorio!$B$2:$V$1100,9,FALSE),"")</f>
        <v/>
      </c>
      <c r="M14" s="36" t="str">
        <f>+IFERROR(VLOOKUP(C14,[1]Directorio!$B$2:$V$1100,10,FALSE),"")</f>
        <v/>
      </c>
      <c r="N14" s="36" t="str">
        <f>+IFERROR(VLOOKUP(C14,[1]Directorio!$B$2:$V$1100,11,FALSE),"")</f>
        <v/>
      </c>
      <c r="O14" s="38" t="str">
        <f>+IFERROR(VLOOKUP(C14,[1]Directorio!$B$2:$V$1100,12,FALSE),"")</f>
        <v/>
      </c>
      <c r="P14" s="36" t="str">
        <f>+IFERROR(VLOOKUP(C14,[1]Directorio!$B$2:$V$1100,13,FALSE),"")</f>
        <v/>
      </c>
      <c r="Q14" s="36" t="str">
        <f>+IFERROR(VLOOKUP(C14,[1]Directorio!$B$2:$V$1100,14,FALSE),"")</f>
        <v/>
      </c>
      <c r="R14" s="36" t="str">
        <f>+IFERROR(VLOOKUP(C14,[1]Directorio!$B$2:$V$1100,15,FALSE),"")</f>
        <v/>
      </c>
      <c r="S14" s="36" t="str">
        <f>+IFERROR(VLOOKUP(C14,[1]Directorio!$B$2:$V$1100,16,FALSE),"")</f>
        <v/>
      </c>
      <c r="T14" s="36" t="str">
        <f>+IFERROR(VLOOKUP(C14,[1]Directorio!$B$2:$V$1100,17,FALSE),"")</f>
        <v/>
      </c>
      <c r="U14" s="39" t="str">
        <f>+IFERROR(VLOOKUP(C14,[1]Directorio!$B$2:$V$1100,18,FALSE),"")</f>
        <v/>
      </c>
      <c r="V14" s="39" t="str">
        <f>+IFERROR(VLOOKUP(C14,[1]Directorio!$B$2:$V$1100,19,FALSE),"")</f>
        <v/>
      </c>
      <c r="W14" s="40" t="str">
        <f>+IFERROR(VLOOKUP(C14,[1]Directorio!$B$2:$V$1100,20,FALSE),"")</f>
        <v/>
      </c>
      <c r="X14" s="39" t="str">
        <f>+IFERROR(VLOOKUP(C14,[1]Directorio!$B$2:$V$1100,21,FALSE),"")</f>
        <v/>
      </c>
      <c r="Y14" s="34"/>
      <c r="Z14" s="34"/>
      <c r="AA14" s="41"/>
      <c r="AB14" s="42"/>
      <c r="AC14" s="34"/>
      <c r="AD14" s="42"/>
      <c r="AE14" s="34"/>
      <c r="AF14" s="42"/>
      <c r="AG14" s="51"/>
    </row>
    <row r="15" spans="1:33" x14ac:dyDescent="0.25">
      <c r="A15" s="54">
        <v>11</v>
      </c>
      <c r="B15" s="48" t="str">
        <f t="shared" si="0"/>
        <v/>
      </c>
      <c r="C15" s="35"/>
      <c r="D15" s="43" t="str">
        <f>+IFERROR(VLOOKUP(E15,Listas!$H$2:$I$34,2,FALSE),"")</f>
        <v/>
      </c>
      <c r="E15" s="36" t="str">
        <f>+IFERROR(VLOOKUP(C15,[1]Directorio!$B$2:$V$1100,2,FALSE),"")</f>
        <v/>
      </c>
      <c r="F15" s="37" t="str">
        <f>+IFERROR(VLOOKUP(C15,[1]Directorio!$B$2:$V$1100,3,FALSE),"")</f>
        <v/>
      </c>
      <c r="G15" s="36" t="str">
        <f>+IFERROR(VLOOKUP(C15,[1]Directorio!$B$2:$V$1100,4,FALSE),"")</f>
        <v/>
      </c>
      <c r="H15" s="36" t="str">
        <f>+IFERROR(VLOOKUP(C15,[1]Directorio!$B$2:$V$1100,5,FALSE),"")</f>
        <v/>
      </c>
      <c r="I15" s="36" t="str">
        <f>+IFERROR(VLOOKUP(C15,[1]Directorio!$B$2:$V$1100,6,FALSE),"")</f>
        <v/>
      </c>
      <c r="J15" s="36" t="str">
        <f>+IFERROR(VLOOKUP(C15,[1]Directorio!$B$2:$V$1100,7,FALSE),"")</f>
        <v/>
      </c>
      <c r="K15" s="36" t="str">
        <f>+IFERROR(VLOOKUP(C15,[1]Directorio!$B$2:$V$1100,8,FALSE),"")</f>
        <v/>
      </c>
      <c r="L15" s="36" t="str">
        <f>+IFERROR(VLOOKUP(C15,[1]Directorio!$B$2:$V$1100,9,FALSE),"")</f>
        <v/>
      </c>
      <c r="M15" s="36" t="str">
        <f>+IFERROR(VLOOKUP(C15,[1]Directorio!$B$2:$V$1100,10,FALSE),"")</f>
        <v/>
      </c>
      <c r="N15" s="36" t="str">
        <f>+IFERROR(VLOOKUP(C15,[1]Directorio!$B$2:$V$1100,11,FALSE),"")</f>
        <v/>
      </c>
      <c r="O15" s="38" t="str">
        <f>+IFERROR(VLOOKUP(C15,[1]Directorio!$B$2:$V$1100,12,FALSE),"")</f>
        <v/>
      </c>
      <c r="P15" s="36" t="str">
        <f>+IFERROR(VLOOKUP(C15,[1]Directorio!$B$2:$V$1100,13,FALSE),"")</f>
        <v/>
      </c>
      <c r="Q15" s="36" t="str">
        <f>+IFERROR(VLOOKUP(C15,[1]Directorio!$B$2:$V$1100,14,FALSE),"")</f>
        <v/>
      </c>
      <c r="R15" s="36" t="str">
        <f>+IFERROR(VLOOKUP(C15,[1]Directorio!$B$2:$V$1100,15,FALSE),"")</f>
        <v/>
      </c>
      <c r="S15" s="36" t="str">
        <f>+IFERROR(VLOOKUP(C15,[1]Directorio!$B$2:$V$1100,16,FALSE),"")</f>
        <v/>
      </c>
      <c r="T15" s="36" t="str">
        <f>+IFERROR(VLOOKUP(C15,[1]Directorio!$B$2:$V$1100,17,FALSE),"")</f>
        <v/>
      </c>
      <c r="U15" s="39" t="str">
        <f>+IFERROR(VLOOKUP(C15,[1]Directorio!$B$2:$V$1100,18,FALSE),"")</f>
        <v/>
      </c>
      <c r="V15" s="39" t="str">
        <f>+IFERROR(VLOOKUP(C15,[1]Directorio!$B$2:$V$1100,19,FALSE),"")</f>
        <v/>
      </c>
      <c r="W15" s="40" t="str">
        <f>+IFERROR(VLOOKUP(C15,[1]Directorio!$B$2:$V$1100,20,FALSE),"")</f>
        <v/>
      </c>
      <c r="X15" s="39" t="str">
        <f>+IFERROR(VLOOKUP(C15,[1]Directorio!$B$2:$V$1100,21,FALSE),"")</f>
        <v/>
      </c>
      <c r="Y15" s="34"/>
      <c r="Z15" s="34"/>
      <c r="AA15" s="41"/>
      <c r="AB15" s="42"/>
      <c r="AC15" s="34"/>
      <c r="AD15" s="42"/>
      <c r="AE15" s="34"/>
      <c r="AF15" s="42"/>
      <c r="AG15" s="51"/>
    </row>
    <row r="16" spans="1:33" x14ac:dyDescent="0.25">
      <c r="A16" s="54">
        <v>12</v>
      </c>
      <c r="B16" s="48" t="str">
        <f t="shared" si="0"/>
        <v/>
      </c>
      <c r="C16" s="35"/>
      <c r="D16" s="43" t="str">
        <f>+IFERROR(VLOOKUP(E16,Listas!$H$2:$I$34,2,FALSE),"")</f>
        <v/>
      </c>
      <c r="E16" s="36" t="str">
        <f>+IFERROR(VLOOKUP(C16,[1]Directorio!$B$2:$V$1100,2,FALSE),"")</f>
        <v/>
      </c>
      <c r="F16" s="37" t="str">
        <f>+IFERROR(VLOOKUP(C16,[1]Directorio!$B$2:$V$1100,3,FALSE),"")</f>
        <v/>
      </c>
      <c r="G16" s="36" t="str">
        <f>+IFERROR(VLOOKUP(C16,[1]Directorio!$B$2:$V$1100,4,FALSE),"")</f>
        <v/>
      </c>
      <c r="H16" s="36" t="str">
        <f>+IFERROR(VLOOKUP(C16,[1]Directorio!$B$2:$V$1100,5,FALSE),"")</f>
        <v/>
      </c>
      <c r="I16" s="36" t="str">
        <f>+IFERROR(VLOOKUP(C16,[1]Directorio!$B$2:$V$1100,6,FALSE),"")</f>
        <v/>
      </c>
      <c r="J16" s="36" t="str">
        <f>+IFERROR(VLOOKUP(C16,[1]Directorio!$B$2:$V$1100,7,FALSE),"")</f>
        <v/>
      </c>
      <c r="K16" s="36" t="str">
        <f>+IFERROR(VLOOKUP(C16,[1]Directorio!$B$2:$V$1100,8,FALSE),"")</f>
        <v/>
      </c>
      <c r="L16" s="36" t="str">
        <f>+IFERROR(VLOOKUP(C16,[1]Directorio!$B$2:$V$1100,9,FALSE),"")</f>
        <v/>
      </c>
      <c r="M16" s="36" t="str">
        <f>+IFERROR(VLOOKUP(C16,[1]Directorio!$B$2:$V$1100,10,FALSE),"")</f>
        <v/>
      </c>
      <c r="N16" s="36" t="str">
        <f>+IFERROR(VLOOKUP(C16,[1]Directorio!$B$2:$V$1100,11,FALSE),"")</f>
        <v/>
      </c>
      <c r="O16" s="38" t="str">
        <f>+IFERROR(VLOOKUP(C16,[1]Directorio!$B$2:$V$1100,12,FALSE),"")</f>
        <v/>
      </c>
      <c r="P16" s="36" t="str">
        <f>+IFERROR(VLOOKUP(C16,[1]Directorio!$B$2:$V$1100,13,FALSE),"")</f>
        <v/>
      </c>
      <c r="Q16" s="36" t="str">
        <f>+IFERROR(VLOOKUP(C16,[1]Directorio!$B$2:$V$1100,14,FALSE),"")</f>
        <v/>
      </c>
      <c r="R16" s="36" t="str">
        <f>+IFERROR(VLOOKUP(C16,[1]Directorio!$B$2:$V$1100,15,FALSE),"")</f>
        <v/>
      </c>
      <c r="S16" s="36" t="str">
        <f>+IFERROR(VLOOKUP(C16,[1]Directorio!$B$2:$V$1100,16,FALSE),"")</f>
        <v/>
      </c>
      <c r="T16" s="36" t="str">
        <f>+IFERROR(VLOOKUP(C16,[1]Directorio!$B$2:$V$1100,17,FALSE),"")</f>
        <v/>
      </c>
      <c r="U16" s="39" t="str">
        <f>+IFERROR(VLOOKUP(C16,[1]Directorio!$B$2:$V$1100,18,FALSE),"")</f>
        <v/>
      </c>
      <c r="V16" s="39" t="str">
        <f>+IFERROR(VLOOKUP(C16,[1]Directorio!$B$2:$V$1100,19,FALSE),"")</f>
        <v/>
      </c>
      <c r="W16" s="40" t="str">
        <f>+IFERROR(VLOOKUP(C16,[1]Directorio!$B$2:$V$1100,20,FALSE),"")</f>
        <v/>
      </c>
      <c r="X16" s="39" t="str">
        <f>+IFERROR(VLOOKUP(C16,[1]Directorio!$B$2:$V$1100,21,FALSE),"")</f>
        <v/>
      </c>
      <c r="Y16" s="34"/>
      <c r="Z16" s="34"/>
      <c r="AA16" s="41"/>
      <c r="AB16" s="42"/>
      <c r="AC16" s="34"/>
      <c r="AD16" s="42"/>
      <c r="AE16" s="34"/>
      <c r="AF16" s="42"/>
      <c r="AG16" s="51"/>
    </row>
    <row r="17" spans="1:33" x14ac:dyDescent="0.25">
      <c r="A17" s="54">
        <v>13</v>
      </c>
      <c r="B17" s="48" t="str">
        <f t="shared" si="0"/>
        <v/>
      </c>
      <c r="C17" s="35"/>
      <c r="D17" s="43" t="str">
        <f>+IFERROR(VLOOKUP(E17,Listas!$H$2:$I$34,2,FALSE),"")</f>
        <v/>
      </c>
      <c r="E17" s="36" t="str">
        <f>+IFERROR(VLOOKUP(C17,[1]Directorio!$B$2:$V$1100,2,FALSE),"")</f>
        <v/>
      </c>
      <c r="F17" s="37" t="str">
        <f>+IFERROR(VLOOKUP(C17,[1]Directorio!$B$2:$V$1100,3,FALSE),"")</f>
        <v/>
      </c>
      <c r="G17" s="36" t="str">
        <f>+IFERROR(VLOOKUP(C17,[1]Directorio!$B$2:$V$1100,4,FALSE),"")</f>
        <v/>
      </c>
      <c r="H17" s="36" t="str">
        <f>+IFERROR(VLOOKUP(C17,[1]Directorio!$B$2:$V$1100,5,FALSE),"")</f>
        <v/>
      </c>
      <c r="I17" s="36" t="str">
        <f>+IFERROR(VLOOKUP(C17,[1]Directorio!$B$2:$V$1100,6,FALSE),"")</f>
        <v/>
      </c>
      <c r="J17" s="36" t="str">
        <f>+IFERROR(VLOOKUP(C17,[1]Directorio!$B$2:$V$1100,7,FALSE),"")</f>
        <v/>
      </c>
      <c r="K17" s="36" t="str">
        <f>+IFERROR(VLOOKUP(C17,[1]Directorio!$B$2:$V$1100,8,FALSE),"")</f>
        <v/>
      </c>
      <c r="L17" s="36" t="str">
        <f>+IFERROR(VLOOKUP(C17,[1]Directorio!$B$2:$V$1100,9,FALSE),"")</f>
        <v/>
      </c>
      <c r="M17" s="36" t="str">
        <f>+IFERROR(VLOOKUP(C17,[1]Directorio!$B$2:$V$1100,10,FALSE),"")</f>
        <v/>
      </c>
      <c r="N17" s="36" t="str">
        <f>+IFERROR(VLOOKUP(C17,[1]Directorio!$B$2:$V$1100,11,FALSE),"")</f>
        <v/>
      </c>
      <c r="O17" s="38" t="str">
        <f>+IFERROR(VLOOKUP(C17,[1]Directorio!$B$2:$V$1100,12,FALSE),"")</f>
        <v/>
      </c>
      <c r="P17" s="36" t="str">
        <f>+IFERROR(VLOOKUP(C17,[1]Directorio!$B$2:$V$1100,13,FALSE),"")</f>
        <v/>
      </c>
      <c r="Q17" s="36" t="str">
        <f>+IFERROR(VLOOKUP(C17,[1]Directorio!$B$2:$V$1100,14,FALSE),"")</f>
        <v/>
      </c>
      <c r="R17" s="36" t="str">
        <f>+IFERROR(VLOOKUP(C17,[1]Directorio!$B$2:$V$1100,15,FALSE),"")</f>
        <v/>
      </c>
      <c r="S17" s="36" t="str">
        <f>+IFERROR(VLOOKUP(C17,[1]Directorio!$B$2:$V$1100,16,FALSE),"")</f>
        <v/>
      </c>
      <c r="T17" s="36" t="str">
        <f>+IFERROR(VLOOKUP(C17,[1]Directorio!$B$2:$V$1100,17,FALSE),"")</f>
        <v/>
      </c>
      <c r="U17" s="39" t="str">
        <f>+IFERROR(VLOOKUP(C17,[1]Directorio!$B$2:$V$1100,18,FALSE),"")</f>
        <v/>
      </c>
      <c r="V17" s="39" t="str">
        <f>+IFERROR(VLOOKUP(C17,[1]Directorio!$B$2:$V$1100,19,FALSE),"")</f>
        <v/>
      </c>
      <c r="W17" s="40" t="str">
        <f>+IFERROR(VLOOKUP(C17,[1]Directorio!$B$2:$V$1100,20,FALSE),"")</f>
        <v/>
      </c>
      <c r="X17" s="39" t="str">
        <f>+IFERROR(VLOOKUP(C17,[1]Directorio!$B$2:$V$1100,21,FALSE),"")</f>
        <v/>
      </c>
      <c r="Y17" s="34"/>
      <c r="Z17" s="34"/>
      <c r="AA17" s="41"/>
      <c r="AB17" s="42"/>
      <c r="AC17" s="34"/>
      <c r="AD17" s="42"/>
      <c r="AE17" s="34"/>
      <c r="AF17" s="42"/>
      <c r="AG17" s="51"/>
    </row>
    <row r="18" spans="1:33" x14ac:dyDescent="0.25">
      <c r="A18" s="54">
        <v>14</v>
      </c>
      <c r="B18" s="48" t="str">
        <f t="shared" si="0"/>
        <v/>
      </c>
      <c r="C18" s="35"/>
      <c r="D18" s="43" t="str">
        <f>+IFERROR(VLOOKUP(E18,Listas!$H$2:$I$34,2,FALSE),"")</f>
        <v/>
      </c>
      <c r="E18" s="36" t="str">
        <f>+IFERROR(VLOOKUP(C18,[1]Directorio!$B$2:$V$1100,2,FALSE),"")</f>
        <v/>
      </c>
      <c r="F18" s="37" t="str">
        <f>+IFERROR(VLOOKUP(C18,[1]Directorio!$B$2:$V$1100,3,FALSE),"")</f>
        <v/>
      </c>
      <c r="G18" s="36" t="str">
        <f>+IFERROR(VLOOKUP(C18,[1]Directorio!$B$2:$V$1100,4,FALSE),"")</f>
        <v/>
      </c>
      <c r="H18" s="36" t="str">
        <f>+IFERROR(VLOOKUP(C18,[1]Directorio!$B$2:$V$1100,5,FALSE),"")</f>
        <v/>
      </c>
      <c r="I18" s="36" t="str">
        <f>+IFERROR(VLOOKUP(C18,[1]Directorio!$B$2:$V$1100,6,FALSE),"")</f>
        <v/>
      </c>
      <c r="J18" s="36" t="str">
        <f>+IFERROR(VLOOKUP(C18,[1]Directorio!$B$2:$V$1100,7,FALSE),"")</f>
        <v/>
      </c>
      <c r="K18" s="36" t="str">
        <f>+IFERROR(VLOOKUP(C18,[1]Directorio!$B$2:$V$1100,8,FALSE),"")</f>
        <v/>
      </c>
      <c r="L18" s="36" t="str">
        <f>+IFERROR(VLOOKUP(C18,[1]Directorio!$B$2:$V$1100,9,FALSE),"")</f>
        <v/>
      </c>
      <c r="M18" s="36" t="str">
        <f>+IFERROR(VLOOKUP(C18,[1]Directorio!$B$2:$V$1100,10,FALSE),"")</f>
        <v/>
      </c>
      <c r="N18" s="36" t="str">
        <f>+IFERROR(VLOOKUP(C18,[1]Directorio!$B$2:$V$1100,11,FALSE),"")</f>
        <v/>
      </c>
      <c r="O18" s="38" t="str">
        <f>+IFERROR(VLOOKUP(C18,[1]Directorio!$B$2:$V$1100,12,FALSE),"")</f>
        <v/>
      </c>
      <c r="P18" s="36" t="str">
        <f>+IFERROR(VLOOKUP(C18,[1]Directorio!$B$2:$V$1100,13,FALSE),"")</f>
        <v/>
      </c>
      <c r="Q18" s="36" t="str">
        <f>+IFERROR(VLOOKUP(C18,[1]Directorio!$B$2:$V$1100,14,FALSE),"")</f>
        <v/>
      </c>
      <c r="R18" s="36" t="str">
        <f>+IFERROR(VLOOKUP(C18,[1]Directorio!$B$2:$V$1100,15,FALSE),"")</f>
        <v/>
      </c>
      <c r="S18" s="36" t="str">
        <f>+IFERROR(VLOOKUP(C18,[1]Directorio!$B$2:$V$1100,16,FALSE),"")</f>
        <v/>
      </c>
      <c r="T18" s="36" t="str">
        <f>+IFERROR(VLOOKUP(C18,[1]Directorio!$B$2:$V$1100,17,FALSE),"")</f>
        <v/>
      </c>
      <c r="U18" s="39" t="str">
        <f>+IFERROR(VLOOKUP(C18,[1]Directorio!$B$2:$V$1100,18,FALSE),"")</f>
        <v/>
      </c>
      <c r="V18" s="39" t="str">
        <f>+IFERROR(VLOOKUP(C18,[1]Directorio!$B$2:$V$1100,19,FALSE),"")</f>
        <v/>
      </c>
      <c r="W18" s="40" t="str">
        <f>+IFERROR(VLOOKUP(C18,[1]Directorio!$B$2:$V$1100,20,FALSE),"")</f>
        <v/>
      </c>
      <c r="X18" s="39" t="str">
        <f>+IFERROR(VLOOKUP(C18,[1]Directorio!$B$2:$V$1100,21,FALSE),"")</f>
        <v/>
      </c>
      <c r="Y18" s="34"/>
      <c r="Z18" s="34"/>
      <c r="AA18" s="41"/>
      <c r="AB18" s="42"/>
      <c r="AC18" s="34"/>
      <c r="AD18" s="42"/>
      <c r="AE18" s="34"/>
      <c r="AF18" s="42"/>
      <c r="AG18" s="51"/>
    </row>
    <row r="19" spans="1:33" x14ac:dyDescent="0.25">
      <c r="A19" s="54">
        <v>15</v>
      </c>
      <c r="B19" s="48" t="str">
        <f t="shared" si="0"/>
        <v/>
      </c>
      <c r="C19" s="35"/>
      <c r="D19" s="43" t="str">
        <f>+IFERROR(VLOOKUP(E19,Listas!$H$2:$I$34,2,FALSE),"")</f>
        <v/>
      </c>
      <c r="E19" s="36" t="str">
        <f>+IFERROR(VLOOKUP(C19,[1]Directorio!$B$2:$V$1100,2,FALSE),"")</f>
        <v/>
      </c>
      <c r="F19" s="37" t="str">
        <f>+IFERROR(VLOOKUP(C19,[1]Directorio!$B$2:$V$1100,3,FALSE),"")</f>
        <v/>
      </c>
      <c r="G19" s="36" t="str">
        <f>+IFERROR(VLOOKUP(C19,[1]Directorio!$B$2:$V$1100,4,FALSE),"")</f>
        <v/>
      </c>
      <c r="H19" s="36" t="str">
        <f>+IFERROR(VLOOKUP(C19,[1]Directorio!$B$2:$V$1100,5,FALSE),"")</f>
        <v/>
      </c>
      <c r="I19" s="36" t="str">
        <f>+IFERROR(VLOOKUP(C19,[1]Directorio!$B$2:$V$1100,6,FALSE),"")</f>
        <v/>
      </c>
      <c r="J19" s="36" t="str">
        <f>+IFERROR(VLOOKUP(C19,[1]Directorio!$B$2:$V$1100,7,FALSE),"")</f>
        <v/>
      </c>
      <c r="K19" s="36" t="str">
        <f>+IFERROR(VLOOKUP(C19,[1]Directorio!$B$2:$V$1100,8,FALSE),"")</f>
        <v/>
      </c>
      <c r="L19" s="36" t="str">
        <f>+IFERROR(VLOOKUP(C19,[1]Directorio!$B$2:$V$1100,9,FALSE),"")</f>
        <v/>
      </c>
      <c r="M19" s="36" t="str">
        <f>+IFERROR(VLOOKUP(C19,[1]Directorio!$B$2:$V$1100,10,FALSE),"")</f>
        <v/>
      </c>
      <c r="N19" s="36" t="str">
        <f>+IFERROR(VLOOKUP(C19,[1]Directorio!$B$2:$V$1100,11,FALSE),"")</f>
        <v/>
      </c>
      <c r="O19" s="38" t="str">
        <f>+IFERROR(VLOOKUP(C19,[1]Directorio!$B$2:$V$1100,12,FALSE),"")</f>
        <v/>
      </c>
      <c r="P19" s="36" t="str">
        <f>+IFERROR(VLOOKUP(C19,[1]Directorio!$B$2:$V$1100,13,FALSE),"")</f>
        <v/>
      </c>
      <c r="Q19" s="36" t="str">
        <f>+IFERROR(VLOOKUP(C19,[1]Directorio!$B$2:$V$1100,14,FALSE),"")</f>
        <v/>
      </c>
      <c r="R19" s="36" t="str">
        <f>+IFERROR(VLOOKUP(C19,[1]Directorio!$B$2:$V$1100,15,FALSE),"")</f>
        <v/>
      </c>
      <c r="S19" s="36" t="str">
        <f>+IFERROR(VLOOKUP(C19,[1]Directorio!$B$2:$V$1100,16,FALSE),"")</f>
        <v/>
      </c>
      <c r="T19" s="36" t="str">
        <f>+IFERROR(VLOOKUP(C19,[1]Directorio!$B$2:$V$1100,17,FALSE),"")</f>
        <v/>
      </c>
      <c r="U19" s="39" t="str">
        <f>+IFERROR(VLOOKUP(C19,[1]Directorio!$B$2:$V$1100,18,FALSE),"")</f>
        <v/>
      </c>
      <c r="V19" s="39" t="str">
        <f>+IFERROR(VLOOKUP(C19,[1]Directorio!$B$2:$V$1100,19,FALSE),"")</f>
        <v/>
      </c>
      <c r="W19" s="40" t="str">
        <f>+IFERROR(VLOOKUP(C19,[1]Directorio!$B$2:$V$1100,20,FALSE),"")</f>
        <v/>
      </c>
      <c r="X19" s="39" t="str">
        <f>+IFERROR(VLOOKUP(C19,[1]Directorio!$B$2:$V$1100,21,FALSE),"")</f>
        <v/>
      </c>
      <c r="Y19" s="34"/>
      <c r="Z19" s="34"/>
      <c r="AA19" s="41"/>
      <c r="AB19" s="42"/>
      <c r="AC19" s="34"/>
      <c r="AD19" s="42"/>
      <c r="AE19" s="34"/>
      <c r="AF19" s="42"/>
      <c r="AG19" s="51"/>
    </row>
    <row r="20" spans="1:33" x14ac:dyDescent="0.25">
      <c r="A20" s="54">
        <v>16</v>
      </c>
      <c r="B20" s="48" t="str">
        <f t="shared" si="0"/>
        <v/>
      </c>
      <c r="C20" s="35"/>
      <c r="D20" s="43" t="str">
        <f>+IFERROR(VLOOKUP(E20,Listas!$H$2:$I$34,2,FALSE),"")</f>
        <v/>
      </c>
      <c r="E20" s="36" t="str">
        <f>+IFERROR(VLOOKUP(C20,[1]Directorio!$B$2:$V$1100,2,FALSE),"")</f>
        <v/>
      </c>
      <c r="F20" s="37" t="str">
        <f>+IFERROR(VLOOKUP(C20,[1]Directorio!$B$2:$V$1100,3,FALSE),"")</f>
        <v/>
      </c>
      <c r="G20" s="36" t="str">
        <f>+IFERROR(VLOOKUP(C20,[1]Directorio!$B$2:$V$1100,4,FALSE),"")</f>
        <v/>
      </c>
      <c r="H20" s="36" t="str">
        <f>+IFERROR(VLOOKUP(C20,[1]Directorio!$B$2:$V$1100,5,FALSE),"")</f>
        <v/>
      </c>
      <c r="I20" s="36" t="str">
        <f>+IFERROR(VLOOKUP(C20,[1]Directorio!$B$2:$V$1100,6,FALSE),"")</f>
        <v/>
      </c>
      <c r="J20" s="36" t="str">
        <f>+IFERROR(VLOOKUP(C20,[1]Directorio!$B$2:$V$1100,7,FALSE),"")</f>
        <v/>
      </c>
      <c r="K20" s="36" t="str">
        <f>+IFERROR(VLOOKUP(C20,[1]Directorio!$B$2:$V$1100,8,FALSE),"")</f>
        <v/>
      </c>
      <c r="L20" s="36" t="str">
        <f>+IFERROR(VLOOKUP(C20,[1]Directorio!$B$2:$V$1100,9,FALSE),"")</f>
        <v/>
      </c>
      <c r="M20" s="36" t="str">
        <f>+IFERROR(VLOOKUP(C20,[1]Directorio!$B$2:$V$1100,10,FALSE),"")</f>
        <v/>
      </c>
      <c r="N20" s="36" t="str">
        <f>+IFERROR(VLOOKUP(C20,[1]Directorio!$B$2:$V$1100,11,FALSE),"")</f>
        <v/>
      </c>
      <c r="O20" s="38" t="str">
        <f>+IFERROR(VLOOKUP(C20,[1]Directorio!$B$2:$V$1100,12,FALSE),"")</f>
        <v/>
      </c>
      <c r="P20" s="36" t="str">
        <f>+IFERROR(VLOOKUP(C20,[1]Directorio!$B$2:$V$1100,13,FALSE),"")</f>
        <v/>
      </c>
      <c r="Q20" s="36" t="str">
        <f>+IFERROR(VLOOKUP(C20,[1]Directorio!$B$2:$V$1100,14,FALSE),"")</f>
        <v/>
      </c>
      <c r="R20" s="36" t="str">
        <f>+IFERROR(VLOOKUP(C20,[1]Directorio!$B$2:$V$1100,15,FALSE),"")</f>
        <v/>
      </c>
      <c r="S20" s="36" t="str">
        <f>+IFERROR(VLOOKUP(C20,[1]Directorio!$B$2:$V$1100,16,FALSE),"")</f>
        <v/>
      </c>
      <c r="T20" s="36" t="str">
        <f>+IFERROR(VLOOKUP(C20,[1]Directorio!$B$2:$V$1100,17,FALSE),"")</f>
        <v/>
      </c>
      <c r="U20" s="39" t="str">
        <f>+IFERROR(VLOOKUP(C20,[1]Directorio!$B$2:$V$1100,18,FALSE),"")</f>
        <v/>
      </c>
      <c r="V20" s="39" t="str">
        <f>+IFERROR(VLOOKUP(C20,[1]Directorio!$B$2:$V$1100,19,FALSE),"")</f>
        <v/>
      </c>
      <c r="W20" s="40" t="str">
        <f>+IFERROR(VLOOKUP(C20,[1]Directorio!$B$2:$V$1100,20,FALSE),"")</f>
        <v/>
      </c>
      <c r="X20" s="39" t="str">
        <f>+IFERROR(VLOOKUP(C20,[1]Directorio!$B$2:$V$1100,21,FALSE),"")</f>
        <v/>
      </c>
      <c r="Y20" s="34"/>
      <c r="Z20" s="34"/>
      <c r="AA20" s="41"/>
      <c r="AB20" s="42"/>
      <c r="AC20" s="34"/>
      <c r="AD20" s="42"/>
      <c r="AE20" s="34"/>
      <c r="AF20" s="42"/>
      <c r="AG20" s="51"/>
    </row>
    <row r="21" spans="1:33" x14ac:dyDescent="0.25">
      <c r="A21" s="54">
        <v>17</v>
      </c>
      <c r="B21" s="48" t="str">
        <f t="shared" si="0"/>
        <v/>
      </c>
      <c r="C21" s="35"/>
      <c r="D21" s="43" t="str">
        <f>+IFERROR(VLOOKUP(E21,Listas!$H$2:$I$34,2,FALSE),"")</f>
        <v/>
      </c>
      <c r="E21" s="36" t="str">
        <f>+IFERROR(VLOOKUP(C21,[1]Directorio!$B$2:$V$1100,2,FALSE),"")</f>
        <v/>
      </c>
      <c r="F21" s="37" t="str">
        <f>+IFERROR(VLOOKUP(C21,[1]Directorio!$B$2:$V$1100,3,FALSE),"")</f>
        <v/>
      </c>
      <c r="G21" s="36" t="str">
        <f>+IFERROR(VLOOKUP(C21,[1]Directorio!$B$2:$V$1100,4,FALSE),"")</f>
        <v/>
      </c>
      <c r="H21" s="36" t="str">
        <f>+IFERROR(VLOOKUP(C21,[1]Directorio!$B$2:$V$1100,5,FALSE),"")</f>
        <v/>
      </c>
      <c r="I21" s="36" t="str">
        <f>+IFERROR(VLOOKUP(C21,[1]Directorio!$B$2:$V$1100,6,FALSE),"")</f>
        <v/>
      </c>
      <c r="J21" s="36" t="str">
        <f>+IFERROR(VLOOKUP(C21,[1]Directorio!$B$2:$V$1100,7,FALSE),"")</f>
        <v/>
      </c>
      <c r="K21" s="36" t="str">
        <f>+IFERROR(VLOOKUP(C21,[1]Directorio!$B$2:$V$1100,8,FALSE),"")</f>
        <v/>
      </c>
      <c r="L21" s="36" t="str">
        <f>+IFERROR(VLOOKUP(C21,[1]Directorio!$B$2:$V$1100,9,FALSE),"")</f>
        <v/>
      </c>
      <c r="M21" s="36" t="str">
        <f>+IFERROR(VLOOKUP(C21,[1]Directorio!$B$2:$V$1100,10,FALSE),"")</f>
        <v/>
      </c>
      <c r="N21" s="36" t="str">
        <f>+IFERROR(VLOOKUP(C21,[1]Directorio!$B$2:$V$1100,11,FALSE),"")</f>
        <v/>
      </c>
      <c r="O21" s="38" t="str">
        <f>+IFERROR(VLOOKUP(C21,[1]Directorio!$B$2:$V$1100,12,FALSE),"")</f>
        <v/>
      </c>
      <c r="P21" s="36" t="str">
        <f>+IFERROR(VLOOKUP(C21,[1]Directorio!$B$2:$V$1100,13,FALSE),"")</f>
        <v/>
      </c>
      <c r="Q21" s="36" t="str">
        <f>+IFERROR(VLOOKUP(C21,[1]Directorio!$B$2:$V$1100,14,FALSE),"")</f>
        <v/>
      </c>
      <c r="R21" s="36" t="str">
        <f>+IFERROR(VLOOKUP(C21,[1]Directorio!$B$2:$V$1100,15,FALSE),"")</f>
        <v/>
      </c>
      <c r="S21" s="36" t="str">
        <f>+IFERROR(VLOOKUP(C21,[1]Directorio!$B$2:$V$1100,16,FALSE),"")</f>
        <v/>
      </c>
      <c r="T21" s="36" t="str">
        <f>+IFERROR(VLOOKUP(C21,[1]Directorio!$B$2:$V$1100,17,FALSE),"")</f>
        <v/>
      </c>
      <c r="U21" s="39" t="str">
        <f>+IFERROR(VLOOKUP(C21,[1]Directorio!$B$2:$V$1100,18,FALSE),"")</f>
        <v/>
      </c>
      <c r="V21" s="39" t="str">
        <f>+IFERROR(VLOOKUP(C21,[1]Directorio!$B$2:$V$1100,19,FALSE),"")</f>
        <v/>
      </c>
      <c r="W21" s="40" t="str">
        <f>+IFERROR(VLOOKUP(C21,[1]Directorio!$B$2:$V$1100,20,FALSE),"")</f>
        <v/>
      </c>
      <c r="X21" s="39" t="str">
        <f>+IFERROR(VLOOKUP(C21,[1]Directorio!$B$2:$V$1100,21,FALSE),"")</f>
        <v/>
      </c>
      <c r="Y21" s="34"/>
      <c r="Z21" s="34"/>
      <c r="AA21" s="41"/>
      <c r="AB21" s="42"/>
      <c r="AC21" s="34"/>
      <c r="AD21" s="42"/>
      <c r="AE21" s="34"/>
      <c r="AF21" s="42"/>
      <c r="AG21" s="51"/>
    </row>
    <row r="22" spans="1:33" x14ac:dyDescent="0.25">
      <c r="A22" s="54">
        <v>18</v>
      </c>
      <c r="B22" s="48" t="str">
        <f t="shared" si="0"/>
        <v/>
      </c>
      <c r="C22" s="35"/>
      <c r="D22" s="43" t="str">
        <f>+IFERROR(VLOOKUP(E22,Listas!$H$2:$I$34,2,FALSE),"")</f>
        <v/>
      </c>
      <c r="E22" s="36" t="str">
        <f>+IFERROR(VLOOKUP(C22,[1]Directorio!$B$2:$V$1100,2,FALSE),"")</f>
        <v/>
      </c>
      <c r="F22" s="37" t="str">
        <f>+IFERROR(VLOOKUP(C22,[1]Directorio!$B$2:$V$1100,3,FALSE),"")</f>
        <v/>
      </c>
      <c r="G22" s="36" t="str">
        <f>+IFERROR(VLOOKUP(C22,[1]Directorio!$B$2:$V$1100,4,FALSE),"")</f>
        <v/>
      </c>
      <c r="H22" s="36" t="str">
        <f>+IFERROR(VLOOKUP(C22,[1]Directorio!$B$2:$V$1100,5,FALSE),"")</f>
        <v/>
      </c>
      <c r="I22" s="36" t="str">
        <f>+IFERROR(VLOOKUP(C22,[1]Directorio!$B$2:$V$1100,6,FALSE),"")</f>
        <v/>
      </c>
      <c r="J22" s="36" t="str">
        <f>+IFERROR(VLOOKUP(C22,[1]Directorio!$B$2:$V$1100,7,FALSE),"")</f>
        <v/>
      </c>
      <c r="K22" s="36" t="str">
        <f>+IFERROR(VLOOKUP(C22,[1]Directorio!$B$2:$V$1100,8,FALSE),"")</f>
        <v/>
      </c>
      <c r="L22" s="36" t="str">
        <f>+IFERROR(VLOOKUP(C22,[1]Directorio!$B$2:$V$1100,9,FALSE),"")</f>
        <v/>
      </c>
      <c r="M22" s="36" t="str">
        <f>+IFERROR(VLOOKUP(C22,[1]Directorio!$B$2:$V$1100,10,FALSE),"")</f>
        <v/>
      </c>
      <c r="N22" s="36" t="str">
        <f>+IFERROR(VLOOKUP(C22,[1]Directorio!$B$2:$V$1100,11,FALSE),"")</f>
        <v/>
      </c>
      <c r="O22" s="38" t="str">
        <f>+IFERROR(VLOOKUP(C22,[1]Directorio!$B$2:$V$1100,12,FALSE),"")</f>
        <v/>
      </c>
      <c r="P22" s="36" t="str">
        <f>+IFERROR(VLOOKUP(C22,[1]Directorio!$B$2:$V$1100,13,FALSE),"")</f>
        <v/>
      </c>
      <c r="Q22" s="36" t="str">
        <f>+IFERROR(VLOOKUP(C22,[1]Directorio!$B$2:$V$1100,14,FALSE),"")</f>
        <v/>
      </c>
      <c r="R22" s="36" t="str">
        <f>+IFERROR(VLOOKUP(C22,[1]Directorio!$B$2:$V$1100,15,FALSE),"")</f>
        <v/>
      </c>
      <c r="S22" s="36" t="str">
        <f>+IFERROR(VLOOKUP(C22,[1]Directorio!$B$2:$V$1100,16,FALSE),"")</f>
        <v/>
      </c>
      <c r="T22" s="36" t="str">
        <f>+IFERROR(VLOOKUP(C22,[1]Directorio!$B$2:$V$1100,17,FALSE),"")</f>
        <v/>
      </c>
      <c r="U22" s="39" t="str">
        <f>+IFERROR(VLOOKUP(C22,[1]Directorio!$B$2:$V$1100,18,FALSE),"")</f>
        <v/>
      </c>
      <c r="V22" s="39" t="str">
        <f>+IFERROR(VLOOKUP(C22,[1]Directorio!$B$2:$V$1100,19,FALSE),"")</f>
        <v/>
      </c>
      <c r="W22" s="40" t="str">
        <f>+IFERROR(VLOOKUP(C22,[1]Directorio!$B$2:$V$1100,20,FALSE),"")</f>
        <v/>
      </c>
      <c r="X22" s="39" t="str">
        <f>+IFERROR(VLOOKUP(C22,[1]Directorio!$B$2:$V$1100,21,FALSE),"")</f>
        <v/>
      </c>
      <c r="Y22" s="34"/>
      <c r="Z22" s="34"/>
      <c r="AA22" s="41"/>
      <c r="AB22" s="42"/>
      <c r="AC22" s="34"/>
      <c r="AD22" s="42"/>
      <c r="AE22" s="34"/>
      <c r="AF22" s="42"/>
      <c r="AG22" s="51"/>
    </row>
    <row r="23" spans="1:33" x14ac:dyDescent="0.25">
      <c r="A23" s="54">
        <v>19</v>
      </c>
      <c r="B23" s="48" t="str">
        <f t="shared" si="0"/>
        <v/>
      </c>
      <c r="C23" s="35"/>
      <c r="D23" s="43" t="str">
        <f>+IFERROR(VLOOKUP(E23,Listas!$H$2:$I$34,2,FALSE),"")</f>
        <v/>
      </c>
      <c r="E23" s="36" t="str">
        <f>+IFERROR(VLOOKUP(C23,[1]Directorio!$B$2:$V$1100,2,FALSE),"")</f>
        <v/>
      </c>
      <c r="F23" s="37" t="str">
        <f>+IFERROR(VLOOKUP(C23,[1]Directorio!$B$2:$V$1100,3,FALSE),"")</f>
        <v/>
      </c>
      <c r="G23" s="36" t="str">
        <f>+IFERROR(VLOOKUP(C23,[1]Directorio!$B$2:$V$1100,4,FALSE),"")</f>
        <v/>
      </c>
      <c r="H23" s="36" t="str">
        <f>+IFERROR(VLOOKUP(C23,[1]Directorio!$B$2:$V$1100,5,FALSE),"")</f>
        <v/>
      </c>
      <c r="I23" s="36" t="str">
        <f>+IFERROR(VLOOKUP(C23,[1]Directorio!$B$2:$V$1100,6,FALSE),"")</f>
        <v/>
      </c>
      <c r="J23" s="36" t="str">
        <f>+IFERROR(VLOOKUP(C23,[1]Directorio!$B$2:$V$1100,7,FALSE),"")</f>
        <v/>
      </c>
      <c r="K23" s="36" t="str">
        <f>+IFERROR(VLOOKUP(C23,[1]Directorio!$B$2:$V$1100,8,FALSE),"")</f>
        <v/>
      </c>
      <c r="L23" s="36" t="str">
        <f>+IFERROR(VLOOKUP(C23,[1]Directorio!$B$2:$V$1100,9,FALSE),"")</f>
        <v/>
      </c>
      <c r="M23" s="36" t="str">
        <f>+IFERROR(VLOOKUP(C23,[1]Directorio!$B$2:$V$1100,10,FALSE),"")</f>
        <v/>
      </c>
      <c r="N23" s="36" t="str">
        <f>+IFERROR(VLOOKUP(C23,[1]Directorio!$B$2:$V$1100,11,FALSE),"")</f>
        <v/>
      </c>
      <c r="O23" s="38" t="str">
        <f>+IFERROR(VLOOKUP(C23,[1]Directorio!$B$2:$V$1100,12,FALSE),"")</f>
        <v/>
      </c>
      <c r="P23" s="36" t="str">
        <f>+IFERROR(VLOOKUP(C23,[1]Directorio!$B$2:$V$1100,13,FALSE),"")</f>
        <v/>
      </c>
      <c r="Q23" s="36" t="str">
        <f>+IFERROR(VLOOKUP(C23,[1]Directorio!$B$2:$V$1100,14,FALSE),"")</f>
        <v/>
      </c>
      <c r="R23" s="36" t="str">
        <f>+IFERROR(VLOOKUP(C23,[1]Directorio!$B$2:$V$1100,15,FALSE),"")</f>
        <v/>
      </c>
      <c r="S23" s="36" t="str">
        <f>+IFERROR(VLOOKUP(C23,[1]Directorio!$B$2:$V$1100,16,FALSE),"")</f>
        <v/>
      </c>
      <c r="T23" s="36" t="str">
        <f>+IFERROR(VLOOKUP(C23,[1]Directorio!$B$2:$V$1100,17,FALSE),"")</f>
        <v/>
      </c>
      <c r="U23" s="39" t="str">
        <f>+IFERROR(VLOOKUP(C23,[1]Directorio!$B$2:$V$1100,18,FALSE),"")</f>
        <v/>
      </c>
      <c r="V23" s="39" t="str">
        <f>+IFERROR(VLOOKUP(C23,[1]Directorio!$B$2:$V$1100,19,FALSE),"")</f>
        <v/>
      </c>
      <c r="W23" s="40" t="str">
        <f>+IFERROR(VLOOKUP(C23,[1]Directorio!$B$2:$V$1100,20,FALSE),"")</f>
        <v/>
      </c>
      <c r="X23" s="39" t="str">
        <f>+IFERROR(VLOOKUP(C23,[1]Directorio!$B$2:$V$1100,21,FALSE),"")</f>
        <v/>
      </c>
      <c r="Y23" s="34"/>
      <c r="Z23" s="34"/>
      <c r="AA23" s="41"/>
      <c r="AB23" s="42"/>
      <c r="AC23" s="34"/>
      <c r="AD23" s="42"/>
      <c r="AE23" s="34"/>
      <c r="AF23" s="42"/>
      <c r="AG23" s="51"/>
    </row>
    <row r="24" spans="1:33" x14ac:dyDescent="0.25">
      <c r="A24" s="54">
        <v>20</v>
      </c>
      <c r="B24" s="48" t="str">
        <f t="shared" si="0"/>
        <v/>
      </c>
      <c r="C24" s="35"/>
      <c r="D24" s="43" t="str">
        <f>+IFERROR(VLOOKUP(E24,Listas!$H$2:$I$34,2,FALSE),"")</f>
        <v/>
      </c>
      <c r="E24" s="36" t="str">
        <f>+IFERROR(VLOOKUP(C24,[1]Directorio!$B$2:$V$1100,2,FALSE),"")</f>
        <v/>
      </c>
      <c r="F24" s="37" t="str">
        <f>+IFERROR(VLOOKUP(C24,[1]Directorio!$B$2:$V$1100,3,FALSE),"")</f>
        <v/>
      </c>
      <c r="G24" s="36" t="str">
        <f>+IFERROR(VLOOKUP(C24,[1]Directorio!$B$2:$V$1100,4,FALSE),"")</f>
        <v/>
      </c>
      <c r="H24" s="36" t="str">
        <f>+IFERROR(VLOOKUP(C24,[1]Directorio!$B$2:$V$1100,5,FALSE),"")</f>
        <v/>
      </c>
      <c r="I24" s="36" t="str">
        <f>+IFERROR(VLOOKUP(C24,[1]Directorio!$B$2:$V$1100,6,FALSE),"")</f>
        <v/>
      </c>
      <c r="J24" s="36" t="str">
        <f>+IFERROR(VLOOKUP(C24,[1]Directorio!$B$2:$V$1100,7,FALSE),"")</f>
        <v/>
      </c>
      <c r="K24" s="36" t="str">
        <f>+IFERROR(VLOOKUP(C24,[1]Directorio!$B$2:$V$1100,8,FALSE),"")</f>
        <v/>
      </c>
      <c r="L24" s="36" t="str">
        <f>+IFERROR(VLOOKUP(C24,[1]Directorio!$B$2:$V$1100,9,FALSE),"")</f>
        <v/>
      </c>
      <c r="M24" s="36" t="str">
        <f>+IFERROR(VLOOKUP(C24,[1]Directorio!$B$2:$V$1100,10,FALSE),"")</f>
        <v/>
      </c>
      <c r="N24" s="36" t="str">
        <f>+IFERROR(VLOOKUP(C24,[1]Directorio!$B$2:$V$1100,11,FALSE),"")</f>
        <v/>
      </c>
      <c r="O24" s="38" t="str">
        <f>+IFERROR(VLOOKUP(C24,[1]Directorio!$B$2:$V$1100,12,FALSE),"")</f>
        <v/>
      </c>
      <c r="P24" s="36" t="str">
        <f>+IFERROR(VLOOKUP(C24,[1]Directorio!$B$2:$V$1100,13,FALSE),"")</f>
        <v/>
      </c>
      <c r="Q24" s="36" t="str">
        <f>+IFERROR(VLOOKUP(C24,[1]Directorio!$B$2:$V$1100,14,FALSE),"")</f>
        <v/>
      </c>
      <c r="R24" s="36" t="str">
        <f>+IFERROR(VLOOKUP(C24,[1]Directorio!$B$2:$V$1100,15,FALSE),"")</f>
        <v/>
      </c>
      <c r="S24" s="36" t="str">
        <f>+IFERROR(VLOOKUP(C24,[1]Directorio!$B$2:$V$1100,16,FALSE),"")</f>
        <v/>
      </c>
      <c r="T24" s="36" t="str">
        <f>+IFERROR(VLOOKUP(C24,[1]Directorio!$B$2:$V$1100,17,FALSE),"")</f>
        <v/>
      </c>
      <c r="U24" s="39" t="str">
        <f>+IFERROR(VLOOKUP(C24,[1]Directorio!$B$2:$V$1100,18,FALSE),"")</f>
        <v/>
      </c>
      <c r="V24" s="39" t="str">
        <f>+IFERROR(VLOOKUP(C24,[1]Directorio!$B$2:$V$1100,19,FALSE),"")</f>
        <v/>
      </c>
      <c r="W24" s="40" t="str">
        <f>+IFERROR(VLOOKUP(C24,[1]Directorio!$B$2:$V$1100,20,FALSE),"")</f>
        <v/>
      </c>
      <c r="X24" s="39" t="str">
        <f>+IFERROR(VLOOKUP(C24,[1]Directorio!$B$2:$V$1100,21,FALSE),"")</f>
        <v/>
      </c>
      <c r="Y24" s="34"/>
      <c r="Z24" s="34"/>
      <c r="AA24" s="41"/>
      <c r="AB24" s="42"/>
      <c r="AC24" s="34"/>
      <c r="AD24" s="42"/>
      <c r="AE24" s="34"/>
      <c r="AF24" s="42"/>
      <c r="AG24" s="51"/>
    </row>
    <row r="25" spans="1:33" x14ac:dyDescent="0.25">
      <c r="A25" s="54">
        <v>21</v>
      </c>
      <c r="B25" s="48" t="str">
        <f t="shared" si="0"/>
        <v/>
      </c>
      <c r="C25" s="35"/>
      <c r="D25" s="43" t="str">
        <f>+IFERROR(VLOOKUP(E25,Listas!$H$2:$I$34,2,FALSE),"")</f>
        <v/>
      </c>
      <c r="E25" s="36" t="str">
        <f>+IFERROR(VLOOKUP(C25,[1]Directorio!$B$2:$V$1100,2,FALSE),"")</f>
        <v/>
      </c>
      <c r="F25" s="37" t="str">
        <f>+IFERROR(VLOOKUP(C25,[1]Directorio!$B$2:$V$1100,3,FALSE),"")</f>
        <v/>
      </c>
      <c r="G25" s="36" t="str">
        <f>+IFERROR(VLOOKUP(C25,[1]Directorio!$B$2:$V$1100,4,FALSE),"")</f>
        <v/>
      </c>
      <c r="H25" s="36" t="str">
        <f>+IFERROR(VLOOKUP(C25,[1]Directorio!$B$2:$V$1100,5,FALSE),"")</f>
        <v/>
      </c>
      <c r="I25" s="36" t="str">
        <f>+IFERROR(VLOOKUP(C25,[1]Directorio!$B$2:$V$1100,6,FALSE),"")</f>
        <v/>
      </c>
      <c r="J25" s="36" t="str">
        <f>+IFERROR(VLOOKUP(C25,[1]Directorio!$B$2:$V$1100,7,FALSE),"")</f>
        <v/>
      </c>
      <c r="K25" s="36" t="str">
        <f>+IFERROR(VLOOKUP(C25,[1]Directorio!$B$2:$V$1100,8,FALSE),"")</f>
        <v/>
      </c>
      <c r="L25" s="36" t="str">
        <f>+IFERROR(VLOOKUP(C25,[1]Directorio!$B$2:$V$1100,9,FALSE),"")</f>
        <v/>
      </c>
      <c r="M25" s="36" t="str">
        <f>+IFERROR(VLOOKUP(C25,[1]Directorio!$B$2:$V$1100,10,FALSE),"")</f>
        <v/>
      </c>
      <c r="N25" s="36" t="str">
        <f>+IFERROR(VLOOKUP(C25,[1]Directorio!$B$2:$V$1100,11,FALSE),"")</f>
        <v/>
      </c>
      <c r="O25" s="38" t="str">
        <f>+IFERROR(VLOOKUP(C25,[1]Directorio!$B$2:$V$1100,12,FALSE),"")</f>
        <v/>
      </c>
      <c r="P25" s="36" t="str">
        <f>+IFERROR(VLOOKUP(C25,[1]Directorio!$B$2:$V$1100,13,FALSE),"")</f>
        <v/>
      </c>
      <c r="Q25" s="36" t="str">
        <f>+IFERROR(VLOOKUP(C25,[1]Directorio!$B$2:$V$1100,14,FALSE),"")</f>
        <v/>
      </c>
      <c r="R25" s="36" t="str">
        <f>+IFERROR(VLOOKUP(C25,[1]Directorio!$B$2:$V$1100,15,FALSE),"")</f>
        <v/>
      </c>
      <c r="S25" s="36" t="str">
        <f>+IFERROR(VLOOKUP(C25,[1]Directorio!$B$2:$V$1100,16,FALSE),"")</f>
        <v/>
      </c>
      <c r="T25" s="36" t="str">
        <f>+IFERROR(VLOOKUP(C25,[1]Directorio!$B$2:$V$1100,17,FALSE),"")</f>
        <v/>
      </c>
      <c r="U25" s="39" t="str">
        <f>+IFERROR(VLOOKUP(C25,[1]Directorio!$B$2:$V$1100,18,FALSE),"")</f>
        <v/>
      </c>
      <c r="V25" s="39" t="str">
        <f>+IFERROR(VLOOKUP(C25,[1]Directorio!$B$2:$V$1100,19,FALSE),"")</f>
        <v/>
      </c>
      <c r="W25" s="40" t="str">
        <f>+IFERROR(VLOOKUP(C25,[1]Directorio!$B$2:$V$1100,20,FALSE),"")</f>
        <v/>
      </c>
      <c r="X25" s="39" t="str">
        <f>+IFERROR(VLOOKUP(C25,[1]Directorio!$B$2:$V$1100,21,FALSE),"")</f>
        <v/>
      </c>
      <c r="Y25" s="34"/>
      <c r="Z25" s="34"/>
      <c r="AA25" s="41"/>
      <c r="AB25" s="42"/>
      <c r="AC25" s="34"/>
      <c r="AD25" s="42"/>
      <c r="AE25" s="34"/>
      <c r="AF25" s="42"/>
      <c r="AG25" s="51"/>
    </row>
    <row r="26" spans="1:33" x14ac:dyDescent="0.25">
      <c r="A26" s="54">
        <v>22</v>
      </c>
      <c r="B26" s="48" t="str">
        <f t="shared" si="0"/>
        <v/>
      </c>
      <c r="C26" s="35"/>
      <c r="D26" s="43" t="str">
        <f>+IFERROR(VLOOKUP(E26,Listas!$H$2:$I$34,2,FALSE),"")</f>
        <v/>
      </c>
      <c r="E26" s="36" t="str">
        <f>+IFERROR(VLOOKUP(C26,[1]Directorio!$B$2:$V$1100,2,FALSE),"")</f>
        <v/>
      </c>
      <c r="F26" s="37" t="str">
        <f>+IFERROR(VLOOKUP(C26,[1]Directorio!$B$2:$V$1100,3,FALSE),"")</f>
        <v/>
      </c>
      <c r="G26" s="36" t="str">
        <f>+IFERROR(VLOOKUP(C26,[1]Directorio!$B$2:$V$1100,4,FALSE),"")</f>
        <v/>
      </c>
      <c r="H26" s="36" t="str">
        <f>+IFERROR(VLOOKUP(C26,[1]Directorio!$B$2:$V$1100,5,FALSE),"")</f>
        <v/>
      </c>
      <c r="I26" s="36" t="str">
        <f>+IFERROR(VLOOKUP(C26,[1]Directorio!$B$2:$V$1100,6,FALSE),"")</f>
        <v/>
      </c>
      <c r="J26" s="36" t="str">
        <f>+IFERROR(VLOOKUP(C26,[1]Directorio!$B$2:$V$1100,7,FALSE),"")</f>
        <v/>
      </c>
      <c r="K26" s="36" t="str">
        <f>+IFERROR(VLOOKUP(C26,[1]Directorio!$B$2:$V$1100,8,FALSE),"")</f>
        <v/>
      </c>
      <c r="L26" s="36" t="str">
        <f>+IFERROR(VLOOKUP(C26,[1]Directorio!$B$2:$V$1100,9,FALSE),"")</f>
        <v/>
      </c>
      <c r="M26" s="36" t="str">
        <f>+IFERROR(VLOOKUP(C26,[1]Directorio!$B$2:$V$1100,10,FALSE),"")</f>
        <v/>
      </c>
      <c r="N26" s="36" t="str">
        <f>+IFERROR(VLOOKUP(C26,[1]Directorio!$B$2:$V$1100,11,FALSE),"")</f>
        <v/>
      </c>
      <c r="O26" s="38" t="str">
        <f>+IFERROR(VLOOKUP(C26,[1]Directorio!$B$2:$V$1100,12,FALSE),"")</f>
        <v/>
      </c>
      <c r="P26" s="36" t="str">
        <f>+IFERROR(VLOOKUP(C26,[1]Directorio!$B$2:$V$1100,13,FALSE),"")</f>
        <v/>
      </c>
      <c r="Q26" s="36" t="str">
        <f>+IFERROR(VLOOKUP(C26,[1]Directorio!$B$2:$V$1100,14,FALSE),"")</f>
        <v/>
      </c>
      <c r="R26" s="36" t="str">
        <f>+IFERROR(VLOOKUP(C26,[1]Directorio!$B$2:$V$1100,15,FALSE),"")</f>
        <v/>
      </c>
      <c r="S26" s="36" t="str">
        <f>+IFERROR(VLOOKUP(C26,[1]Directorio!$B$2:$V$1100,16,FALSE),"")</f>
        <v/>
      </c>
      <c r="T26" s="36" t="str">
        <f>+IFERROR(VLOOKUP(C26,[1]Directorio!$B$2:$V$1100,17,FALSE),"")</f>
        <v/>
      </c>
      <c r="U26" s="39" t="str">
        <f>+IFERROR(VLOOKUP(C26,[1]Directorio!$B$2:$V$1100,18,FALSE),"")</f>
        <v/>
      </c>
      <c r="V26" s="39" t="str">
        <f>+IFERROR(VLOOKUP(C26,[1]Directorio!$B$2:$V$1100,19,FALSE),"")</f>
        <v/>
      </c>
      <c r="W26" s="40" t="str">
        <f>+IFERROR(VLOOKUP(C26,[1]Directorio!$B$2:$V$1100,20,FALSE),"")</f>
        <v/>
      </c>
      <c r="X26" s="39" t="str">
        <f>+IFERROR(VLOOKUP(C26,[1]Directorio!$B$2:$V$1100,21,FALSE),"")</f>
        <v/>
      </c>
      <c r="Y26" s="34"/>
      <c r="Z26" s="34"/>
      <c r="AA26" s="41"/>
      <c r="AB26" s="42"/>
      <c r="AC26" s="34"/>
      <c r="AD26" s="42"/>
      <c r="AE26" s="34"/>
      <c r="AF26" s="42"/>
      <c r="AG26" s="51"/>
    </row>
    <row r="27" spans="1:33" x14ac:dyDescent="0.25">
      <c r="A27" s="54">
        <v>23</v>
      </c>
      <c r="B27" s="48" t="str">
        <f t="shared" si="0"/>
        <v/>
      </c>
      <c r="C27" s="35"/>
      <c r="D27" s="43" t="str">
        <f>+IFERROR(VLOOKUP(E27,Listas!$H$2:$I$34,2,FALSE),"")</f>
        <v/>
      </c>
      <c r="E27" s="36" t="str">
        <f>+IFERROR(VLOOKUP(C27,[1]Directorio!$B$2:$V$1100,2,FALSE),"")</f>
        <v/>
      </c>
      <c r="F27" s="37" t="str">
        <f>+IFERROR(VLOOKUP(C27,[1]Directorio!$B$2:$V$1100,3,FALSE),"")</f>
        <v/>
      </c>
      <c r="G27" s="36" t="str">
        <f>+IFERROR(VLOOKUP(C27,[1]Directorio!$B$2:$V$1100,4,FALSE),"")</f>
        <v/>
      </c>
      <c r="H27" s="36" t="str">
        <f>+IFERROR(VLOOKUP(C27,[1]Directorio!$B$2:$V$1100,5,FALSE),"")</f>
        <v/>
      </c>
      <c r="I27" s="36" t="str">
        <f>+IFERROR(VLOOKUP(C27,[1]Directorio!$B$2:$V$1100,6,FALSE),"")</f>
        <v/>
      </c>
      <c r="J27" s="36" t="str">
        <f>+IFERROR(VLOOKUP(C27,[1]Directorio!$B$2:$V$1100,7,FALSE),"")</f>
        <v/>
      </c>
      <c r="K27" s="36" t="str">
        <f>+IFERROR(VLOOKUP(C27,[1]Directorio!$B$2:$V$1100,8,FALSE),"")</f>
        <v/>
      </c>
      <c r="L27" s="36" t="str">
        <f>+IFERROR(VLOOKUP(C27,[1]Directorio!$B$2:$V$1100,9,FALSE),"")</f>
        <v/>
      </c>
      <c r="M27" s="36" t="str">
        <f>+IFERROR(VLOOKUP(C27,[1]Directorio!$B$2:$V$1100,10,FALSE),"")</f>
        <v/>
      </c>
      <c r="N27" s="36" t="str">
        <f>+IFERROR(VLOOKUP(C27,[1]Directorio!$B$2:$V$1100,11,FALSE),"")</f>
        <v/>
      </c>
      <c r="O27" s="38" t="str">
        <f>+IFERROR(VLOOKUP(C27,[1]Directorio!$B$2:$V$1100,12,FALSE),"")</f>
        <v/>
      </c>
      <c r="P27" s="36" t="str">
        <f>+IFERROR(VLOOKUP(C27,[1]Directorio!$B$2:$V$1100,13,FALSE),"")</f>
        <v/>
      </c>
      <c r="Q27" s="36" t="str">
        <f>+IFERROR(VLOOKUP(C27,[1]Directorio!$B$2:$V$1100,14,FALSE),"")</f>
        <v/>
      </c>
      <c r="R27" s="36" t="str">
        <f>+IFERROR(VLOOKUP(C27,[1]Directorio!$B$2:$V$1100,15,FALSE),"")</f>
        <v/>
      </c>
      <c r="S27" s="36" t="str">
        <f>+IFERROR(VLOOKUP(C27,[1]Directorio!$B$2:$V$1100,16,FALSE),"")</f>
        <v/>
      </c>
      <c r="T27" s="36" t="str">
        <f>+IFERROR(VLOOKUP(C27,[1]Directorio!$B$2:$V$1100,17,FALSE),"")</f>
        <v/>
      </c>
      <c r="U27" s="39" t="str">
        <f>+IFERROR(VLOOKUP(C27,[1]Directorio!$B$2:$V$1100,18,FALSE),"")</f>
        <v/>
      </c>
      <c r="V27" s="39" t="str">
        <f>+IFERROR(VLOOKUP(C27,[1]Directorio!$B$2:$V$1100,19,FALSE),"")</f>
        <v/>
      </c>
      <c r="W27" s="40" t="str">
        <f>+IFERROR(VLOOKUP(C27,[1]Directorio!$B$2:$V$1100,20,FALSE),"")</f>
        <v/>
      </c>
      <c r="X27" s="39" t="str">
        <f>+IFERROR(VLOOKUP(C27,[1]Directorio!$B$2:$V$1100,21,FALSE),"")</f>
        <v/>
      </c>
      <c r="Y27" s="34"/>
      <c r="Z27" s="34"/>
      <c r="AA27" s="41"/>
      <c r="AB27" s="42"/>
      <c r="AC27" s="34"/>
      <c r="AD27" s="42"/>
      <c r="AE27" s="34"/>
      <c r="AF27" s="42"/>
      <c r="AG27" s="51"/>
    </row>
    <row r="28" spans="1:33" x14ac:dyDescent="0.25">
      <c r="A28" s="54">
        <v>24</v>
      </c>
      <c r="B28" s="48" t="str">
        <f t="shared" si="0"/>
        <v/>
      </c>
      <c r="C28" s="35"/>
      <c r="D28" s="43" t="str">
        <f>+IFERROR(VLOOKUP(E28,Listas!$H$2:$I$34,2,FALSE),"")</f>
        <v/>
      </c>
      <c r="E28" s="36" t="str">
        <f>+IFERROR(VLOOKUP(C28,[1]Directorio!$B$2:$V$1100,2,FALSE),"")</f>
        <v/>
      </c>
      <c r="F28" s="37" t="str">
        <f>+IFERROR(VLOOKUP(C28,[1]Directorio!$B$2:$V$1100,3,FALSE),"")</f>
        <v/>
      </c>
      <c r="G28" s="36" t="str">
        <f>+IFERROR(VLOOKUP(C28,[1]Directorio!$B$2:$V$1100,4,FALSE),"")</f>
        <v/>
      </c>
      <c r="H28" s="36" t="str">
        <f>+IFERROR(VLOOKUP(C28,[1]Directorio!$B$2:$V$1100,5,FALSE),"")</f>
        <v/>
      </c>
      <c r="I28" s="36" t="str">
        <f>+IFERROR(VLOOKUP(C28,[1]Directorio!$B$2:$V$1100,6,FALSE),"")</f>
        <v/>
      </c>
      <c r="J28" s="36" t="str">
        <f>+IFERROR(VLOOKUP(C28,[1]Directorio!$B$2:$V$1100,7,FALSE),"")</f>
        <v/>
      </c>
      <c r="K28" s="36" t="str">
        <f>+IFERROR(VLOOKUP(C28,[1]Directorio!$B$2:$V$1100,8,FALSE),"")</f>
        <v/>
      </c>
      <c r="L28" s="36" t="str">
        <f>+IFERROR(VLOOKUP(C28,[1]Directorio!$B$2:$V$1100,9,FALSE),"")</f>
        <v/>
      </c>
      <c r="M28" s="36" t="str">
        <f>+IFERROR(VLOOKUP(C28,[1]Directorio!$B$2:$V$1100,10,FALSE),"")</f>
        <v/>
      </c>
      <c r="N28" s="36" t="str">
        <f>+IFERROR(VLOOKUP(C28,[1]Directorio!$B$2:$V$1100,11,FALSE),"")</f>
        <v/>
      </c>
      <c r="O28" s="38" t="str">
        <f>+IFERROR(VLOOKUP(C28,[1]Directorio!$B$2:$V$1100,12,FALSE),"")</f>
        <v/>
      </c>
      <c r="P28" s="36" t="str">
        <f>+IFERROR(VLOOKUP(C28,[1]Directorio!$B$2:$V$1100,13,FALSE),"")</f>
        <v/>
      </c>
      <c r="Q28" s="36" t="str">
        <f>+IFERROR(VLOOKUP(C28,[1]Directorio!$B$2:$V$1100,14,FALSE),"")</f>
        <v/>
      </c>
      <c r="R28" s="36" t="str">
        <f>+IFERROR(VLOOKUP(C28,[1]Directorio!$B$2:$V$1100,15,FALSE),"")</f>
        <v/>
      </c>
      <c r="S28" s="36" t="str">
        <f>+IFERROR(VLOOKUP(C28,[1]Directorio!$B$2:$V$1100,16,FALSE),"")</f>
        <v/>
      </c>
      <c r="T28" s="36" t="str">
        <f>+IFERROR(VLOOKUP(C28,[1]Directorio!$B$2:$V$1100,17,FALSE),"")</f>
        <v/>
      </c>
      <c r="U28" s="39" t="str">
        <f>+IFERROR(VLOOKUP(C28,[1]Directorio!$B$2:$V$1100,18,FALSE),"")</f>
        <v/>
      </c>
      <c r="V28" s="39" t="str">
        <f>+IFERROR(VLOOKUP(C28,[1]Directorio!$B$2:$V$1100,19,FALSE),"")</f>
        <v/>
      </c>
      <c r="W28" s="40" t="str">
        <f>+IFERROR(VLOOKUP(C28,[1]Directorio!$B$2:$V$1100,20,FALSE),"")</f>
        <v/>
      </c>
      <c r="X28" s="39" t="str">
        <f>+IFERROR(VLOOKUP(C28,[1]Directorio!$B$2:$V$1100,21,FALSE),"")</f>
        <v/>
      </c>
      <c r="Y28" s="34"/>
      <c r="Z28" s="34"/>
      <c r="AA28" s="41"/>
      <c r="AB28" s="42"/>
      <c r="AC28" s="34"/>
      <c r="AD28" s="42"/>
      <c r="AE28" s="34"/>
      <c r="AF28" s="42"/>
      <c r="AG28" s="51"/>
    </row>
    <row r="29" spans="1:33" x14ac:dyDescent="0.25">
      <c r="A29" s="54">
        <v>25</v>
      </c>
      <c r="B29" s="48" t="str">
        <f t="shared" si="0"/>
        <v/>
      </c>
      <c r="C29" s="35"/>
      <c r="D29" s="43" t="str">
        <f>+IFERROR(VLOOKUP(E29,Listas!$H$2:$I$34,2,FALSE),"")</f>
        <v/>
      </c>
      <c r="E29" s="36" t="str">
        <f>+IFERROR(VLOOKUP(C29,[1]Directorio!$B$2:$V$1100,2,FALSE),"")</f>
        <v/>
      </c>
      <c r="F29" s="37" t="str">
        <f>+IFERROR(VLOOKUP(C29,[1]Directorio!$B$2:$V$1100,3,FALSE),"")</f>
        <v/>
      </c>
      <c r="G29" s="36" t="str">
        <f>+IFERROR(VLOOKUP(C29,[1]Directorio!$B$2:$V$1100,4,FALSE),"")</f>
        <v/>
      </c>
      <c r="H29" s="36" t="str">
        <f>+IFERROR(VLOOKUP(C29,[1]Directorio!$B$2:$V$1100,5,FALSE),"")</f>
        <v/>
      </c>
      <c r="I29" s="36" t="str">
        <f>+IFERROR(VLOOKUP(C29,[1]Directorio!$B$2:$V$1100,6,FALSE),"")</f>
        <v/>
      </c>
      <c r="J29" s="36" t="str">
        <f>+IFERROR(VLOOKUP(C29,[1]Directorio!$B$2:$V$1100,7,FALSE),"")</f>
        <v/>
      </c>
      <c r="K29" s="36" t="str">
        <f>+IFERROR(VLOOKUP(C29,[1]Directorio!$B$2:$V$1100,8,FALSE),"")</f>
        <v/>
      </c>
      <c r="L29" s="36" t="str">
        <f>+IFERROR(VLOOKUP(C29,[1]Directorio!$B$2:$V$1100,9,FALSE),"")</f>
        <v/>
      </c>
      <c r="M29" s="36" t="str">
        <f>+IFERROR(VLOOKUP(C29,[1]Directorio!$B$2:$V$1100,10,FALSE),"")</f>
        <v/>
      </c>
      <c r="N29" s="36" t="str">
        <f>+IFERROR(VLOOKUP(C29,[1]Directorio!$B$2:$V$1100,11,FALSE),"")</f>
        <v/>
      </c>
      <c r="O29" s="38" t="str">
        <f>+IFERROR(VLOOKUP(C29,[1]Directorio!$B$2:$V$1100,12,FALSE),"")</f>
        <v/>
      </c>
      <c r="P29" s="36" t="str">
        <f>+IFERROR(VLOOKUP(C29,[1]Directorio!$B$2:$V$1100,13,FALSE),"")</f>
        <v/>
      </c>
      <c r="Q29" s="36" t="str">
        <f>+IFERROR(VLOOKUP(C29,[1]Directorio!$B$2:$V$1100,14,FALSE),"")</f>
        <v/>
      </c>
      <c r="R29" s="36" t="str">
        <f>+IFERROR(VLOOKUP(C29,[1]Directorio!$B$2:$V$1100,15,FALSE),"")</f>
        <v/>
      </c>
      <c r="S29" s="36" t="str">
        <f>+IFERROR(VLOOKUP(C29,[1]Directorio!$B$2:$V$1100,16,FALSE),"")</f>
        <v/>
      </c>
      <c r="T29" s="36" t="str">
        <f>+IFERROR(VLOOKUP(C29,[1]Directorio!$B$2:$V$1100,17,FALSE),"")</f>
        <v/>
      </c>
      <c r="U29" s="39" t="str">
        <f>+IFERROR(VLOOKUP(C29,[1]Directorio!$B$2:$V$1100,18,FALSE),"")</f>
        <v/>
      </c>
      <c r="V29" s="39" t="str">
        <f>+IFERROR(VLOOKUP(C29,[1]Directorio!$B$2:$V$1100,19,FALSE),"")</f>
        <v/>
      </c>
      <c r="W29" s="40" t="str">
        <f>+IFERROR(VLOOKUP(C29,[1]Directorio!$B$2:$V$1100,20,FALSE),"")</f>
        <v/>
      </c>
      <c r="X29" s="39" t="str">
        <f>+IFERROR(VLOOKUP(C29,[1]Directorio!$B$2:$V$1100,21,FALSE),"")</f>
        <v/>
      </c>
      <c r="Y29" s="34"/>
      <c r="Z29" s="34"/>
      <c r="AA29" s="41"/>
      <c r="AB29" s="42"/>
      <c r="AC29" s="34"/>
      <c r="AD29" s="42"/>
      <c r="AE29" s="34"/>
      <c r="AF29" s="42"/>
      <c r="AG29" s="51"/>
    </row>
    <row r="30" spans="1:33" x14ac:dyDescent="0.25">
      <c r="A30" s="54">
        <v>26</v>
      </c>
      <c r="B30" s="48" t="str">
        <f t="shared" si="0"/>
        <v/>
      </c>
      <c r="C30" s="35"/>
      <c r="D30" s="43" t="str">
        <f>+IFERROR(VLOOKUP(E30,Listas!$H$2:$I$34,2,FALSE),"")</f>
        <v/>
      </c>
      <c r="E30" s="36" t="str">
        <f>+IFERROR(VLOOKUP(C30,[1]Directorio!$B$2:$V$1100,2,FALSE),"")</f>
        <v/>
      </c>
      <c r="F30" s="37" t="str">
        <f>+IFERROR(VLOOKUP(C30,[1]Directorio!$B$2:$V$1100,3,FALSE),"")</f>
        <v/>
      </c>
      <c r="G30" s="36" t="str">
        <f>+IFERROR(VLOOKUP(C30,[1]Directorio!$B$2:$V$1100,4,FALSE),"")</f>
        <v/>
      </c>
      <c r="H30" s="36" t="str">
        <f>+IFERROR(VLOOKUP(C30,[1]Directorio!$B$2:$V$1100,5,FALSE),"")</f>
        <v/>
      </c>
      <c r="I30" s="36" t="str">
        <f>+IFERROR(VLOOKUP(C30,[1]Directorio!$B$2:$V$1100,6,FALSE),"")</f>
        <v/>
      </c>
      <c r="J30" s="36" t="str">
        <f>+IFERROR(VLOOKUP(C30,[1]Directorio!$B$2:$V$1100,7,FALSE),"")</f>
        <v/>
      </c>
      <c r="K30" s="36" t="str">
        <f>+IFERROR(VLOOKUP(C30,[1]Directorio!$B$2:$V$1100,8,FALSE),"")</f>
        <v/>
      </c>
      <c r="L30" s="36" t="str">
        <f>+IFERROR(VLOOKUP(C30,[1]Directorio!$B$2:$V$1100,9,FALSE),"")</f>
        <v/>
      </c>
      <c r="M30" s="36" t="str">
        <f>+IFERROR(VLOOKUP(C30,[1]Directorio!$B$2:$V$1100,10,FALSE),"")</f>
        <v/>
      </c>
      <c r="N30" s="36" t="str">
        <f>+IFERROR(VLOOKUP(C30,[1]Directorio!$B$2:$V$1100,11,FALSE),"")</f>
        <v/>
      </c>
      <c r="O30" s="38" t="str">
        <f>+IFERROR(VLOOKUP(C30,[1]Directorio!$B$2:$V$1100,12,FALSE),"")</f>
        <v/>
      </c>
      <c r="P30" s="36" t="str">
        <f>+IFERROR(VLOOKUP(C30,[1]Directorio!$B$2:$V$1100,13,FALSE),"")</f>
        <v/>
      </c>
      <c r="Q30" s="36" t="str">
        <f>+IFERROR(VLOOKUP(C30,[1]Directorio!$B$2:$V$1100,14,FALSE),"")</f>
        <v/>
      </c>
      <c r="R30" s="36" t="str">
        <f>+IFERROR(VLOOKUP(C30,[1]Directorio!$B$2:$V$1100,15,FALSE),"")</f>
        <v/>
      </c>
      <c r="S30" s="36" t="str">
        <f>+IFERROR(VLOOKUP(C30,[1]Directorio!$B$2:$V$1100,16,FALSE),"")</f>
        <v/>
      </c>
      <c r="T30" s="36" t="str">
        <f>+IFERROR(VLOOKUP(C30,[1]Directorio!$B$2:$V$1100,17,FALSE),"")</f>
        <v/>
      </c>
      <c r="U30" s="39" t="str">
        <f>+IFERROR(VLOOKUP(C30,[1]Directorio!$B$2:$V$1100,18,FALSE),"")</f>
        <v/>
      </c>
      <c r="V30" s="39" t="str">
        <f>+IFERROR(VLOOKUP(C30,[1]Directorio!$B$2:$V$1100,19,FALSE),"")</f>
        <v/>
      </c>
      <c r="W30" s="40" t="str">
        <f>+IFERROR(VLOOKUP(C30,[1]Directorio!$B$2:$V$1100,20,FALSE),"")</f>
        <v/>
      </c>
      <c r="X30" s="39" t="str">
        <f>+IFERROR(VLOOKUP(C30,[1]Directorio!$B$2:$V$1100,21,FALSE),"")</f>
        <v/>
      </c>
      <c r="Y30" s="34"/>
      <c r="Z30" s="34"/>
      <c r="AA30" s="41"/>
      <c r="AB30" s="42"/>
      <c r="AC30" s="34"/>
      <c r="AD30" s="42"/>
      <c r="AE30" s="34"/>
      <c r="AF30" s="42"/>
      <c r="AG30" s="51"/>
    </row>
    <row r="31" spans="1:33" x14ac:dyDescent="0.25">
      <c r="A31" s="54">
        <v>27</v>
      </c>
      <c r="B31" s="48" t="str">
        <f t="shared" si="0"/>
        <v/>
      </c>
      <c r="C31" s="35"/>
      <c r="D31" s="43" t="str">
        <f>+IFERROR(VLOOKUP(E31,Listas!$H$2:$I$34,2,FALSE),"")</f>
        <v/>
      </c>
      <c r="E31" s="36" t="str">
        <f>+IFERROR(VLOOKUP(C31,[1]Directorio!$B$2:$V$1100,2,FALSE),"")</f>
        <v/>
      </c>
      <c r="F31" s="37" t="str">
        <f>+IFERROR(VLOOKUP(C31,[1]Directorio!$B$2:$V$1100,3,FALSE),"")</f>
        <v/>
      </c>
      <c r="G31" s="36" t="str">
        <f>+IFERROR(VLOOKUP(C31,[1]Directorio!$B$2:$V$1100,4,FALSE),"")</f>
        <v/>
      </c>
      <c r="H31" s="36" t="str">
        <f>+IFERROR(VLOOKUP(C31,[1]Directorio!$B$2:$V$1100,5,FALSE),"")</f>
        <v/>
      </c>
      <c r="I31" s="36" t="str">
        <f>+IFERROR(VLOOKUP(C31,[1]Directorio!$B$2:$V$1100,6,FALSE),"")</f>
        <v/>
      </c>
      <c r="J31" s="36" t="str">
        <f>+IFERROR(VLOOKUP(C31,[1]Directorio!$B$2:$V$1100,7,FALSE),"")</f>
        <v/>
      </c>
      <c r="K31" s="36" t="str">
        <f>+IFERROR(VLOOKUP(C31,[1]Directorio!$B$2:$V$1100,8,FALSE),"")</f>
        <v/>
      </c>
      <c r="L31" s="36" t="str">
        <f>+IFERROR(VLOOKUP(C31,[1]Directorio!$B$2:$V$1100,9,FALSE),"")</f>
        <v/>
      </c>
      <c r="M31" s="36" t="str">
        <f>+IFERROR(VLOOKUP(C31,[1]Directorio!$B$2:$V$1100,10,FALSE),"")</f>
        <v/>
      </c>
      <c r="N31" s="36" t="str">
        <f>+IFERROR(VLOOKUP(C31,[1]Directorio!$B$2:$V$1100,11,FALSE),"")</f>
        <v/>
      </c>
      <c r="O31" s="38" t="str">
        <f>+IFERROR(VLOOKUP(C31,[1]Directorio!$B$2:$V$1100,12,FALSE),"")</f>
        <v/>
      </c>
      <c r="P31" s="36" t="str">
        <f>+IFERROR(VLOOKUP(C31,[1]Directorio!$B$2:$V$1100,13,FALSE),"")</f>
        <v/>
      </c>
      <c r="Q31" s="36" t="str">
        <f>+IFERROR(VLOOKUP(C31,[1]Directorio!$B$2:$V$1100,14,FALSE),"")</f>
        <v/>
      </c>
      <c r="R31" s="36" t="str">
        <f>+IFERROR(VLOOKUP(C31,[1]Directorio!$B$2:$V$1100,15,FALSE),"")</f>
        <v/>
      </c>
      <c r="S31" s="36" t="str">
        <f>+IFERROR(VLOOKUP(C31,[1]Directorio!$B$2:$V$1100,16,FALSE),"")</f>
        <v/>
      </c>
      <c r="T31" s="36" t="str">
        <f>+IFERROR(VLOOKUP(C31,[1]Directorio!$B$2:$V$1100,17,FALSE),"")</f>
        <v/>
      </c>
      <c r="U31" s="39" t="str">
        <f>+IFERROR(VLOOKUP(C31,[1]Directorio!$B$2:$V$1100,18,FALSE),"")</f>
        <v/>
      </c>
      <c r="V31" s="39" t="str">
        <f>+IFERROR(VLOOKUP(C31,[1]Directorio!$B$2:$V$1100,19,FALSE),"")</f>
        <v/>
      </c>
      <c r="W31" s="40" t="str">
        <f>+IFERROR(VLOOKUP(C31,[1]Directorio!$B$2:$V$1100,20,FALSE),"")</f>
        <v/>
      </c>
      <c r="X31" s="39" t="str">
        <f>+IFERROR(VLOOKUP(C31,[1]Directorio!$B$2:$V$1100,21,FALSE),"")</f>
        <v/>
      </c>
      <c r="Y31" s="34"/>
      <c r="Z31" s="34"/>
      <c r="AA31" s="41"/>
      <c r="AB31" s="42"/>
      <c r="AC31" s="34"/>
      <c r="AD31" s="42"/>
      <c r="AE31" s="34"/>
      <c r="AF31" s="42"/>
      <c r="AG31" s="51"/>
    </row>
    <row r="32" spans="1:33" x14ac:dyDescent="0.25">
      <c r="A32" s="54">
        <v>28</v>
      </c>
      <c r="B32" s="48" t="str">
        <f t="shared" si="0"/>
        <v/>
      </c>
      <c r="C32" s="35"/>
      <c r="D32" s="43" t="str">
        <f>+IFERROR(VLOOKUP(E32,Listas!$H$2:$I$34,2,FALSE),"")</f>
        <v/>
      </c>
      <c r="E32" s="36" t="str">
        <f>+IFERROR(VLOOKUP(C32,[1]Directorio!$B$2:$V$1100,2,FALSE),"")</f>
        <v/>
      </c>
      <c r="F32" s="37" t="str">
        <f>+IFERROR(VLOOKUP(C32,[1]Directorio!$B$2:$V$1100,3,FALSE),"")</f>
        <v/>
      </c>
      <c r="G32" s="36" t="str">
        <f>+IFERROR(VLOOKUP(C32,[1]Directorio!$B$2:$V$1100,4,FALSE),"")</f>
        <v/>
      </c>
      <c r="H32" s="36" t="str">
        <f>+IFERROR(VLOOKUP(C32,[1]Directorio!$B$2:$V$1100,5,FALSE),"")</f>
        <v/>
      </c>
      <c r="I32" s="36" t="str">
        <f>+IFERROR(VLOOKUP(C32,[1]Directorio!$B$2:$V$1100,6,FALSE),"")</f>
        <v/>
      </c>
      <c r="J32" s="36" t="str">
        <f>+IFERROR(VLOOKUP(C32,[1]Directorio!$B$2:$V$1100,7,FALSE),"")</f>
        <v/>
      </c>
      <c r="K32" s="36" t="str">
        <f>+IFERROR(VLOOKUP(C32,[1]Directorio!$B$2:$V$1100,8,FALSE),"")</f>
        <v/>
      </c>
      <c r="L32" s="36" t="str">
        <f>+IFERROR(VLOOKUP(C32,[1]Directorio!$B$2:$V$1100,9,FALSE),"")</f>
        <v/>
      </c>
      <c r="M32" s="36" t="str">
        <f>+IFERROR(VLOOKUP(C32,[1]Directorio!$B$2:$V$1100,10,FALSE),"")</f>
        <v/>
      </c>
      <c r="N32" s="36" t="str">
        <f>+IFERROR(VLOOKUP(C32,[1]Directorio!$B$2:$V$1100,11,FALSE),"")</f>
        <v/>
      </c>
      <c r="O32" s="38" t="str">
        <f>+IFERROR(VLOOKUP(C32,[1]Directorio!$B$2:$V$1100,12,FALSE),"")</f>
        <v/>
      </c>
      <c r="P32" s="36" t="str">
        <f>+IFERROR(VLOOKUP(C32,[1]Directorio!$B$2:$V$1100,13,FALSE),"")</f>
        <v/>
      </c>
      <c r="Q32" s="36" t="str">
        <f>+IFERROR(VLOOKUP(C32,[1]Directorio!$B$2:$V$1100,14,FALSE),"")</f>
        <v/>
      </c>
      <c r="R32" s="36" t="str">
        <f>+IFERROR(VLOOKUP(C32,[1]Directorio!$B$2:$V$1100,15,FALSE),"")</f>
        <v/>
      </c>
      <c r="S32" s="36" t="str">
        <f>+IFERROR(VLOOKUP(C32,[1]Directorio!$B$2:$V$1100,16,FALSE),"")</f>
        <v/>
      </c>
      <c r="T32" s="36" t="str">
        <f>+IFERROR(VLOOKUP(C32,[1]Directorio!$B$2:$V$1100,17,FALSE),"")</f>
        <v/>
      </c>
      <c r="U32" s="39" t="str">
        <f>+IFERROR(VLOOKUP(C32,[1]Directorio!$B$2:$V$1100,18,FALSE),"")</f>
        <v/>
      </c>
      <c r="V32" s="39" t="str">
        <f>+IFERROR(VLOOKUP(C32,[1]Directorio!$B$2:$V$1100,19,FALSE),"")</f>
        <v/>
      </c>
      <c r="W32" s="40" t="str">
        <f>+IFERROR(VLOOKUP(C32,[1]Directorio!$B$2:$V$1100,20,FALSE),"")</f>
        <v/>
      </c>
      <c r="X32" s="39" t="str">
        <f>+IFERROR(VLOOKUP(C32,[1]Directorio!$B$2:$V$1100,21,FALSE),"")</f>
        <v/>
      </c>
      <c r="Y32" s="34"/>
      <c r="Z32" s="34"/>
      <c r="AA32" s="41"/>
      <c r="AB32" s="42"/>
      <c r="AC32" s="34"/>
      <c r="AD32" s="42"/>
      <c r="AE32" s="34"/>
      <c r="AF32" s="42"/>
      <c r="AG32" s="51"/>
    </row>
    <row r="33" spans="1:33" x14ac:dyDescent="0.25">
      <c r="A33" s="54">
        <v>29</v>
      </c>
      <c r="B33" s="48" t="str">
        <f t="shared" si="0"/>
        <v/>
      </c>
      <c r="C33" s="35"/>
      <c r="D33" s="43" t="str">
        <f>+IFERROR(VLOOKUP(E33,Listas!$H$2:$I$34,2,FALSE),"")</f>
        <v/>
      </c>
      <c r="E33" s="36" t="str">
        <f>+IFERROR(VLOOKUP(C33,[1]Directorio!$B$2:$V$1100,2,FALSE),"")</f>
        <v/>
      </c>
      <c r="F33" s="37" t="str">
        <f>+IFERROR(VLOOKUP(C33,[1]Directorio!$B$2:$V$1100,3,FALSE),"")</f>
        <v/>
      </c>
      <c r="G33" s="36" t="str">
        <f>+IFERROR(VLOOKUP(C33,[1]Directorio!$B$2:$V$1100,4,FALSE),"")</f>
        <v/>
      </c>
      <c r="H33" s="36" t="str">
        <f>+IFERROR(VLOOKUP(C33,[1]Directorio!$B$2:$V$1100,5,FALSE),"")</f>
        <v/>
      </c>
      <c r="I33" s="36" t="str">
        <f>+IFERROR(VLOOKUP(C33,[1]Directorio!$B$2:$V$1100,6,FALSE),"")</f>
        <v/>
      </c>
      <c r="J33" s="36" t="str">
        <f>+IFERROR(VLOOKUP(C33,[1]Directorio!$B$2:$V$1100,7,FALSE),"")</f>
        <v/>
      </c>
      <c r="K33" s="36" t="str">
        <f>+IFERROR(VLOOKUP(C33,[1]Directorio!$B$2:$V$1100,8,FALSE),"")</f>
        <v/>
      </c>
      <c r="L33" s="36" t="str">
        <f>+IFERROR(VLOOKUP(C33,[1]Directorio!$B$2:$V$1100,9,FALSE),"")</f>
        <v/>
      </c>
      <c r="M33" s="36" t="str">
        <f>+IFERROR(VLOOKUP(C33,[1]Directorio!$B$2:$V$1100,10,FALSE),"")</f>
        <v/>
      </c>
      <c r="N33" s="36" t="str">
        <f>+IFERROR(VLOOKUP(C33,[1]Directorio!$B$2:$V$1100,11,FALSE),"")</f>
        <v/>
      </c>
      <c r="O33" s="38" t="str">
        <f>+IFERROR(VLOOKUP(C33,[1]Directorio!$B$2:$V$1100,12,FALSE),"")</f>
        <v/>
      </c>
      <c r="P33" s="36" t="str">
        <f>+IFERROR(VLOOKUP(C33,[1]Directorio!$B$2:$V$1100,13,FALSE),"")</f>
        <v/>
      </c>
      <c r="Q33" s="36" t="str">
        <f>+IFERROR(VLOOKUP(C33,[1]Directorio!$B$2:$V$1100,14,FALSE),"")</f>
        <v/>
      </c>
      <c r="R33" s="36" t="str">
        <f>+IFERROR(VLOOKUP(C33,[1]Directorio!$B$2:$V$1100,15,FALSE),"")</f>
        <v/>
      </c>
      <c r="S33" s="36" t="str">
        <f>+IFERROR(VLOOKUP(C33,[1]Directorio!$B$2:$V$1100,16,FALSE),"")</f>
        <v/>
      </c>
      <c r="T33" s="36" t="str">
        <f>+IFERROR(VLOOKUP(C33,[1]Directorio!$B$2:$V$1100,17,FALSE),"")</f>
        <v/>
      </c>
      <c r="U33" s="39" t="str">
        <f>+IFERROR(VLOOKUP(C33,[1]Directorio!$B$2:$V$1100,18,FALSE),"")</f>
        <v/>
      </c>
      <c r="V33" s="39" t="str">
        <f>+IFERROR(VLOOKUP(C33,[1]Directorio!$B$2:$V$1100,19,FALSE),"")</f>
        <v/>
      </c>
      <c r="W33" s="40" t="str">
        <f>+IFERROR(VLOOKUP(C33,[1]Directorio!$B$2:$V$1100,20,FALSE),"")</f>
        <v/>
      </c>
      <c r="X33" s="39" t="str">
        <f>+IFERROR(VLOOKUP(C33,[1]Directorio!$B$2:$V$1100,21,FALSE),"")</f>
        <v/>
      </c>
      <c r="Y33" s="34"/>
      <c r="Z33" s="34"/>
      <c r="AA33" s="41"/>
      <c r="AB33" s="42"/>
      <c r="AC33" s="34"/>
      <c r="AD33" s="42"/>
      <c r="AE33" s="34"/>
      <c r="AF33" s="42"/>
      <c r="AG33" s="51"/>
    </row>
    <row r="34" spans="1:33" x14ac:dyDescent="0.25">
      <c r="A34" s="54">
        <v>30</v>
      </c>
      <c r="B34" s="48" t="str">
        <f t="shared" si="0"/>
        <v/>
      </c>
      <c r="C34" s="35"/>
      <c r="D34" s="43" t="str">
        <f>+IFERROR(VLOOKUP(E34,Listas!$H$2:$I$34,2,FALSE),"")</f>
        <v/>
      </c>
      <c r="E34" s="36" t="str">
        <f>+IFERROR(VLOOKUP(C34,[1]Directorio!$B$2:$V$1100,2,FALSE),"")</f>
        <v/>
      </c>
      <c r="F34" s="37" t="str">
        <f>+IFERROR(VLOOKUP(C34,[1]Directorio!$B$2:$V$1100,3,FALSE),"")</f>
        <v/>
      </c>
      <c r="G34" s="36" t="str">
        <f>+IFERROR(VLOOKUP(C34,[1]Directorio!$B$2:$V$1100,4,FALSE),"")</f>
        <v/>
      </c>
      <c r="H34" s="36" t="str">
        <f>+IFERROR(VLOOKUP(C34,[1]Directorio!$B$2:$V$1100,5,FALSE),"")</f>
        <v/>
      </c>
      <c r="I34" s="36" t="str">
        <f>+IFERROR(VLOOKUP(C34,[1]Directorio!$B$2:$V$1100,6,FALSE),"")</f>
        <v/>
      </c>
      <c r="J34" s="36" t="str">
        <f>+IFERROR(VLOOKUP(C34,[1]Directorio!$B$2:$V$1100,7,FALSE),"")</f>
        <v/>
      </c>
      <c r="K34" s="36" t="str">
        <f>+IFERROR(VLOOKUP(C34,[1]Directorio!$B$2:$V$1100,8,FALSE),"")</f>
        <v/>
      </c>
      <c r="L34" s="36" t="str">
        <f>+IFERROR(VLOOKUP(C34,[1]Directorio!$B$2:$V$1100,9,FALSE),"")</f>
        <v/>
      </c>
      <c r="M34" s="36" t="str">
        <f>+IFERROR(VLOOKUP(C34,[1]Directorio!$B$2:$V$1100,10,FALSE),"")</f>
        <v/>
      </c>
      <c r="N34" s="36" t="str">
        <f>+IFERROR(VLOOKUP(C34,[1]Directorio!$B$2:$V$1100,11,FALSE),"")</f>
        <v/>
      </c>
      <c r="O34" s="38" t="str">
        <f>+IFERROR(VLOOKUP(C34,[1]Directorio!$B$2:$V$1100,12,FALSE),"")</f>
        <v/>
      </c>
      <c r="P34" s="36" t="str">
        <f>+IFERROR(VLOOKUP(C34,[1]Directorio!$B$2:$V$1100,13,FALSE),"")</f>
        <v/>
      </c>
      <c r="Q34" s="36" t="str">
        <f>+IFERROR(VLOOKUP(C34,[1]Directorio!$B$2:$V$1100,14,FALSE),"")</f>
        <v/>
      </c>
      <c r="R34" s="36" t="str">
        <f>+IFERROR(VLOOKUP(C34,[1]Directorio!$B$2:$V$1100,15,FALSE),"")</f>
        <v/>
      </c>
      <c r="S34" s="36" t="str">
        <f>+IFERROR(VLOOKUP(C34,[1]Directorio!$B$2:$V$1100,16,FALSE),"")</f>
        <v/>
      </c>
      <c r="T34" s="36" t="str">
        <f>+IFERROR(VLOOKUP(C34,[1]Directorio!$B$2:$V$1100,17,FALSE),"")</f>
        <v/>
      </c>
      <c r="U34" s="39" t="str">
        <f>+IFERROR(VLOOKUP(C34,[1]Directorio!$B$2:$V$1100,18,FALSE),"")</f>
        <v/>
      </c>
      <c r="V34" s="39" t="str">
        <f>+IFERROR(VLOOKUP(C34,[1]Directorio!$B$2:$V$1100,19,FALSE),"")</f>
        <v/>
      </c>
      <c r="W34" s="40" t="str">
        <f>+IFERROR(VLOOKUP(C34,[1]Directorio!$B$2:$V$1100,20,FALSE),"")</f>
        <v/>
      </c>
      <c r="X34" s="39" t="str">
        <f>+IFERROR(VLOOKUP(C34,[1]Directorio!$B$2:$V$1100,21,FALSE),"")</f>
        <v/>
      </c>
      <c r="Y34" s="34"/>
      <c r="Z34" s="34"/>
      <c r="AA34" s="41"/>
      <c r="AB34" s="42"/>
      <c r="AC34" s="34"/>
      <c r="AD34" s="42"/>
      <c r="AE34" s="34"/>
      <c r="AF34" s="42"/>
      <c r="AG34" s="51"/>
    </row>
    <row r="35" spans="1:33" x14ac:dyDescent="0.25">
      <c r="A35" s="54">
        <v>31</v>
      </c>
      <c r="B35" s="48" t="str">
        <f t="shared" si="0"/>
        <v/>
      </c>
      <c r="C35" s="35"/>
      <c r="D35" s="43" t="str">
        <f>+IFERROR(VLOOKUP(E35,Listas!$H$2:$I$34,2,FALSE),"")</f>
        <v/>
      </c>
      <c r="E35" s="36" t="str">
        <f>+IFERROR(VLOOKUP(C35,[1]Directorio!$B$2:$V$1100,2,FALSE),"")</f>
        <v/>
      </c>
      <c r="F35" s="37" t="str">
        <f>+IFERROR(VLOOKUP(C35,[1]Directorio!$B$2:$V$1100,3,FALSE),"")</f>
        <v/>
      </c>
      <c r="G35" s="36" t="str">
        <f>+IFERROR(VLOOKUP(C35,[1]Directorio!$B$2:$V$1100,4,FALSE),"")</f>
        <v/>
      </c>
      <c r="H35" s="36" t="str">
        <f>+IFERROR(VLOOKUP(C35,[1]Directorio!$B$2:$V$1100,5,FALSE),"")</f>
        <v/>
      </c>
      <c r="I35" s="36" t="str">
        <f>+IFERROR(VLOOKUP(C35,[1]Directorio!$B$2:$V$1100,6,FALSE),"")</f>
        <v/>
      </c>
      <c r="J35" s="36" t="str">
        <f>+IFERROR(VLOOKUP(C35,[1]Directorio!$B$2:$V$1100,7,FALSE),"")</f>
        <v/>
      </c>
      <c r="K35" s="36" t="str">
        <f>+IFERROR(VLOOKUP(C35,[1]Directorio!$B$2:$V$1100,8,FALSE),"")</f>
        <v/>
      </c>
      <c r="L35" s="36" t="str">
        <f>+IFERROR(VLOOKUP(C35,[1]Directorio!$B$2:$V$1100,9,FALSE),"")</f>
        <v/>
      </c>
      <c r="M35" s="36" t="str">
        <f>+IFERROR(VLOOKUP(C35,[1]Directorio!$B$2:$V$1100,10,FALSE),"")</f>
        <v/>
      </c>
      <c r="N35" s="36" t="str">
        <f>+IFERROR(VLOOKUP(C35,[1]Directorio!$B$2:$V$1100,11,FALSE),"")</f>
        <v/>
      </c>
      <c r="O35" s="38" t="str">
        <f>+IFERROR(VLOOKUP(C35,[1]Directorio!$B$2:$V$1100,12,FALSE),"")</f>
        <v/>
      </c>
      <c r="P35" s="36" t="str">
        <f>+IFERROR(VLOOKUP(C35,[1]Directorio!$B$2:$V$1100,13,FALSE),"")</f>
        <v/>
      </c>
      <c r="Q35" s="36" t="str">
        <f>+IFERROR(VLOOKUP(C35,[1]Directorio!$B$2:$V$1100,14,FALSE),"")</f>
        <v/>
      </c>
      <c r="R35" s="36" t="str">
        <f>+IFERROR(VLOOKUP(C35,[1]Directorio!$B$2:$V$1100,15,FALSE),"")</f>
        <v/>
      </c>
      <c r="S35" s="36" t="str">
        <f>+IFERROR(VLOOKUP(C35,[1]Directorio!$B$2:$V$1100,16,FALSE),"")</f>
        <v/>
      </c>
      <c r="T35" s="36" t="str">
        <f>+IFERROR(VLOOKUP(C35,[1]Directorio!$B$2:$V$1100,17,FALSE),"")</f>
        <v/>
      </c>
      <c r="U35" s="39" t="str">
        <f>+IFERROR(VLOOKUP(C35,[1]Directorio!$B$2:$V$1100,18,FALSE),"")</f>
        <v/>
      </c>
      <c r="V35" s="39" t="str">
        <f>+IFERROR(VLOOKUP(C35,[1]Directorio!$B$2:$V$1100,19,FALSE),"")</f>
        <v/>
      </c>
      <c r="W35" s="40" t="str">
        <f>+IFERROR(VLOOKUP(C35,[1]Directorio!$B$2:$V$1100,20,FALSE),"")</f>
        <v/>
      </c>
      <c r="X35" s="39" t="str">
        <f>+IFERROR(VLOOKUP(C35,[1]Directorio!$B$2:$V$1100,21,FALSE),"")</f>
        <v/>
      </c>
      <c r="Y35" s="34"/>
      <c r="Z35" s="34"/>
      <c r="AA35" s="41"/>
      <c r="AB35" s="42"/>
      <c r="AC35" s="34"/>
      <c r="AD35" s="42"/>
      <c r="AE35" s="34"/>
      <c r="AF35" s="42"/>
      <c r="AG35" s="51"/>
    </row>
    <row r="36" spans="1:33" x14ac:dyDescent="0.25">
      <c r="A36" s="54">
        <v>32</v>
      </c>
      <c r="B36" s="48" t="str">
        <f t="shared" si="0"/>
        <v/>
      </c>
      <c r="C36" s="35"/>
      <c r="D36" s="43" t="str">
        <f>+IFERROR(VLOOKUP(E36,Listas!$H$2:$I$34,2,FALSE),"")</f>
        <v/>
      </c>
      <c r="E36" s="36" t="str">
        <f>+IFERROR(VLOOKUP(C36,[1]Directorio!$B$2:$V$1100,2,FALSE),"")</f>
        <v/>
      </c>
      <c r="F36" s="37" t="str">
        <f>+IFERROR(VLOOKUP(C36,[1]Directorio!$B$2:$V$1100,3,FALSE),"")</f>
        <v/>
      </c>
      <c r="G36" s="36" t="str">
        <f>+IFERROR(VLOOKUP(C36,[1]Directorio!$B$2:$V$1100,4,FALSE),"")</f>
        <v/>
      </c>
      <c r="H36" s="36" t="str">
        <f>+IFERROR(VLOOKUP(C36,[1]Directorio!$B$2:$V$1100,5,FALSE),"")</f>
        <v/>
      </c>
      <c r="I36" s="36" t="str">
        <f>+IFERROR(VLOOKUP(C36,[1]Directorio!$B$2:$V$1100,6,FALSE),"")</f>
        <v/>
      </c>
      <c r="J36" s="36" t="str">
        <f>+IFERROR(VLOOKUP(C36,[1]Directorio!$B$2:$V$1100,7,FALSE),"")</f>
        <v/>
      </c>
      <c r="K36" s="36" t="str">
        <f>+IFERROR(VLOOKUP(C36,[1]Directorio!$B$2:$V$1100,8,FALSE),"")</f>
        <v/>
      </c>
      <c r="L36" s="36" t="str">
        <f>+IFERROR(VLOOKUP(C36,[1]Directorio!$B$2:$V$1100,9,FALSE),"")</f>
        <v/>
      </c>
      <c r="M36" s="36" t="str">
        <f>+IFERROR(VLOOKUP(C36,[1]Directorio!$B$2:$V$1100,10,FALSE),"")</f>
        <v/>
      </c>
      <c r="N36" s="36" t="str">
        <f>+IFERROR(VLOOKUP(C36,[1]Directorio!$B$2:$V$1100,11,FALSE),"")</f>
        <v/>
      </c>
      <c r="O36" s="38" t="str">
        <f>+IFERROR(VLOOKUP(C36,[1]Directorio!$B$2:$V$1100,12,FALSE),"")</f>
        <v/>
      </c>
      <c r="P36" s="36" t="str">
        <f>+IFERROR(VLOOKUP(C36,[1]Directorio!$B$2:$V$1100,13,FALSE),"")</f>
        <v/>
      </c>
      <c r="Q36" s="36" t="str">
        <f>+IFERROR(VLOOKUP(C36,[1]Directorio!$B$2:$V$1100,14,FALSE),"")</f>
        <v/>
      </c>
      <c r="R36" s="36" t="str">
        <f>+IFERROR(VLOOKUP(C36,[1]Directorio!$B$2:$V$1100,15,FALSE),"")</f>
        <v/>
      </c>
      <c r="S36" s="36" t="str">
        <f>+IFERROR(VLOOKUP(C36,[1]Directorio!$B$2:$V$1100,16,FALSE),"")</f>
        <v/>
      </c>
      <c r="T36" s="36" t="str">
        <f>+IFERROR(VLOOKUP(C36,[1]Directorio!$B$2:$V$1100,17,FALSE),"")</f>
        <v/>
      </c>
      <c r="U36" s="39" t="str">
        <f>+IFERROR(VLOOKUP(C36,[1]Directorio!$B$2:$V$1100,18,FALSE),"")</f>
        <v/>
      </c>
      <c r="V36" s="39" t="str">
        <f>+IFERROR(VLOOKUP(C36,[1]Directorio!$B$2:$V$1100,19,FALSE),"")</f>
        <v/>
      </c>
      <c r="W36" s="40" t="str">
        <f>+IFERROR(VLOOKUP(C36,[1]Directorio!$B$2:$V$1100,20,FALSE),"")</f>
        <v/>
      </c>
      <c r="X36" s="39" t="str">
        <f>+IFERROR(VLOOKUP(C36,[1]Directorio!$B$2:$V$1100,21,FALSE),"")</f>
        <v/>
      </c>
      <c r="Y36" s="34"/>
      <c r="Z36" s="34"/>
      <c r="AA36" s="41"/>
      <c r="AB36" s="42"/>
      <c r="AC36" s="34"/>
      <c r="AD36" s="42"/>
      <c r="AE36" s="34"/>
      <c r="AF36" s="42"/>
      <c r="AG36" s="51"/>
    </row>
    <row r="37" spans="1:33" x14ac:dyDescent="0.25">
      <c r="A37" s="54">
        <v>33</v>
      </c>
      <c r="B37" s="48" t="str">
        <f t="shared" si="0"/>
        <v/>
      </c>
      <c r="C37" s="35"/>
      <c r="D37" s="43" t="str">
        <f>+IFERROR(VLOOKUP(E37,Listas!$H$2:$I$34,2,FALSE),"")</f>
        <v/>
      </c>
      <c r="E37" s="36" t="str">
        <f>+IFERROR(VLOOKUP(C37,[1]Directorio!$B$2:$V$1100,2,FALSE),"")</f>
        <v/>
      </c>
      <c r="F37" s="37" t="str">
        <f>+IFERROR(VLOOKUP(C37,[1]Directorio!$B$2:$V$1100,3,FALSE),"")</f>
        <v/>
      </c>
      <c r="G37" s="36" t="str">
        <f>+IFERROR(VLOOKUP(C37,[1]Directorio!$B$2:$V$1100,4,FALSE),"")</f>
        <v/>
      </c>
      <c r="H37" s="36" t="str">
        <f>+IFERROR(VLOOKUP(C37,[1]Directorio!$B$2:$V$1100,5,FALSE),"")</f>
        <v/>
      </c>
      <c r="I37" s="36" t="str">
        <f>+IFERROR(VLOOKUP(C37,[1]Directorio!$B$2:$V$1100,6,FALSE),"")</f>
        <v/>
      </c>
      <c r="J37" s="36" t="str">
        <f>+IFERROR(VLOOKUP(C37,[1]Directorio!$B$2:$V$1100,7,FALSE),"")</f>
        <v/>
      </c>
      <c r="K37" s="36" t="str">
        <f>+IFERROR(VLOOKUP(C37,[1]Directorio!$B$2:$V$1100,8,FALSE),"")</f>
        <v/>
      </c>
      <c r="L37" s="36" t="str">
        <f>+IFERROR(VLOOKUP(C37,[1]Directorio!$B$2:$V$1100,9,FALSE),"")</f>
        <v/>
      </c>
      <c r="M37" s="36" t="str">
        <f>+IFERROR(VLOOKUP(C37,[1]Directorio!$B$2:$V$1100,10,FALSE),"")</f>
        <v/>
      </c>
      <c r="N37" s="36" t="str">
        <f>+IFERROR(VLOOKUP(C37,[1]Directorio!$B$2:$V$1100,11,FALSE),"")</f>
        <v/>
      </c>
      <c r="O37" s="38" t="str">
        <f>+IFERROR(VLOOKUP(C37,[1]Directorio!$B$2:$V$1100,12,FALSE),"")</f>
        <v/>
      </c>
      <c r="P37" s="36" t="str">
        <f>+IFERROR(VLOOKUP(C37,[1]Directorio!$B$2:$V$1100,13,FALSE),"")</f>
        <v/>
      </c>
      <c r="Q37" s="36" t="str">
        <f>+IFERROR(VLOOKUP(C37,[1]Directorio!$B$2:$V$1100,14,FALSE),"")</f>
        <v/>
      </c>
      <c r="R37" s="36" t="str">
        <f>+IFERROR(VLOOKUP(C37,[1]Directorio!$B$2:$V$1100,15,FALSE),"")</f>
        <v/>
      </c>
      <c r="S37" s="36" t="str">
        <f>+IFERROR(VLOOKUP(C37,[1]Directorio!$B$2:$V$1100,16,FALSE),"")</f>
        <v/>
      </c>
      <c r="T37" s="36" t="str">
        <f>+IFERROR(VLOOKUP(C37,[1]Directorio!$B$2:$V$1100,17,FALSE),"")</f>
        <v/>
      </c>
      <c r="U37" s="39" t="str">
        <f>+IFERROR(VLOOKUP(C37,[1]Directorio!$B$2:$V$1100,18,FALSE),"")</f>
        <v/>
      </c>
      <c r="V37" s="39" t="str">
        <f>+IFERROR(VLOOKUP(C37,[1]Directorio!$B$2:$V$1100,19,FALSE),"")</f>
        <v/>
      </c>
      <c r="W37" s="40" t="str">
        <f>+IFERROR(VLOOKUP(C37,[1]Directorio!$B$2:$V$1100,20,FALSE),"")</f>
        <v/>
      </c>
      <c r="X37" s="39" t="str">
        <f>+IFERROR(VLOOKUP(C37,[1]Directorio!$B$2:$V$1100,21,FALSE),"")</f>
        <v/>
      </c>
      <c r="Y37" s="34"/>
      <c r="Z37" s="34"/>
      <c r="AA37" s="41"/>
      <c r="AB37" s="42"/>
      <c r="AC37" s="34"/>
      <c r="AD37" s="42"/>
      <c r="AE37" s="34"/>
      <c r="AF37" s="42"/>
      <c r="AG37" s="51"/>
    </row>
    <row r="38" spans="1:33" x14ac:dyDescent="0.25">
      <c r="A38" s="54">
        <v>34</v>
      </c>
      <c r="B38" s="48" t="str">
        <f t="shared" si="0"/>
        <v/>
      </c>
      <c r="C38" s="35"/>
      <c r="D38" s="43" t="str">
        <f>+IFERROR(VLOOKUP(E38,Listas!$H$2:$I$34,2,FALSE),"")</f>
        <v/>
      </c>
      <c r="E38" s="36" t="str">
        <f>+IFERROR(VLOOKUP(C38,[1]Directorio!$B$2:$V$1100,2,FALSE),"")</f>
        <v/>
      </c>
      <c r="F38" s="37" t="str">
        <f>+IFERROR(VLOOKUP(C38,[1]Directorio!$B$2:$V$1100,3,FALSE),"")</f>
        <v/>
      </c>
      <c r="G38" s="36" t="str">
        <f>+IFERROR(VLOOKUP(C38,[1]Directorio!$B$2:$V$1100,4,FALSE),"")</f>
        <v/>
      </c>
      <c r="H38" s="36" t="str">
        <f>+IFERROR(VLOOKUP(C38,[1]Directorio!$B$2:$V$1100,5,FALSE),"")</f>
        <v/>
      </c>
      <c r="I38" s="36" t="str">
        <f>+IFERROR(VLOOKUP(C38,[1]Directorio!$B$2:$V$1100,6,FALSE),"")</f>
        <v/>
      </c>
      <c r="J38" s="36" t="str">
        <f>+IFERROR(VLOOKUP(C38,[1]Directorio!$B$2:$V$1100,7,FALSE),"")</f>
        <v/>
      </c>
      <c r="K38" s="36" t="str">
        <f>+IFERROR(VLOOKUP(C38,[1]Directorio!$B$2:$V$1100,8,FALSE),"")</f>
        <v/>
      </c>
      <c r="L38" s="36" t="str">
        <f>+IFERROR(VLOOKUP(C38,[1]Directorio!$B$2:$V$1100,9,FALSE),"")</f>
        <v/>
      </c>
      <c r="M38" s="36" t="str">
        <f>+IFERROR(VLOOKUP(C38,[1]Directorio!$B$2:$V$1100,10,FALSE),"")</f>
        <v/>
      </c>
      <c r="N38" s="36" t="str">
        <f>+IFERROR(VLOOKUP(C38,[1]Directorio!$B$2:$V$1100,11,FALSE),"")</f>
        <v/>
      </c>
      <c r="O38" s="38" t="str">
        <f>+IFERROR(VLOOKUP(C38,[1]Directorio!$B$2:$V$1100,12,FALSE),"")</f>
        <v/>
      </c>
      <c r="P38" s="36" t="str">
        <f>+IFERROR(VLOOKUP(C38,[1]Directorio!$B$2:$V$1100,13,FALSE),"")</f>
        <v/>
      </c>
      <c r="Q38" s="36" t="str">
        <f>+IFERROR(VLOOKUP(C38,[1]Directorio!$B$2:$V$1100,14,FALSE),"")</f>
        <v/>
      </c>
      <c r="R38" s="36" t="str">
        <f>+IFERROR(VLOOKUP(C38,[1]Directorio!$B$2:$V$1100,15,FALSE),"")</f>
        <v/>
      </c>
      <c r="S38" s="36" t="str">
        <f>+IFERROR(VLOOKUP(C38,[1]Directorio!$B$2:$V$1100,16,FALSE),"")</f>
        <v/>
      </c>
      <c r="T38" s="36" t="str">
        <f>+IFERROR(VLOOKUP(C38,[1]Directorio!$B$2:$V$1100,17,FALSE),"")</f>
        <v/>
      </c>
      <c r="U38" s="39" t="str">
        <f>+IFERROR(VLOOKUP(C38,[1]Directorio!$B$2:$V$1100,18,FALSE),"")</f>
        <v/>
      </c>
      <c r="V38" s="39" t="str">
        <f>+IFERROR(VLOOKUP(C38,[1]Directorio!$B$2:$V$1100,19,FALSE),"")</f>
        <v/>
      </c>
      <c r="W38" s="40" t="str">
        <f>+IFERROR(VLOOKUP(C38,[1]Directorio!$B$2:$V$1100,20,FALSE),"")</f>
        <v/>
      </c>
      <c r="X38" s="39" t="str">
        <f>+IFERROR(VLOOKUP(C38,[1]Directorio!$B$2:$V$1100,21,FALSE),"")</f>
        <v/>
      </c>
      <c r="Y38" s="34"/>
      <c r="Z38" s="34"/>
      <c r="AA38" s="41"/>
      <c r="AB38" s="42"/>
      <c r="AC38" s="34"/>
      <c r="AD38" s="42"/>
      <c r="AE38" s="34"/>
      <c r="AF38" s="42"/>
      <c r="AG38" s="51"/>
    </row>
    <row r="39" spans="1:33" x14ac:dyDescent="0.25">
      <c r="A39" s="54">
        <v>35</v>
      </c>
      <c r="B39" s="48" t="str">
        <f t="shared" si="0"/>
        <v/>
      </c>
      <c r="C39" s="35"/>
      <c r="D39" s="43" t="str">
        <f>+IFERROR(VLOOKUP(E39,Listas!$H$2:$I$34,2,FALSE),"")</f>
        <v/>
      </c>
      <c r="E39" s="36" t="str">
        <f>+IFERROR(VLOOKUP(C39,[1]Directorio!$B$2:$V$1100,2,FALSE),"")</f>
        <v/>
      </c>
      <c r="F39" s="37" t="str">
        <f>+IFERROR(VLOOKUP(C39,[1]Directorio!$B$2:$V$1100,3,FALSE),"")</f>
        <v/>
      </c>
      <c r="G39" s="36" t="str">
        <f>+IFERROR(VLOOKUP(C39,[1]Directorio!$B$2:$V$1100,4,FALSE),"")</f>
        <v/>
      </c>
      <c r="H39" s="36" t="str">
        <f>+IFERROR(VLOOKUP(C39,[1]Directorio!$B$2:$V$1100,5,FALSE),"")</f>
        <v/>
      </c>
      <c r="I39" s="36" t="str">
        <f>+IFERROR(VLOOKUP(C39,[1]Directorio!$B$2:$V$1100,6,FALSE),"")</f>
        <v/>
      </c>
      <c r="J39" s="36" t="str">
        <f>+IFERROR(VLOOKUP(C39,[1]Directorio!$B$2:$V$1100,7,FALSE),"")</f>
        <v/>
      </c>
      <c r="K39" s="36" t="str">
        <f>+IFERROR(VLOOKUP(C39,[1]Directorio!$B$2:$V$1100,8,FALSE),"")</f>
        <v/>
      </c>
      <c r="L39" s="36" t="str">
        <f>+IFERROR(VLOOKUP(C39,[1]Directorio!$B$2:$V$1100,9,FALSE),"")</f>
        <v/>
      </c>
      <c r="M39" s="36" t="str">
        <f>+IFERROR(VLOOKUP(C39,[1]Directorio!$B$2:$V$1100,10,FALSE),"")</f>
        <v/>
      </c>
      <c r="N39" s="36" t="str">
        <f>+IFERROR(VLOOKUP(C39,[1]Directorio!$B$2:$V$1100,11,FALSE),"")</f>
        <v/>
      </c>
      <c r="O39" s="38" t="str">
        <f>+IFERROR(VLOOKUP(C39,[1]Directorio!$B$2:$V$1100,12,FALSE),"")</f>
        <v/>
      </c>
      <c r="P39" s="36" t="str">
        <f>+IFERROR(VLOOKUP(C39,[1]Directorio!$B$2:$V$1100,13,FALSE),"")</f>
        <v/>
      </c>
      <c r="Q39" s="36" t="str">
        <f>+IFERROR(VLOOKUP(C39,[1]Directorio!$B$2:$V$1100,14,FALSE),"")</f>
        <v/>
      </c>
      <c r="R39" s="36" t="str">
        <f>+IFERROR(VLOOKUP(C39,[1]Directorio!$B$2:$V$1100,15,FALSE),"")</f>
        <v/>
      </c>
      <c r="S39" s="36" t="str">
        <f>+IFERROR(VLOOKUP(C39,[1]Directorio!$B$2:$V$1100,16,FALSE),"")</f>
        <v/>
      </c>
      <c r="T39" s="36" t="str">
        <f>+IFERROR(VLOOKUP(C39,[1]Directorio!$B$2:$V$1100,17,FALSE),"")</f>
        <v/>
      </c>
      <c r="U39" s="39" t="str">
        <f>+IFERROR(VLOOKUP(C39,[1]Directorio!$B$2:$V$1100,18,FALSE),"")</f>
        <v/>
      </c>
      <c r="V39" s="39" t="str">
        <f>+IFERROR(VLOOKUP(C39,[1]Directorio!$B$2:$V$1100,19,FALSE),"")</f>
        <v/>
      </c>
      <c r="W39" s="40" t="str">
        <f>+IFERROR(VLOOKUP(C39,[1]Directorio!$B$2:$V$1100,20,FALSE),"")</f>
        <v/>
      </c>
      <c r="X39" s="39" t="str">
        <f>+IFERROR(VLOOKUP(C39,[1]Directorio!$B$2:$V$1100,21,FALSE),"")</f>
        <v/>
      </c>
      <c r="Y39" s="34"/>
      <c r="Z39" s="34"/>
      <c r="AA39" s="41"/>
      <c r="AB39" s="42"/>
      <c r="AC39" s="34"/>
      <c r="AD39" s="42"/>
      <c r="AE39" s="34"/>
      <c r="AF39" s="42"/>
      <c r="AG39" s="51"/>
    </row>
    <row r="40" spans="1:33" x14ac:dyDescent="0.25">
      <c r="A40" s="54">
        <v>36</v>
      </c>
      <c r="B40" s="48" t="str">
        <f t="shared" si="0"/>
        <v/>
      </c>
      <c r="C40" s="35"/>
      <c r="D40" s="43" t="str">
        <f>+IFERROR(VLOOKUP(E40,Listas!$H$2:$I$34,2,FALSE),"")</f>
        <v/>
      </c>
      <c r="E40" s="36" t="str">
        <f>+IFERROR(VLOOKUP(C40,[1]Directorio!$B$2:$V$1100,2,FALSE),"")</f>
        <v/>
      </c>
      <c r="F40" s="37" t="str">
        <f>+IFERROR(VLOOKUP(C40,[1]Directorio!$B$2:$V$1100,3,FALSE),"")</f>
        <v/>
      </c>
      <c r="G40" s="36" t="str">
        <f>+IFERROR(VLOOKUP(C40,[1]Directorio!$B$2:$V$1100,4,FALSE),"")</f>
        <v/>
      </c>
      <c r="H40" s="36" t="str">
        <f>+IFERROR(VLOOKUP(C40,[1]Directorio!$B$2:$V$1100,5,FALSE),"")</f>
        <v/>
      </c>
      <c r="I40" s="36" t="str">
        <f>+IFERROR(VLOOKUP(C40,[1]Directorio!$B$2:$V$1100,6,FALSE),"")</f>
        <v/>
      </c>
      <c r="J40" s="36" t="str">
        <f>+IFERROR(VLOOKUP(C40,[1]Directorio!$B$2:$V$1100,7,FALSE),"")</f>
        <v/>
      </c>
      <c r="K40" s="36" t="str">
        <f>+IFERROR(VLOOKUP(C40,[1]Directorio!$B$2:$V$1100,8,FALSE),"")</f>
        <v/>
      </c>
      <c r="L40" s="36" t="str">
        <f>+IFERROR(VLOOKUP(C40,[1]Directorio!$B$2:$V$1100,9,FALSE),"")</f>
        <v/>
      </c>
      <c r="M40" s="36" t="str">
        <f>+IFERROR(VLOOKUP(C40,[1]Directorio!$B$2:$V$1100,10,FALSE),"")</f>
        <v/>
      </c>
      <c r="N40" s="36" t="str">
        <f>+IFERROR(VLOOKUP(C40,[1]Directorio!$B$2:$V$1100,11,FALSE),"")</f>
        <v/>
      </c>
      <c r="O40" s="38" t="str">
        <f>+IFERROR(VLOOKUP(C40,[1]Directorio!$B$2:$V$1100,12,FALSE),"")</f>
        <v/>
      </c>
      <c r="P40" s="36" t="str">
        <f>+IFERROR(VLOOKUP(C40,[1]Directorio!$B$2:$V$1100,13,FALSE),"")</f>
        <v/>
      </c>
      <c r="Q40" s="36" t="str">
        <f>+IFERROR(VLOOKUP(C40,[1]Directorio!$B$2:$V$1100,14,FALSE),"")</f>
        <v/>
      </c>
      <c r="R40" s="36" t="str">
        <f>+IFERROR(VLOOKUP(C40,[1]Directorio!$B$2:$V$1100,15,FALSE),"")</f>
        <v/>
      </c>
      <c r="S40" s="36" t="str">
        <f>+IFERROR(VLOOKUP(C40,[1]Directorio!$B$2:$V$1100,16,FALSE),"")</f>
        <v/>
      </c>
      <c r="T40" s="36" t="str">
        <f>+IFERROR(VLOOKUP(C40,[1]Directorio!$B$2:$V$1100,17,FALSE),"")</f>
        <v/>
      </c>
      <c r="U40" s="39" t="str">
        <f>+IFERROR(VLOOKUP(C40,[1]Directorio!$B$2:$V$1100,18,FALSE),"")</f>
        <v/>
      </c>
      <c r="V40" s="39" t="str">
        <f>+IFERROR(VLOOKUP(C40,[1]Directorio!$B$2:$V$1100,19,FALSE),"")</f>
        <v/>
      </c>
      <c r="W40" s="40" t="str">
        <f>+IFERROR(VLOOKUP(C40,[1]Directorio!$B$2:$V$1100,20,FALSE),"")</f>
        <v/>
      </c>
      <c r="X40" s="39" t="str">
        <f>+IFERROR(VLOOKUP(C40,[1]Directorio!$B$2:$V$1100,21,FALSE),"")</f>
        <v/>
      </c>
      <c r="Y40" s="34"/>
      <c r="Z40" s="34"/>
      <c r="AA40" s="41"/>
      <c r="AB40" s="42"/>
      <c r="AC40" s="34"/>
      <c r="AD40" s="42"/>
      <c r="AE40" s="34"/>
      <c r="AF40" s="42"/>
      <c r="AG40" s="51"/>
    </row>
    <row r="41" spans="1:33" x14ac:dyDescent="0.25">
      <c r="A41" s="54">
        <v>37</v>
      </c>
      <c r="B41" s="48" t="str">
        <f t="shared" si="0"/>
        <v/>
      </c>
      <c r="C41" s="35"/>
      <c r="D41" s="43" t="str">
        <f>+IFERROR(VLOOKUP(E41,Listas!$H$2:$I$34,2,FALSE),"")</f>
        <v/>
      </c>
      <c r="E41" s="36" t="str">
        <f>+IFERROR(VLOOKUP(C41,[1]Directorio!$B$2:$V$1100,2,FALSE),"")</f>
        <v/>
      </c>
      <c r="F41" s="37" t="str">
        <f>+IFERROR(VLOOKUP(C41,[1]Directorio!$B$2:$V$1100,3,FALSE),"")</f>
        <v/>
      </c>
      <c r="G41" s="36" t="str">
        <f>+IFERROR(VLOOKUP(C41,[1]Directorio!$B$2:$V$1100,4,FALSE),"")</f>
        <v/>
      </c>
      <c r="H41" s="36" t="str">
        <f>+IFERROR(VLOOKUP(C41,[1]Directorio!$B$2:$V$1100,5,FALSE),"")</f>
        <v/>
      </c>
      <c r="I41" s="36" t="str">
        <f>+IFERROR(VLOOKUP(C41,[1]Directorio!$B$2:$V$1100,6,FALSE),"")</f>
        <v/>
      </c>
      <c r="J41" s="36" t="str">
        <f>+IFERROR(VLOOKUP(C41,[1]Directorio!$B$2:$V$1100,7,FALSE),"")</f>
        <v/>
      </c>
      <c r="K41" s="36" t="str">
        <f>+IFERROR(VLOOKUP(C41,[1]Directorio!$B$2:$V$1100,8,FALSE),"")</f>
        <v/>
      </c>
      <c r="L41" s="36" t="str">
        <f>+IFERROR(VLOOKUP(C41,[1]Directorio!$B$2:$V$1100,9,FALSE),"")</f>
        <v/>
      </c>
      <c r="M41" s="36" t="str">
        <f>+IFERROR(VLOOKUP(C41,[1]Directorio!$B$2:$V$1100,10,FALSE),"")</f>
        <v/>
      </c>
      <c r="N41" s="36" t="str">
        <f>+IFERROR(VLOOKUP(C41,[1]Directorio!$B$2:$V$1100,11,FALSE),"")</f>
        <v/>
      </c>
      <c r="O41" s="38" t="str">
        <f>+IFERROR(VLOOKUP(C41,[1]Directorio!$B$2:$V$1100,12,FALSE),"")</f>
        <v/>
      </c>
      <c r="P41" s="36" t="str">
        <f>+IFERROR(VLOOKUP(C41,[1]Directorio!$B$2:$V$1100,13,FALSE),"")</f>
        <v/>
      </c>
      <c r="Q41" s="36" t="str">
        <f>+IFERROR(VLOOKUP(C41,[1]Directorio!$B$2:$V$1100,14,FALSE),"")</f>
        <v/>
      </c>
      <c r="R41" s="36" t="str">
        <f>+IFERROR(VLOOKUP(C41,[1]Directorio!$B$2:$V$1100,15,FALSE),"")</f>
        <v/>
      </c>
      <c r="S41" s="36" t="str">
        <f>+IFERROR(VLOOKUP(C41,[1]Directorio!$B$2:$V$1100,16,FALSE),"")</f>
        <v/>
      </c>
      <c r="T41" s="36" t="str">
        <f>+IFERROR(VLOOKUP(C41,[1]Directorio!$B$2:$V$1100,17,FALSE),"")</f>
        <v/>
      </c>
      <c r="U41" s="39" t="str">
        <f>+IFERROR(VLOOKUP(C41,[1]Directorio!$B$2:$V$1100,18,FALSE),"")</f>
        <v/>
      </c>
      <c r="V41" s="39" t="str">
        <f>+IFERROR(VLOOKUP(C41,[1]Directorio!$B$2:$V$1100,19,FALSE),"")</f>
        <v/>
      </c>
      <c r="W41" s="40" t="str">
        <f>+IFERROR(VLOOKUP(C41,[1]Directorio!$B$2:$V$1100,20,FALSE),"")</f>
        <v/>
      </c>
      <c r="X41" s="39" t="str">
        <f>+IFERROR(VLOOKUP(C41,[1]Directorio!$B$2:$V$1100,21,FALSE),"")</f>
        <v/>
      </c>
      <c r="Y41" s="34"/>
      <c r="Z41" s="34"/>
      <c r="AA41" s="41"/>
      <c r="AB41" s="42"/>
      <c r="AC41" s="34"/>
      <c r="AD41" s="42"/>
      <c r="AE41" s="34"/>
      <c r="AF41" s="42"/>
      <c r="AG41" s="51"/>
    </row>
    <row r="42" spans="1:33" x14ac:dyDescent="0.25">
      <c r="A42" s="54">
        <v>38</v>
      </c>
      <c r="B42" s="48" t="str">
        <f t="shared" si="0"/>
        <v/>
      </c>
      <c r="C42" s="35"/>
      <c r="D42" s="43" t="str">
        <f>+IFERROR(VLOOKUP(E42,Listas!$H$2:$I$34,2,FALSE),"")</f>
        <v/>
      </c>
      <c r="E42" s="36" t="str">
        <f>+IFERROR(VLOOKUP(C42,[1]Directorio!$B$2:$V$1100,2,FALSE),"")</f>
        <v/>
      </c>
      <c r="F42" s="37" t="str">
        <f>+IFERROR(VLOOKUP(C42,[1]Directorio!$B$2:$V$1100,3,FALSE),"")</f>
        <v/>
      </c>
      <c r="G42" s="36" t="str">
        <f>+IFERROR(VLOOKUP(C42,[1]Directorio!$B$2:$V$1100,4,FALSE),"")</f>
        <v/>
      </c>
      <c r="H42" s="36" t="str">
        <f>+IFERROR(VLOOKUP(C42,[1]Directorio!$B$2:$V$1100,5,FALSE),"")</f>
        <v/>
      </c>
      <c r="I42" s="36" t="str">
        <f>+IFERROR(VLOOKUP(C42,[1]Directorio!$B$2:$V$1100,6,FALSE),"")</f>
        <v/>
      </c>
      <c r="J42" s="36" t="str">
        <f>+IFERROR(VLOOKUP(C42,[1]Directorio!$B$2:$V$1100,7,FALSE),"")</f>
        <v/>
      </c>
      <c r="K42" s="36" t="str">
        <f>+IFERROR(VLOOKUP(C42,[1]Directorio!$B$2:$V$1100,8,FALSE),"")</f>
        <v/>
      </c>
      <c r="L42" s="36" t="str">
        <f>+IFERROR(VLOOKUP(C42,[1]Directorio!$B$2:$V$1100,9,FALSE),"")</f>
        <v/>
      </c>
      <c r="M42" s="36" t="str">
        <f>+IFERROR(VLOOKUP(C42,[1]Directorio!$B$2:$V$1100,10,FALSE),"")</f>
        <v/>
      </c>
      <c r="N42" s="36" t="str">
        <f>+IFERROR(VLOOKUP(C42,[1]Directorio!$B$2:$V$1100,11,FALSE),"")</f>
        <v/>
      </c>
      <c r="O42" s="38" t="str">
        <f>+IFERROR(VLOOKUP(C42,[1]Directorio!$B$2:$V$1100,12,FALSE),"")</f>
        <v/>
      </c>
      <c r="P42" s="36" t="str">
        <f>+IFERROR(VLOOKUP(C42,[1]Directorio!$B$2:$V$1100,13,FALSE),"")</f>
        <v/>
      </c>
      <c r="Q42" s="36" t="str">
        <f>+IFERROR(VLOOKUP(C42,[1]Directorio!$B$2:$V$1100,14,FALSE),"")</f>
        <v/>
      </c>
      <c r="R42" s="36" t="str">
        <f>+IFERROR(VLOOKUP(C42,[1]Directorio!$B$2:$V$1100,15,FALSE),"")</f>
        <v/>
      </c>
      <c r="S42" s="36" t="str">
        <f>+IFERROR(VLOOKUP(C42,[1]Directorio!$B$2:$V$1100,16,FALSE),"")</f>
        <v/>
      </c>
      <c r="T42" s="36" t="str">
        <f>+IFERROR(VLOOKUP(C42,[1]Directorio!$B$2:$V$1100,17,FALSE),"")</f>
        <v/>
      </c>
      <c r="U42" s="39" t="str">
        <f>+IFERROR(VLOOKUP(C42,[1]Directorio!$B$2:$V$1100,18,FALSE),"")</f>
        <v/>
      </c>
      <c r="V42" s="39" t="str">
        <f>+IFERROR(VLOOKUP(C42,[1]Directorio!$B$2:$V$1100,19,FALSE),"")</f>
        <v/>
      </c>
      <c r="W42" s="40" t="str">
        <f>+IFERROR(VLOOKUP(C42,[1]Directorio!$B$2:$V$1100,20,FALSE),"")</f>
        <v/>
      </c>
      <c r="X42" s="39" t="str">
        <f>+IFERROR(VLOOKUP(C42,[1]Directorio!$B$2:$V$1100,21,FALSE),"")</f>
        <v/>
      </c>
      <c r="Y42" s="34"/>
      <c r="Z42" s="34"/>
      <c r="AA42" s="41"/>
      <c r="AB42" s="42"/>
      <c r="AC42" s="34"/>
      <c r="AD42" s="42"/>
      <c r="AE42" s="34"/>
      <c r="AF42" s="42"/>
      <c r="AG42" s="51"/>
    </row>
    <row r="43" spans="1:33" x14ac:dyDescent="0.25">
      <c r="A43" s="54">
        <v>39</v>
      </c>
      <c r="B43" s="48" t="str">
        <f t="shared" si="0"/>
        <v/>
      </c>
      <c r="C43" s="35"/>
      <c r="D43" s="43" t="str">
        <f>+IFERROR(VLOOKUP(E43,Listas!$H$2:$I$34,2,FALSE),"")</f>
        <v/>
      </c>
      <c r="E43" s="36" t="str">
        <f>+IFERROR(VLOOKUP(C43,[1]Directorio!$B$2:$V$1100,2,FALSE),"")</f>
        <v/>
      </c>
      <c r="F43" s="37" t="str">
        <f>+IFERROR(VLOOKUP(C43,[1]Directorio!$B$2:$V$1100,3,FALSE),"")</f>
        <v/>
      </c>
      <c r="G43" s="36" t="str">
        <f>+IFERROR(VLOOKUP(C43,[1]Directorio!$B$2:$V$1100,4,FALSE),"")</f>
        <v/>
      </c>
      <c r="H43" s="36" t="str">
        <f>+IFERROR(VLOOKUP(C43,[1]Directorio!$B$2:$V$1100,5,FALSE),"")</f>
        <v/>
      </c>
      <c r="I43" s="36" t="str">
        <f>+IFERROR(VLOOKUP(C43,[1]Directorio!$B$2:$V$1100,6,FALSE),"")</f>
        <v/>
      </c>
      <c r="J43" s="36" t="str">
        <f>+IFERROR(VLOOKUP(C43,[1]Directorio!$B$2:$V$1100,7,FALSE),"")</f>
        <v/>
      </c>
      <c r="K43" s="36" t="str">
        <f>+IFERROR(VLOOKUP(C43,[1]Directorio!$B$2:$V$1100,8,FALSE),"")</f>
        <v/>
      </c>
      <c r="L43" s="36" t="str">
        <f>+IFERROR(VLOOKUP(C43,[1]Directorio!$B$2:$V$1100,9,FALSE),"")</f>
        <v/>
      </c>
      <c r="M43" s="36" t="str">
        <f>+IFERROR(VLOOKUP(C43,[1]Directorio!$B$2:$V$1100,10,FALSE),"")</f>
        <v/>
      </c>
      <c r="N43" s="36" t="str">
        <f>+IFERROR(VLOOKUP(C43,[1]Directorio!$B$2:$V$1100,11,FALSE),"")</f>
        <v/>
      </c>
      <c r="O43" s="38" t="str">
        <f>+IFERROR(VLOOKUP(C43,[1]Directorio!$B$2:$V$1100,12,FALSE),"")</f>
        <v/>
      </c>
      <c r="P43" s="36" t="str">
        <f>+IFERROR(VLOOKUP(C43,[1]Directorio!$B$2:$V$1100,13,FALSE),"")</f>
        <v/>
      </c>
      <c r="Q43" s="36" t="str">
        <f>+IFERROR(VLOOKUP(C43,[1]Directorio!$B$2:$V$1100,14,FALSE),"")</f>
        <v/>
      </c>
      <c r="R43" s="36" t="str">
        <f>+IFERROR(VLOOKUP(C43,[1]Directorio!$B$2:$V$1100,15,FALSE),"")</f>
        <v/>
      </c>
      <c r="S43" s="36" t="str">
        <f>+IFERROR(VLOOKUP(C43,[1]Directorio!$B$2:$V$1100,16,FALSE),"")</f>
        <v/>
      </c>
      <c r="T43" s="36" t="str">
        <f>+IFERROR(VLOOKUP(C43,[1]Directorio!$B$2:$V$1100,17,FALSE),"")</f>
        <v/>
      </c>
      <c r="U43" s="39" t="str">
        <f>+IFERROR(VLOOKUP(C43,[1]Directorio!$B$2:$V$1100,18,FALSE),"")</f>
        <v/>
      </c>
      <c r="V43" s="39" t="str">
        <f>+IFERROR(VLOOKUP(C43,[1]Directorio!$B$2:$V$1100,19,FALSE),"")</f>
        <v/>
      </c>
      <c r="W43" s="40" t="str">
        <f>+IFERROR(VLOOKUP(C43,[1]Directorio!$B$2:$V$1100,20,FALSE),"")</f>
        <v/>
      </c>
      <c r="X43" s="39" t="str">
        <f>+IFERROR(VLOOKUP(C43,[1]Directorio!$B$2:$V$1100,21,FALSE),"")</f>
        <v/>
      </c>
      <c r="Y43" s="34"/>
      <c r="Z43" s="34"/>
      <c r="AA43" s="41"/>
      <c r="AB43" s="42"/>
      <c r="AC43" s="34"/>
      <c r="AD43" s="42"/>
      <c r="AE43" s="34"/>
      <c r="AF43" s="42"/>
      <c r="AG43" s="51"/>
    </row>
    <row r="44" spans="1:33" x14ac:dyDescent="0.25">
      <c r="A44" s="54">
        <v>40</v>
      </c>
      <c r="B44" s="48" t="str">
        <f t="shared" si="0"/>
        <v/>
      </c>
      <c r="C44" s="35"/>
      <c r="D44" s="43" t="str">
        <f>+IFERROR(VLOOKUP(E44,Listas!$H$2:$I$34,2,FALSE),"")</f>
        <v/>
      </c>
      <c r="E44" s="36" t="str">
        <f>+IFERROR(VLOOKUP(C44,[1]Directorio!$B$2:$V$1100,2,FALSE),"")</f>
        <v/>
      </c>
      <c r="F44" s="37" t="str">
        <f>+IFERROR(VLOOKUP(C44,[1]Directorio!$B$2:$V$1100,3,FALSE),"")</f>
        <v/>
      </c>
      <c r="G44" s="36" t="str">
        <f>+IFERROR(VLOOKUP(C44,[1]Directorio!$B$2:$V$1100,4,FALSE),"")</f>
        <v/>
      </c>
      <c r="H44" s="36" t="str">
        <f>+IFERROR(VLOOKUP(C44,[1]Directorio!$B$2:$V$1100,5,FALSE),"")</f>
        <v/>
      </c>
      <c r="I44" s="36" t="str">
        <f>+IFERROR(VLOOKUP(C44,[1]Directorio!$B$2:$V$1100,6,FALSE),"")</f>
        <v/>
      </c>
      <c r="J44" s="36" t="str">
        <f>+IFERROR(VLOOKUP(C44,[1]Directorio!$B$2:$V$1100,7,FALSE),"")</f>
        <v/>
      </c>
      <c r="K44" s="36" t="str">
        <f>+IFERROR(VLOOKUP(C44,[1]Directorio!$B$2:$V$1100,8,FALSE),"")</f>
        <v/>
      </c>
      <c r="L44" s="36" t="str">
        <f>+IFERROR(VLOOKUP(C44,[1]Directorio!$B$2:$V$1100,9,FALSE),"")</f>
        <v/>
      </c>
      <c r="M44" s="36" t="str">
        <f>+IFERROR(VLOOKUP(C44,[1]Directorio!$B$2:$V$1100,10,FALSE),"")</f>
        <v/>
      </c>
      <c r="N44" s="36" t="str">
        <f>+IFERROR(VLOOKUP(C44,[1]Directorio!$B$2:$V$1100,11,FALSE),"")</f>
        <v/>
      </c>
      <c r="O44" s="38" t="str">
        <f>+IFERROR(VLOOKUP(C44,[1]Directorio!$B$2:$V$1100,12,FALSE),"")</f>
        <v/>
      </c>
      <c r="P44" s="36" t="str">
        <f>+IFERROR(VLOOKUP(C44,[1]Directorio!$B$2:$V$1100,13,FALSE),"")</f>
        <v/>
      </c>
      <c r="Q44" s="36" t="str">
        <f>+IFERROR(VLOOKUP(C44,[1]Directorio!$B$2:$V$1100,14,FALSE),"")</f>
        <v/>
      </c>
      <c r="R44" s="36" t="str">
        <f>+IFERROR(VLOOKUP(C44,[1]Directorio!$B$2:$V$1100,15,FALSE),"")</f>
        <v/>
      </c>
      <c r="S44" s="36" t="str">
        <f>+IFERROR(VLOOKUP(C44,[1]Directorio!$B$2:$V$1100,16,FALSE),"")</f>
        <v/>
      </c>
      <c r="T44" s="36" t="str">
        <f>+IFERROR(VLOOKUP(C44,[1]Directorio!$B$2:$V$1100,17,FALSE),"")</f>
        <v/>
      </c>
      <c r="U44" s="39" t="str">
        <f>+IFERROR(VLOOKUP(C44,[1]Directorio!$B$2:$V$1100,18,FALSE),"")</f>
        <v/>
      </c>
      <c r="V44" s="39" t="str">
        <f>+IFERROR(VLOOKUP(C44,[1]Directorio!$B$2:$V$1100,19,FALSE),"")</f>
        <v/>
      </c>
      <c r="W44" s="40" t="str">
        <f>+IFERROR(VLOOKUP(C44,[1]Directorio!$B$2:$V$1100,20,FALSE),"")</f>
        <v/>
      </c>
      <c r="X44" s="39" t="str">
        <f>+IFERROR(VLOOKUP(C44,[1]Directorio!$B$2:$V$1100,21,FALSE),"")</f>
        <v/>
      </c>
      <c r="Y44" s="34"/>
      <c r="Z44" s="34"/>
      <c r="AA44" s="41"/>
      <c r="AB44" s="42"/>
      <c r="AC44" s="34"/>
      <c r="AD44" s="42"/>
      <c r="AE44" s="34"/>
      <c r="AF44" s="42"/>
      <c r="AG44" s="51"/>
    </row>
    <row r="45" spans="1:33" x14ac:dyDescent="0.25">
      <c r="A45" s="54">
        <v>41</v>
      </c>
      <c r="B45" s="48" t="str">
        <f t="shared" si="0"/>
        <v/>
      </c>
      <c r="C45" s="35"/>
      <c r="D45" s="43" t="str">
        <f>+IFERROR(VLOOKUP(E45,Listas!$H$2:$I$34,2,FALSE),"")</f>
        <v/>
      </c>
      <c r="E45" s="36" t="str">
        <f>+IFERROR(VLOOKUP(C45,[1]Directorio!$B$2:$V$1100,2,FALSE),"")</f>
        <v/>
      </c>
      <c r="F45" s="37" t="str">
        <f>+IFERROR(VLOOKUP(C45,[1]Directorio!$B$2:$V$1100,3,FALSE),"")</f>
        <v/>
      </c>
      <c r="G45" s="36" t="str">
        <f>+IFERROR(VLOOKUP(C45,[1]Directorio!$B$2:$V$1100,4,FALSE),"")</f>
        <v/>
      </c>
      <c r="H45" s="36" t="str">
        <f>+IFERROR(VLOOKUP(C45,[1]Directorio!$B$2:$V$1100,5,FALSE),"")</f>
        <v/>
      </c>
      <c r="I45" s="36" t="str">
        <f>+IFERROR(VLOOKUP(C45,[1]Directorio!$B$2:$V$1100,6,FALSE),"")</f>
        <v/>
      </c>
      <c r="J45" s="36" t="str">
        <f>+IFERROR(VLOOKUP(C45,[1]Directorio!$B$2:$V$1100,7,FALSE),"")</f>
        <v/>
      </c>
      <c r="K45" s="36" t="str">
        <f>+IFERROR(VLOOKUP(C45,[1]Directorio!$B$2:$V$1100,8,FALSE),"")</f>
        <v/>
      </c>
      <c r="L45" s="36" t="str">
        <f>+IFERROR(VLOOKUP(C45,[1]Directorio!$B$2:$V$1100,9,FALSE),"")</f>
        <v/>
      </c>
      <c r="M45" s="36" t="str">
        <f>+IFERROR(VLOOKUP(C45,[1]Directorio!$B$2:$V$1100,10,FALSE),"")</f>
        <v/>
      </c>
      <c r="N45" s="36" t="str">
        <f>+IFERROR(VLOOKUP(C45,[1]Directorio!$B$2:$V$1100,11,FALSE),"")</f>
        <v/>
      </c>
      <c r="O45" s="38" t="str">
        <f>+IFERROR(VLOOKUP(C45,[1]Directorio!$B$2:$V$1100,12,FALSE),"")</f>
        <v/>
      </c>
      <c r="P45" s="36" t="str">
        <f>+IFERROR(VLOOKUP(C45,[1]Directorio!$B$2:$V$1100,13,FALSE),"")</f>
        <v/>
      </c>
      <c r="Q45" s="36" t="str">
        <f>+IFERROR(VLOOKUP(C45,[1]Directorio!$B$2:$V$1100,14,FALSE),"")</f>
        <v/>
      </c>
      <c r="R45" s="36" t="str">
        <f>+IFERROR(VLOOKUP(C45,[1]Directorio!$B$2:$V$1100,15,FALSE),"")</f>
        <v/>
      </c>
      <c r="S45" s="36" t="str">
        <f>+IFERROR(VLOOKUP(C45,[1]Directorio!$B$2:$V$1100,16,FALSE),"")</f>
        <v/>
      </c>
      <c r="T45" s="36" t="str">
        <f>+IFERROR(VLOOKUP(C45,[1]Directorio!$B$2:$V$1100,17,FALSE),"")</f>
        <v/>
      </c>
      <c r="U45" s="39" t="str">
        <f>+IFERROR(VLOOKUP(C45,[1]Directorio!$B$2:$V$1100,18,FALSE),"")</f>
        <v/>
      </c>
      <c r="V45" s="39" t="str">
        <f>+IFERROR(VLOOKUP(C45,[1]Directorio!$B$2:$V$1100,19,FALSE),"")</f>
        <v/>
      </c>
      <c r="W45" s="40" t="str">
        <f>+IFERROR(VLOOKUP(C45,[1]Directorio!$B$2:$V$1100,20,FALSE),"")</f>
        <v/>
      </c>
      <c r="X45" s="39" t="str">
        <f>+IFERROR(VLOOKUP(C45,[1]Directorio!$B$2:$V$1100,21,FALSE),"")</f>
        <v/>
      </c>
      <c r="Y45" s="34"/>
      <c r="Z45" s="34"/>
      <c r="AA45" s="41"/>
      <c r="AB45" s="42"/>
      <c r="AC45" s="34"/>
      <c r="AD45" s="42"/>
      <c r="AE45" s="34"/>
      <c r="AF45" s="42"/>
      <c r="AG45" s="51"/>
    </row>
    <row r="46" spans="1:33" x14ac:dyDescent="0.25">
      <c r="A46" s="54">
        <v>42</v>
      </c>
      <c r="B46" s="48" t="str">
        <f t="shared" si="0"/>
        <v/>
      </c>
      <c r="C46" s="35"/>
      <c r="D46" s="43" t="str">
        <f>+IFERROR(VLOOKUP(E46,Listas!$H$2:$I$34,2,FALSE),"")</f>
        <v/>
      </c>
      <c r="E46" s="36" t="str">
        <f>+IFERROR(VLOOKUP(C46,[1]Directorio!$B$2:$V$1100,2,FALSE),"")</f>
        <v/>
      </c>
      <c r="F46" s="37" t="str">
        <f>+IFERROR(VLOOKUP(C46,[1]Directorio!$B$2:$V$1100,3,FALSE),"")</f>
        <v/>
      </c>
      <c r="G46" s="36" t="str">
        <f>+IFERROR(VLOOKUP(C46,[1]Directorio!$B$2:$V$1100,4,FALSE),"")</f>
        <v/>
      </c>
      <c r="H46" s="36" t="str">
        <f>+IFERROR(VLOOKUP(C46,[1]Directorio!$B$2:$V$1100,5,FALSE),"")</f>
        <v/>
      </c>
      <c r="I46" s="36" t="str">
        <f>+IFERROR(VLOOKUP(C46,[1]Directorio!$B$2:$V$1100,6,FALSE),"")</f>
        <v/>
      </c>
      <c r="J46" s="36" t="str">
        <f>+IFERROR(VLOOKUP(C46,[1]Directorio!$B$2:$V$1100,7,FALSE),"")</f>
        <v/>
      </c>
      <c r="K46" s="36" t="str">
        <f>+IFERROR(VLOOKUP(C46,[1]Directorio!$B$2:$V$1100,8,FALSE),"")</f>
        <v/>
      </c>
      <c r="L46" s="36" t="str">
        <f>+IFERROR(VLOOKUP(C46,[1]Directorio!$B$2:$V$1100,9,FALSE),"")</f>
        <v/>
      </c>
      <c r="M46" s="36" t="str">
        <f>+IFERROR(VLOOKUP(C46,[1]Directorio!$B$2:$V$1100,10,FALSE),"")</f>
        <v/>
      </c>
      <c r="N46" s="36" t="str">
        <f>+IFERROR(VLOOKUP(C46,[1]Directorio!$B$2:$V$1100,11,FALSE),"")</f>
        <v/>
      </c>
      <c r="O46" s="38" t="str">
        <f>+IFERROR(VLOOKUP(C46,[1]Directorio!$B$2:$V$1100,12,FALSE),"")</f>
        <v/>
      </c>
      <c r="P46" s="36" t="str">
        <f>+IFERROR(VLOOKUP(C46,[1]Directorio!$B$2:$V$1100,13,FALSE),"")</f>
        <v/>
      </c>
      <c r="Q46" s="36" t="str">
        <f>+IFERROR(VLOOKUP(C46,[1]Directorio!$B$2:$V$1100,14,FALSE),"")</f>
        <v/>
      </c>
      <c r="R46" s="36" t="str">
        <f>+IFERROR(VLOOKUP(C46,[1]Directorio!$B$2:$V$1100,15,FALSE),"")</f>
        <v/>
      </c>
      <c r="S46" s="36" t="str">
        <f>+IFERROR(VLOOKUP(C46,[1]Directorio!$B$2:$V$1100,16,FALSE),"")</f>
        <v/>
      </c>
      <c r="T46" s="36" t="str">
        <f>+IFERROR(VLOOKUP(C46,[1]Directorio!$B$2:$V$1100,17,FALSE),"")</f>
        <v/>
      </c>
      <c r="U46" s="39" t="str">
        <f>+IFERROR(VLOOKUP(C46,[1]Directorio!$B$2:$V$1100,18,FALSE),"")</f>
        <v/>
      </c>
      <c r="V46" s="39" t="str">
        <f>+IFERROR(VLOOKUP(C46,[1]Directorio!$B$2:$V$1100,19,FALSE),"")</f>
        <v/>
      </c>
      <c r="W46" s="40" t="str">
        <f>+IFERROR(VLOOKUP(C46,[1]Directorio!$B$2:$V$1100,20,FALSE),"")</f>
        <v/>
      </c>
      <c r="X46" s="39" t="str">
        <f>+IFERROR(VLOOKUP(C46,[1]Directorio!$B$2:$V$1100,21,FALSE),"")</f>
        <v/>
      </c>
      <c r="Y46" s="34"/>
      <c r="Z46" s="34"/>
      <c r="AA46" s="41"/>
      <c r="AB46" s="42"/>
      <c r="AC46" s="34"/>
      <c r="AD46" s="42"/>
      <c r="AE46" s="34"/>
      <c r="AF46" s="42"/>
      <c r="AG46" s="51"/>
    </row>
    <row r="47" spans="1:33" x14ac:dyDescent="0.25">
      <c r="A47" s="54">
        <v>43</v>
      </c>
      <c r="B47" s="48" t="str">
        <f t="shared" si="0"/>
        <v/>
      </c>
      <c r="C47" s="35"/>
      <c r="D47" s="43" t="str">
        <f>+IFERROR(VLOOKUP(E47,Listas!$H$2:$I$34,2,FALSE),"")</f>
        <v/>
      </c>
      <c r="E47" s="36" t="str">
        <f>+IFERROR(VLOOKUP(C47,[1]Directorio!$B$2:$V$1100,2,FALSE),"")</f>
        <v/>
      </c>
      <c r="F47" s="37" t="str">
        <f>+IFERROR(VLOOKUP(C47,[1]Directorio!$B$2:$V$1100,3,FALSE),"")</f>
        <v/>
      </c>
      <c r="G47" s="36" t="str">
        <f>+IFERROR(VLOOKUP(C47,[1]Directorio!$B$2:$V$1100,4,FALSE),"")</f>
        <v/>
      </c>
      <c r="H47" s="36" t="str">
        <f>+IFERROR(VLOOKUP(C47,[1]Directorio!$B$2:$V$1100,5,FALSE),"")</f>
        <v/>
      </c>
      <c r="I47" s="36" t="str">
        <f>+IFERROR(VLOOKUP(C47,[1]Directorio!$B$2:$V$1100,6,FALSE),"")</f>
        <v/>
      </c>
      <c r="J47" s="36" t="str">
        <f>+IFERROR(VLOOKUP(C47,[1]Directorio!$B$2:$V$1100,7,FALSE),"")</f>
        <v/>
      </c>
      <c r="K47" s="36" t="str">
        <f>+IFERROR(VLOOKUP(C47,[1]Directorio!$B$2:$V$1100,8,FALSE),"")</f>
        <v/>
      </c>
      <c r="L47" s="36" t="str">
        <f>+IFERROR(VLOOKUP(C47,[1]Directorio!$B$2:$V$1100,9,FALSE),"")</f>
        <v/>
      </c>
      <c r="M47" s="36" t="str">
        <f>+IFERROR(VLOOKUP(C47,[1]Directorio!$B$2:$V$1100,10,FALSE),"")</f>
        <v/>
      </c>
      <c r="N47" s="36" t="str">
        <f>+IFERROR(VLOOKUP(C47,[1]Directorio!$B$2:$V$1100,11,FALSE),"")</f>
        <v/>
      </c>
      <c r="O47" s="38" t="str">
        <f>+IFERROR(VLOOKUP(C47,[1]Directorio!$B$2:$V$1100,12,FALSE),"")</f>
        <v/>
      </c>
      <c r="P47" s="36" t="str">
        <f>+IFERROR(VLOOKUP(C47,[1]Directorio!$B$2:$V$1100,13,FALSE),"")</f>
        <v/>
      </c>
      <c r="Q47" s="36" t="str">
        <f>+IFERROR(VLOOKUP(C47,[1]Directorio!$B$2:$V$1100,14,FALSE),"")</f>
        <v/>
      </c>
      <c r="R47" s="36" t="str">
        <f>+IFERROR(VLOOKUP(C47,[1]Directorio!$B$2:$V$1100,15,FALSE),"")</f>
        <v/>
      </c>
      <c r="S47" s="36" t="str">
        <f>+IFERROR(VLOOKUP(C47,[1]Directorio!$B$2:$V$1100,16,FALSE),"")</f>
        <v/>
      </c>
      <c r="T47" s="36" t="str">
        <f>+IFERROR(VLOOKUP(C47,[1]Directorio!$B$2:$V$1100,17,FALSE),"")</f>
        <v/>
      </c>
      <c r="U47" s="39" t="str">
        <f>+IFERROR(VLOOKUP(C47,[1]Directorio!$B$2:$V$1100,18,FALSE),"")</f>
        <v/>
      </c>
      <c r="V47" s="39" t="str">
        <f>+IFERROR(VLOOKUP(C47,[1]Directorio!$B$2:$V$1100,19,FALSE),"")</f>
        <v/>
      </c>
      <c r="W47" s="40" t="str">
        <f>+IFERROR(VLOOKUP(C47,[1]Directorio!$B$2:$V$1100,20,FALSE),"")</f>
        <v/>
      </c>
      <c r="X47" s="39" t="str">
        <f>+IFERROR(VLOOKUP(C47,[1]Directorio!$B$2:$V$1100,21,FALSE),"")</f>
        <v/>
      </c>
      <c r="Y47" s="34"/>
      <c r="Z47" s="34"/>
      <c r="AA47" s="41"/>
      <c r="AB47" s="42"/>
      <c r="AC47" s="34"/>
      <c r="AD47" s="42"/>
      <c r="AE47" s="34"/>
      <c r="AF47" s="42"/>
      <c r="AG47" s="51"/>
    </row>
    <row r="48" spans="1:33" x14ac:dyDescent="0.25">
      <c r="A48" s="54">
        <v>44</v>
      </c>
      <c r="B48" s="48" t="str">
        <f t="shared" si="0"/>
        <v/>
      </c>
      <c r="C48" s="35"/>
      <c r="D48" s="43" t="str">
        <f>+IFERROR(VLOOKUP(E48,Listas!$H$2:$I$34,2,FALSE),"")</f>
        <v/>
      </c>
      <c r="E48" s="36" t="str">
        <f>+IFERROR(VLOOKUP(C48,[1]Directorio!$B$2:$V$1100,2,FALSE),"")</f>
        <v/>
      </c>
      <c r="F48" s="37" t="str">
        <f>+IFERROR(VLOOKUP(C48,[1]Directorio!$B$2:$V$1100,3,FALSE),"")</f>
        <v/>
      </c>
      <c r="G48" s="36" t="str">
        <f>+IFERROR(VLOOKUP(C48,[1]Directorio!$B$2:$V$1100,4,FALSE),"")</f>
        <v/>
      </c>
      <c r="H48" s="36" t="str">
        <f>+IFERROR(VLOOKUP(C48,[1]Directorio!$B$2:$V$1100,5,FALSE),"")</f>
        <v/>
      </c>
      <c r="I48" s="36" t="str">
        <f>+IFERROR(VLOOKUP(C48,[1]Directorio!$B$2:$V$1100,6,FALSE),"")</f>
        <v/>
      </c>
      <c r="J48" s="36" t="str">
        <f>+IFERROR(VLOOKUP(C48,[1]Directorio!$B$2:$V$1100,7,FALSE),"")</f>
        <v/>
      </c>
      <c r="K48" s="36" t="str">
        <f>+IFERROR(VLOOKUP(C48,[1]Directorio!$B$2:$V$1100,8,FALSE),"")</f>
        <v/>
      </c>
      <c r="L48" s="36" t="str">
        <f>+IFERROR(VLOOKUP(C48,[1]Directorio!$B$2:$V$1100,9,FALSE),"")</f>
        <v/>
      </c>
      <c r="M48" s="36" t="str">
        <f>+IFERROR(VLOOKUP(C48,[1]Directorio!$B$2:$V$1100,10,FALSE),"")</f>
        <v/>
      </c>
      <c r="N48" s="36" t="str">
        <f>+IFERROR(VLOOKUP(C48,[1]Directorio!$B$2:$V$1100,11,FALSE),"")</f>
        <v/>
      </c>
      <c r="O48" s="38" t="str">
        <f>+IFERROR(VLOOKUP(C48,[1]Directorio!$B$2:$V$1100,12,FALSE),"")</f>
        <v/>
      </c>
      <c r="P48" s="36" t="str">
        <f>+IFERROR(VLOOKUP(C48,[1]Directorio!$B$2:$V$1100,13,FALSE),"")</f>
        <v/>
      </c>
      <c r="Q48" s="36" t="str">
        <f>+IFERROR(VLOOKUP(C48,[1]Directorio!$B$2:$V$1100,14,FALSE),"")</f>
        <v/>
      </c>
      <c r="R48" s="36" t="str">
        <f>+IFERROR(VLOOKUP(C48,[1]Directorio!$B$2:$V$1100,15,FALSE),"")</f>
        <v/>
      </c>
      <c r="S48" s="36" t="str">
        <f>+IFERROR(VLOOKUP(C48,[1]Directorio!$B$2:$V$1100,16,FALSE),"")</f>
        <v/>
      </c>
      <c r="T48" s="36" t="str">
        <f>+IFERROR(VLOOKUP(C48,[1]Directorio!$B$2:$V$1100,17,FALSE),"")</f>
        <v/>
      </c>
      <c r="U48" s="39" t="str">
        <f>+IFERROR(VLOOKUP(C48,[1]Directorio!$B$2:$V$1100,18,FALSE),"")</f>
        <v/>
      </c>
      <c r="V48" s="39" t="str">
        <f>+IFERROR(VLOOKUP(C48,[1]Directorio!$B$2:$V$1100,19,FALSE),"")</f>
        <v/>
      </c>
      <c r="W48" s="40" t="str">
        <f>+IFERROR(VLOOKUP(C48,[1]Directorio!$B$2:$V$1100,20,FALSE),"")</f>
        <v/>
      </c>
      <c r="X48" s="39" t="str">
        <f>+IFERROR(VLOOKUP(C48,[1]Directorio!$B$2:$V$1100,21,FALSE),"")</f>
        <v/>
      </c>
      <c r="Y48" s="34"/>
      <c r="Z48" s="34"/>
      <c r="AA48" s="41"/>
      <c r="AB48" s="42"/>
      <c r="AC48" s="34"/>
      <c r="AD48" s="42"/>
      <c r="AE48" s="34"/>
      <c r="AF48" s="42"/>
      <c r="AG48" s="51"/>
    </row>
    <row r="49" spans="1:33" x14ac:dyDescent="0.25">
      <c r="A49" s="54">
        <v>45</v>
      </c>
      <c r="B49" s="48" t="str">
        <f t="shared" si="0"/>
        <v/>
      </c>
      <c r="C49" s="35"/>
      <c r="D49" s="43" t="str">
        <f>+IFERROR(VLOOKUP(E49,Listas!$H$2:$I$34,2,FALSE),"")</f>
        <v/>
      </c>
      <c r="E49" s="36" t="str">
        <f>+IFERROR(VLOOKUP(C49,[1]Directorio!$B$2:$V$1100,2,FALSE),"")</f>
        <v/>
      </c>
      <c r="F49" s="37" t="str">
        <f>+IFERROR(VLOOKUP(C49,[1]Directorio!$B$2:$V$1100,3,FALSE),"")</f>
        <v/>
      </c>
      <c r="G49" s="36" t="str">
        <f>+IFERROR(VLOOKUP(C49,[1]Directorio!$B$2:$V$1100,4,FALSE),"")</f>
        <v/>
      </c>
      <c r="H49" s="36" t="str">
        <f>+IFERROR(VLOOKUP(C49,[1]Directorio!$B$2:$V$1100,5,FALSE),"")</f>
        <v/>
      </c>
      <c r="I49" s="36" t="str">
        <f>+IFERROR(VLOOKUP(C49,[1]Directorio!$B$2:$V$1100,6,FALSE),"")</f>
        <v/>
      </c>
      <c r="J49" s="36" t="str">
        <f>+IFERROR(VLOOKUP(C49,[1]Directorio!$B$2:$V$1100,7,FALSE),"")</f>
        <v/>
      </c>
      <c r="K49" s="36" t="str">
        <f>+IFERROR(VLOOKUP(C49,[1]Directorio!$B$2:$V$1100,8,FALSE),"")</f>
        <v/>
      </c>
      <c r="L49" s="36" t="str">
        <f>+IFERROR(VLOOKUP(C49,[1]Directorio!$B$2:$V$1100,9,FALSE),"")</f>
        <v/>
      </c>
      <c r="M49" s="36" t="str">
        <f>+IFERROR(VLOOKUP(C49,[1]Directorio!$B$2:$V$1100,10,FALSE),"")</f>
        <v/>
      </c>
      <c r="N49" s="36" t="str">
        <f>+IFERROR(VLOOKUP(C49,[1]Directorio!$B$2:$V$1100,11,FALSE),"")</f>
        <v/>
      </c>
      <c r="O49" s="38" t="str">
        <f>+IFERROR(VLOOKUP(C49,[1]Directorio!$B$2:$V$1100,12,FALSE),"")</f>
        <v/>
      </c>
      <c r="P49" s="36" t="str">
        <f>+IFERROR(VLOOKUP(C49,[1]Directorio!$B$2:$V$1100,13,FALSE),"")</f>
        <v/>
      </c>
      <c r="Q49" s="36" t="str">
        <f>+IFERROR(VLOOKUP(C49,[1]Directorio!$B$2:$V$1100,14,FALSE),"")</f>
        <v/>
      </c>
      <c r="R49" s="36" t="str">
        <f>+IFERROR(VLOOKUP(C49,[1]Directorio!$B$2:$V$1100,15,FALSE),"")</f>
        <v/>
      </c>
      <c r="S49" s="36" t="str">
        <f>+IFERROR(VLOOKUP(C49,[1]Directorio!$B$2:$V$1100,16,FALSE),"")</f>
        <v/>
      </c>
      <c r="T49" s="36" t="str">
        <f>+IFERROR(VLOOKUP(C49,[1]Directorio!$B$2:$V$1100,17,FALSE),"")</f>
        <v/>
      </c>
      <c r="U49" s="39" t="str">
        <f>+IFERROR(VLOOKUP(C49,[1]Directorio!$B$2:$V$1100,18,FALSE),"")</f>
        <v/>
      </c>
      <c r="V49" s="39" t="str">
        <f>+IFERROR(VLOOKUP(C49,[1]Directorio!$B$2:$V$1100,19,FALSE),"")</f>
        <v/>
      </c>
      <c r="W49" s="40" t="str">
        <f>+IFERROR(VLOOKUP(C49,[1]Directorio!$B$2:$V$1100,20,FALSE),"")</f>
        <v/>
      </c>
      <c r="X49" s="39" t="str">
        <f>+IFERROR(VLOOKUP(C49,[1]Directorio!$B$2:$V$1100,21,FALSE),"")</f>
        <v/>
      </c>
      <c r="Y49" s="34"/>
      <c r="Z49" s="34"/>
      <c r="AA49" s="41"/>
      <c r="AB49" s="42"/>
      <c r="AC49" s="34"/>
      <c r="AD49" s="42"/>
      <c r="AE49" s="34"/>
      <c r="AF49" s="42"/>
      <c r="AG49" s="51"/>
    </row>
    <row r="50" spans="1:33" x14ac:dyDescent="0.25">
      <c r="A50" s="54">
        <v>46</v>
      </c>
      <c r="B50" s="48" t="str">
        <f t="shared" si="0"/>
        <v/>
      </c>
      <c r="C50" s="35"/>
      <c r="D50" s="43" t="str">
        <f>+IFERROR(VLOOKUP(E50,Listas!$H$2:$I$34,2,FALSE),"")</f>
        <v/>
      </c>
      <c r="E50" s="36" t="str">
        <f>+IFERROR(VLOOKUP(C50,[1]Directorio!$B$2:$V$1100,2,FALSE),"")</f>
        <v/>
      </c>
      <c r="F50" s="37" t="str">
        <f>+IFERROR(VLOOKUP(C50,[1]Directorio!$B$2:$V$1100,3,FALSE),"")</f>
        <v/>
      </c>
      <c r="G50" s="36" t="str">
        <f>+IFERROR(VLOOKUP(C50,[1]Directorio!$B$2:$V$1100,4,FALSE),"")</f>
        <v/>
      </c>
      <c r="H50" s="36" t="str">
        <f>+IFERROR(VLOOKUP(C50,[1]Directorio!$B$2:$V$1100,5,FALSE),"")</f>
        <v/>
      </c>
      <c r="I50" s="36" t="str">
        <f>+IFERROR(VLOOKUP(C50,[1]Directorio!$B$2:$V$1100,6,FALSE),"")</f>
        <v/>
      </c>
      <c r="J50" s="36" t="str">
        <f>+IFERROR(VLOOKUP(C50,[1]Directorio!$B$2:$V$1100,7,FALSE),"")</f>
        <v/>
      </c>
      <c r="K50" s="36" t="str">
        <f>+IFERROR(VLOOKUP(C50,[1]Directorio!$B$2:$V$1100,8,FALSE),"")</f>
        <v/>
      </c>
      <c r="L50" s="36" t="str">
        <f>+IFERROR(VLOOKUP(C50,[1]Directorio!$B$2:$V$1100,9,FALSE),"")</f>
        <v/>
      </c>
      <c r="M50" s="36" t="str">
        <f>+IFERROR(VLOOKUP(C50,[1]Directorio!$B$2:$V$1100,10,FALSE),"")</f>
        <v/>
      </c>
      <c r="N50" s="36" t="str">
        <f>+IFERROR(VLOOKUP(C50,[1]Directorio!$B$2:$V$1100,11,FALSE),"")</f>
        <v/>
      </c>
      <c r="O50" s="38" t="str">
        <f>+IFERROR(VLOOKUP(C50,[1]Directorio!$B$2:$V$1100,12,FALSE),"")</f>
        <v/>
      </c>
      <c r="P50" s="36" t="str">
        <f>+IFERROR(VLOOKUP(C50,[1]Directorio!$B$2:$V$1100,13,FALSE),"")</f>
        <v/>
      </c>
      <c r="Q50" s="36" t="str">
        <f>+IFERROR(VLOOKUP(C50,[1]Directorio!$B$2:$V$1100,14,FALSE),"")</f>
        <v/>
      </c>
      <c r="R50" s="36" t="str">
        <f>+IFERROR(VLOOKUP(C50,[1]Directorio!$B$2:$V$1100,15,FALSE),"")</f>
        <v/>
      </c>
      <c r="S50" s="36" t="str">
        <f>+IFERROR(VLOOKUP(C50,[1]Directorio!$B$2:$V$1100,16,FALSE),"")</f>
        <v/>
      </c>
      <c r="T50" s="36" t="str">
        <f>+IFERROR(VLOOKUP(C50,[1]Directorio!$B$2:$V$1100,17,FALSE),"")</f>
        <v/>
      </c>
      <c r="U50" s="39" t="str">
        <f>+IFERROR(VLOOKUP(C50,[1]Directorio!$B$2:$V$1100,18,FALSE),"")</f>
        <v/>
      </c>
      <c r="V50" s="39" t="str">
        <f>+IFERROR(VLOOKUP(C50,[1]Directorio!$B$2:$V$1100,19,FALSE),"")</f>
        <v/>
      </c>
      <c r="W50" s="40" t="str">
        <f>+IFERROR(VLOOKUP(C50,[1]Directorio!$B$2:$V$1100,20,FALSE),"")</f>
        <v/>
      </c>
      <c r="X50" s="39" t="str">
        <f>+IFERROR(VLOOKUP(C50,[1]Directorio!$B$2:$V$1100,21,FALSE),"")</f>
        <v/>
      </c>
      <c r="Y50" s="34"/>
      <c r="Z50" s="34"/>
      <c r="AA50" s="41"/>
      <c r="AB50" s="42"/>
      <c r="AC50" s="34"/>
      <c r="AD50" s="42"/>
      <c r="AE50" s="34"/>
      <c r="AF50" s="42"/>
      <c r="AG50" s="51"/>
    </row>
    <row r="51" spans="1:33" x14ac:dyDescent="0.25">
      <c r="A51" s="54">
        <v>47</v>
      </c>
      <c r="B51" s="48" t="str">
        <f t="shared" si="0"/>
        <v/>
      </c>
      <c r="C51" s="35"/>
      <c r="D51" s="43" t="str">
        <f>+IFERROR(VLOOKUP(E51,Listas!$H$2:$I$34,2,FALSE),"")</f>
        <v/>
      </c>
      <c r="E51" s="36" t="str">
        <f>+IFERROR(VLOOKUP(C51,[1]Directorio!$B$2:$V$1100,2,FALSE),"")</f>
        <v/>
      </c>
      <c r="F51" s="37" t="str">
        <f>+IFERROR(VLOOKUP(C51,[1]Directorio!$B$2:$V$1100,3,FALSE),"")</f>
        <v/>
      </c>
      <c r="G51" s="36" t="str">
        <f>+IFERROR(VLOOKUP(C51,[1]Directorio!$B$2:$V$1100,4,FALSE),"")</f>
        <v/>
      </c>
      <c r="H51" s="36" t="str">
        <f>+IFERROR(VLOOKUP(C51,[1]Directorio!$B$2:$V$1100,5,FALSE),"")</f>
        <v/>
      </c>
      <c r="I51" s="36" t="str">
        <f>+IFERROR(VLOOKUP(C51,[1]Directorio!$B$2:$V$1100,6,FALSE),"")</f>
        <v/>
      </c>
      <c r="J51" s="36" t="str">
        <f>+IFERROR(VLOOKUP(C51,[1]Directorio!$B$2:$V$1100,7,FALSE),"")</f>
        <v/>
      </c>
      <c r="K51" s="36" t="str">
        <f>+IFERROR(VLOOKUP(C51,[1]Directorio!$B$2:$V$1100,8,FALSE),"")</f>
        <v/>
      </c>
      <c r="L51" s="36" t="str">
        <f>+IFERROR(VLOOKUP(C51,[1]Directorio!$B$2:$V$1100,9,FALSE),"")</f>
        <v/>
      </c>
      <c r="M51" s="36" t="str">
        <f>+IFERROR(VLOOKUP(C51,[1]Directorio!$B$2:$V$1100,10,FALSE),"")</f>
        <v/>
      </c>
      <c r="N51" s="36" t="str">
        <f>+IFERROR(VLOOKUP(C51,[1]Directorio!$B$2:$V$1100,11,FALSE),"")</f>
        <v/>
      </c>
      <c r="O51" s="38" t="str">
        <f>+IFERROR(VLOOKUP(C51,[1]Directorio!$B$2:$V$1100,12,FALSE),"")</f>
        <v/>
      </c>
      <c r="P51" s="36" t="str">
        <f>+IFERROR(VLOOKUP(C51,[1]Directorio!$B$2:$V$1100,13,FALSE),"")</f>
        <v/>
      </c>
      <c r="Q51" s="36" t="str">
        <f>+IFERROR(VLOOKUP(C51,[1]Directorio!$B$2:$V$1100,14,FALSE),"")</f>
        <v/>
      </c>
      <c r="R51" s="36" t="str">
        <f>+IFERROR(VLOOKUP(C51,[1]Directorio!$B$2:$V$1100,15,FALSE),"")</f>
        <v/>
      </c>
      <c r="S51" s="36" t="str">
        <f>+IFERROR(VLOOKUP(C51,[1]Directorio!$B$2:$V$1100,16,FALSE),"")</f>
        <v/>
      </c>
      <c r="T51" s="36" t="str">
        <f>+IFERROR(VLOOKUP(C51,[1]Directorio!$B$2:$V$1100,17,FALSE),"")</f>
        <v/>
      </c>
      <c r="U51" s="39" t="str">
        <f>+IFERROR(VLOOKUP(C51,[1]Directorio!$B$2:$V$1100,18,FALSE),"")</f>
        <v/>
      </c>
      <c r="V51" s="39" t="str">
        <f>+IFERROR(VLOOKUP(C51,[1]Directorio!$B$2:$V$1100,19,FALSE),"")</f>
        <v/>
      </c>
      <c r="W51" s="40" t="str">
        <f>+IFERROR(VLOOKUP(C51,[1]Directorio!$B$2:$V$1100,20,FALSE),"")</f>
        <v/>
      </c>
      <c r="X51" s="39" t="str">
        <f>+IFERROR(VLOOKUP(C51,[1]Directorio!$B$2:$V$1100,21,FALSE),"")</f>
        <v/>
      </c>
      <c r="Y51" s="34"/>
      <c r="Z51" s="34"/>
      <c r="AA51" s="41"/>
      <c r="AB51" s="42"/>
      <c r="AC51" s="34"/>
      <c r="AD51" s="42"/>
      <c r="AE51" s="34"/>
      <c r="AF51" s="42"/>
      <c r="AG51" s="51"/>
    </row>
    <row r="52" spans="1:33" x14ac:dyDescent="0.25">
      <c r="A52" s="54">
        <v>48</v>
      </c>
      <c r="B52" s="48" t="str">
        <f t="shared" si="0"/>
        <v/>
      </c>
      <c r="C52" s="35"/>
      <c r="D52" s="43" t="str">
        <f>+IFERROR(VLOOKUP(E52,Listas!$H$2:$I$34,2,FALSE),"")</f>
        <v/>
      </c>
      <c r="E52" s="36" t="str">
        <f>+IFERROR(VLOOKUP(C52,[1]Directorio!$B$2:$V$1100,2,FALSE),"")</f>
        <v/>
      </c>
      <c r="F52" s="37" t="str">
        <f>+IFERROR(VLOOKUP(C52,[1]Directorio!$B$2:$V$1100,3,FALSE),"")</f>
        <v/>
      </c>
      <c r="G52" s="36" t="str">
        <f>+IFERROR(VLOOKUP(C52,[1]Directorio!$B$2:$V$1100,4,FALSE),"")</f>
        <v/>
      </c>
      <c r="H52" s="36" t="str">
        <f>+IFERROR(VLOOKUP(C52,[1]Directorio!$B$2:$V$1100,5,FALSE),"")</f>
        <v/>
      </c>
      <c r="I52" s="36" t="str">
        <f>+IFERROR(VLOOKUP(C52,[1]Directorio!$B$2:$V$1100,6,FALSE),"")</f>
        <v/>
      </c>
      <c r="J52" s="36" t="str">
        <f>+IFERROR(VLOOKUP(C52,[1]Directorio!$B$2:$V$1100,7,FALSE),"")</f>
        <v/>
      </c>
      <c r="K52" s="36" t="str">
        <f>+IFERROR(VLOOKUP(C52,[1]Directorio!$B$2:$V$1100,8,FALSE),"")</f>
        <v/>
      </c>
      <c r="L52" s="36" t="str">
        <f>+IFERROR(VLOOKUP(C52,[1]Directorio!$B$2:$V$1100,9,FALSE),"")</f>
        <v/>
      </c>
      <c r="M52" s="36" t="str">
        <f>+IFERROR(VLOOKUP(C52,[1]Directorio!$B$2:$V$1100,10,FALSE),"")</f>
        <v/>
      </c>
      <c r="N52" s="36" t="str">
        <f>+IFERROR(VLOOKUP(C52,[1]Directorio!$B$2:$V$1100,11,FALSE),"")</f>
        <v/>
      </c>
      <c r="O52" s="38" t="str">
        <f>+IFERROR(VLOOKUP(C52,[1]Directorio!$B$2:$V$1100,12,FALSE),"")</f>
        <v/>
      </c>
      <c r="P52" s="36" t="str">
        <f>+IFERROR(VLOOKUP(C52,[1]Directorio!$B$2:$V$1100,13,FALSE),"")</f>
        <v/>
      </c>
      <c r="Q52" s="36" t="str">
        <f>+IFERROR(VLOOKUP(C52,[1]Directorio!$B$2:$V$1100,14,FALSE),"")</f>
        <v/>
      </c>
      <c r="R52" s="36" t="str">
        <f>+IFERROR(VLOOKUP(C52,[1]Directorio!$B$2:$V$1100,15,FALSE),"")</f>
        <v/>
      </c>
      <c r="S52" s="36" t="str">
        <f>+IFERROR(VLOOKUP(C52,[1]Directorio!$B$2:$V$1100,16,FALSE),"")</f>
        <v/>
      </c>
      <c r="T52" s="36" t="str">
        <f>+IFERROR(VLOOKUP(C52,[1]Directorio!$B$2:$V$1100,17,FALSE),"")</f>
        <v/>
      </c>
      <c r="U52" s="39" t="str">
        <f>+IFERROR(VLOOKUP(C52,[1]Directorio!$B$2:$V$1100,18,FALSE),"")</f>
        <v/>
      </c>
      <c r="V52" s="39" t="str">
        <f>+IFERROR(VLOOKUP(C52,[1]Directorio!$B$2:$V$1100,19,FALSE),"")</f>
        <v/>
      </c>
      <c r="W52" s="40" t="str">
        <f>+IFERROR(VLOOKUP(C52,[1]Directorio!$B$2:$V$1100,20,FALSE),"")</f>
        <v/>
      </c>
      <c r="X52" s="39" t="str">
        <f>+IFERROR(VLOOKUP(C52,[1]Directorio!$B$2:$V$1100,21,FALSE),"")</f>
        <v/>
      </c>
      <c r="Y52" s="34"/>
      <c r="Z52" s="34"/>
      <c r="AA52" s="41"/>
      <c r="AB52" s="42"/>
      <c r="AC52" s="34"/>
      <c r="AD52" s="42"/>
      <c r="AE52" s="34"/>
      <c r="AF52" s="42"/>
      <c r="AG52" s="51"/>
    </row>
    <row r="53" spans="1:33" x14ac:dyDescent="0.25">
      <c r="A53" s="54">
        <v>49</v>
      </c>
      <c r="B53" s="48" t="str">
        <f t="shared" si="0"/>
        <v/>
      </c>
      <c r="C53" s="35"/>
      <c r="D53" s="43" t="str">
        <f>+IFERROR(VLOOKUP(E53,Listas!$H$2:$I$34,2,FALSE),"")</f>
        <v/>
      </c>
      <c r="E53" s="36" t="str">
        <f>+IFERROR(VLOOKUP(C53,[1]Directorio!$B$2:$V$1100,2,FALSE),"")</f>
        <v/>
      </c>
      <c r="F53" s="37" t="str">
        <f>+IFERROR(VLOOKUP(C53,[1]Directorio!$B$2:$V$1100,3,FALSE),"")</f>
        <v/>
      </c>
      <c r="G53" s="36" t="str">
        <f>+IFERROR(VLOOKUP(C53,[1]Directorio!$B$2:$V$1100,4,FALSE),"")</f>
        <v/>
      </c>
      <c r="H53" s="36" t="str">
        <f>+IFERROR(VLOOKUP(C53,[1]Directorio!$B$2:$V$1100,5,FALSE),"")</f>
        <v/>
      </c>
      <c r="I53" s="36" t="str">
        <f>+IFERROR(VLOOKUP(C53,[1]Directorio!$B$2:$V$1100,6,FALSE),"")</f>
        <v/>
      </c>
      <c r="J53" s="36" t="str">
        <f>+IFERROR(VLOOKUP(C53,[1]Directorio!$B$2:$V$1100,7,FALSE),"")</f>
        <v/>
      </c>
      <c r="K53" s="36" t="str">
        <f>+IFERROR(VLOOKUP(C53,[1]Directorio!$B$2:$V$1100,8,FALSE),"")</f>
        <v/>
      </c>
      <c r="L53" s="36" t="str">
        <f>+IFERROR(VLOOKUP(C53,[1]Directorio!$B$2:$V$1100,9,FALSE),"")</f>
        <v/>
      </c>
      <c r="M53" s="36" t="str">
        <f>+IFERROR(VLOOKUP(C53,[1]Directorio!$B$2:$V$1100,10,FALSE),"")</f>
        <v/>
      </c>
      <c r="N53" s="36" t="str">
        <f>+IFERROR(VLOOKUP(C53,[1]Directorio!$B$2:$V$1100,11,FALSE),"")</f>
        <v/>
      </c>
      <c r="O53" s="38" t="str">
        <f>+IFERROR(VLOOKUP(C53,[1]Directorio!$B$2:$V$1100,12,FALSE),"")</f>
        <v/>
      </c>
      <c r="P53" s="36" t="str">
        <f>+IFERROR(VLOOKUP(C53,[1]Directorio!$B$2:$V$1100,13,FALSE),"")</f>
        <v/>
      </c>
      <c r="Q53" s="36" t="str">
        <f>+IFERROR(VLOOKUP(C53,[1]Directorio!$B$2:$V$1100,14,FALSE),"")</f>
        <v/>
      </c>
      <c r="R53" s="36" t="str">
        <f>+IFERROR(VLOOKUP(C53,[1]Directorio!$B$2:$V$1100,15,FALSE),"")</f>
        <v/>
      </c>
      <c r="S53" s="36" t="str">
        <f>+IFERROR(VLOOKUP(C53,[1]Directorio!$B$2:$V$1100,16,FALSE),"")</f>
        <v/>
      </c>
      <c r="T53" s="36" t="str">
        <f>+IFERROR(VLOOKUP(C53,[1]Directorio!$B$2:$V$1100,17,FALSE),"")</f>
        <v/>
      </c>
      <c r="U53" s="39" t="str">
        <f>+IFERROR(VLOOKUP(C53,[1]Directorio!$B$2:$V$1100,18,FALSE),"")</f>
        <v/>
      </c>
      <c r="V53" s="39" t="str">
        <f>+IFERROR(VLOOKUP(C53,[1]Directorio!$B$2:$V$1100,19,FALSE),"")</f>
        <v/>
      </c>
      <c r="W53" s="40" t="str">
        <f>+IFERROR(VLOOKUP(C53,[1]Directorio!$B$2:$V$1100,20,FALSE),"")</f>
        <v/>
      </c>
      <c r="X53" s="39" t="str">
        <f>+IFERROR(VLOOKUP(C53,[1]Directorio!$B$2:$V$1100,21,FALSE),"")</f>
        <v/>
      </c>
      <c r="Y53" s="34"/>
      <c r="Z53" s="34"/>
      <c r="AA53" s="41"/>
      <c r="AB53" s="42"/>
      <c r="AC53" s="34"/>
      <c r="AD53" s="42"/>
      <c r="AE53" s="34"/>
      <c r="AF53" s="42"/>
      <c r="AG53" s="51"/>
    </row>
    <row r="54" spans="1:33" x14ac:dyDescent="0.25">
      <c r="A54" s="54">
        <v>50</v>
      </c>
      <c r="B54" s="48" t="str">
        <f t="shared" si="0"/>
        <v/>
      </c>
      <c r="C54" s="35"/>
      <c r="D54" s="43" t="str">
        <f>+IFERROR(VLOOKUP(E54,Listas!$H$2:$I$34,2,FALSE),"")</f>
        <v/>
      </c>
      <c r="E54" s="36" t="str">
        <f>+IFERROR(VLOOKUP(C54,[1]Directorio!$B$2:$V$1100,2,FALSE),"")</f>
        <v/>
      </c>
      <c r="F54" s="37" t="str">
        <f>+IFERROR(VLOOKUP(C54,[1]Directorio!$B$2:$V$1100,3,FALSE),"")</f>
        <v/>
      </c>
      <c r="G54" s="36" t="str">
        <f>+IFERROR(VLOOKUP(C54,[1]Directorio!$B$2:$V$1100,4,FALSE),"")</f>
        <v/>
      </c>
      <c r="H54" s="36" t="str">
        <f>+IFERROR(VLOOKUP(C54,[1]Directorio!$B$2:$V$1100,5,FALSE),"")</f>
        <v/>
      </c>
      <c r="I54" s="36" t="str">
        <f>+IFERROR(VLOOKUP(C54,[1]Directorio!$B$2:$V$1100,6,FALSE),"")</f>
        <v/>
      </c>
      <c r="J54" s="36" t="str">
        <f>+IFERROR(VLOOKUP(C54,[1]Directorio!$B$2:$V$1100,7,FALSE),"")</f>
        <v/>
      </c>
      <c r="K54" s="36" t="str">
        <f>+IFERROR(VLOOKUP(C54,[1]Directorio!$B$2:$V$1100,8,FALSE),"")</f>
        <v/>
      </c>
      <c r="L54" s="36" t="str">
        <f>+IFERROR(VLOOKUP(C54,[1]Directorio!$B$2:$V$1100,9,FALSE),"")</f>
        <v/>
      </c>
      <c r="M54" s="36" t="str">
        <f>+IFERROR(VLOOKUP(C54,[1]Directorio!$B$2:$V$1100,10,FALSE),"")</f>
        <v/>
      </c>
      <c r="N54" s="36" t="str">
        <f>+IFERROR(VLOOKUP(C54,[1]Directorio!$B$2:$V$1100,11,FALSE),"")</f>
        <v/>
      </c>
      <c r="O54" s="38" t="str">
        <f>+IFERROR(VLOOKUP(C54,[1]Directorio!$B$2:$V$1100,12,FALSE),"")</f>
        <v/>
      </c>
      <c r="P54" s="36" t="str">
        <f>+IFERROR(VLOOKUP(C54,[1]Directorio!$B$2:$V$1100,13,FALSE),"")</f>
        <v/>
      </c>
      <c r="Q54" s="36" t="str">
        <f>+IFERROR(VLOOKUP(C54,[1]Directorio!$B$2:$V$1100,14,FALSE),"")</f>
        <v/>
      </c>
      <c r="R54" s="36" t="str">
        <f>+IFERROR(VLOOKUP(C54,[1]Directorio!$B$2:$V$1100,15,FALSE),"")</f>
        <v/>
      </c>
      <c r="S54" s="36" t="str">
        <f>+IFERROR(VLOOKUP(C54,[1]Directorio!$B$2:$V$1100,16,FALSE),"")</f>
        <v/>
      </c>
      <c r="T54" s="36" t="str">
        <f>+IFERROR(VLOOKUP(C54,[1]Directorio!$B$2:$V$1100,17,FALSE),"")</f>
        <v/>
      </c>
      <c r="U54" s="39" t="str">
        <f>+IFERROR(VLOOKUP(C54,[1]Directorio!$B$2:$V$1100,18,FALSE),"")</f>
        <v/>
      </c>
      <c r="V54" s="39" t="str">
        <f>+IFERROR(VLOOKUP(C54,[1]Directorio!$B$2:$V$1100,19,FALSE),"")</f>
        <v/>
      </c>
      <c r="W54" s="40" t="str">
        <f>+IFERROR(VLOOKUP(C54,[1]Directorio!$B$2:$V$1100,20,FALSE),"")</f>
        <v/>
      </c>
      <c r="X54" s="39" t="str">
        <f>+IFERROR(VLOOKUP(C54,[1]Directorio!$B$2:$V$1100,21,FALSE),"")</f>
        <v/>
      </c>
      <c r="Y54" s="34"/>
      <c r="Z54" s="34"/>
      <c r="AA54" s="41"/>
      <c r="AB54" s="42"/>
      <c r="AC54" s="34"/>
      <c r="AD54" s="42"/>
      <c r="AE54" s="34"/>
      <c r="AF54" s="42"/>
      <c r="AG54" s="51"/>
    </row>
    <row r="55" spans="1:33" x14ac:dyDescent="0.25">
      <c r="A55" s="54">
        <v>51</v>
      </c>
      <c r="B55" s="48" t="str">
        <f t="shared" si="0"/>
        <v/>
      </c>
      <c r="C55" s="35"/>
      <c r="D55" s="43" t="str">
        <f>+IFERROR(VLOOKUP(E55,Listas!$H$2:$I$34,2,FALSE),"")</f>
        <v/>
      </c>
      <c r="E55" s="36" t="str">
        <f>+IFERROR(VLOOKUP(C55,[1]Directorio!$B$2:$V$1100,2,FALSE),"")</f>
        <v/>
      </c>
      <c r="F55" s="37" t="str">
        <f>+IFERROR(VLOOKUP(C55,[1]Directorio!$B$2:$V$1100,3,FALSE),"")</f>
        <v/>
      </c>
      <c r="G55" s="36" t="str">
        <f>+IFERROR(VLOOKUP(C55,[1]Directorio!$B$2:$V$1100,4,FALSE),"")</f>
        <v/>
      </c>
      <c r="H55" s="36" t="str">
        <f>+IFERROR(VLOOKUP(C55,[1]Directorio!$B$2:$V$1100,5,FALSE),"")</f>
        <v/>
      </c>
      <c r="I55" s="36" t="str">
        <f>+IFERROR(VLOOKUP(C55,[1]Directorio!$B$2:$V$1100,6,FALSE),"")</f>
        <v/>
      </c>
      <c r="J55" s="36" t="str">
        <f>+IFERROR(VLOOKUP(C55,[1]Directorio!$B$2:$V$1100,7,FALSE),"")</f>
        <v/>
      </c>
      <c r="K55" s="36" t="str">
        <f>+IFERROR(VLOOKUP(C55,[1]Directorio!$B$2:$V$1100,8,FALSE),"")</f>
        <v/>
      </c>
      <c r="L55" s="36" t="str">
        <f>+IFERROR(VLOOKUP(C55,[1]Directorio!$B$2:$V$1100,9,FALSE),"")</f>
        <v/>
      </c>
      <c r="M55" s="36" t="str">
        <f>+IFERROR(VLOOKUP(C55,[1]Directorio!$B$2:$V$1100,10,FALSE),"")</f>
        <v/>
      </c>
      <c r="N55" s="36" t="str">
        <f>+IFERROR(VLOOKUP(C55,[1]Directorio!$B$2:$V$1100,11,FALSE),"")</f>
        <v/>
      </c>
      <c r="O55" s="38" t="str">
        <f>+IFERROR(VLOOKUP(C55,[1]Directorio!$B$2:$V$1100,12,FALSE),"")</f>
        <v/>
      </c>
      <c r="P55" s="36" t="str">
        <f>+IFERROR(VLOOKUP(C55,[1]Directorio!$B$2:$V$1100,13,FALSE),"")</f>
        <v/>
      </c>
      <c r="Q55" s="36" t="str">
        <f>+IFERROR(VLOOKUP(C55,[1]Directorio!$B$2:$V$1100,14,FALSE),"")</f>
        <v/>
      </c>
      <c r="R55" s="36" t="str">
        <f>+IFERROR(VLOOKUP(C55,[1]Directorio!$B$2:$V$1100,15,FALSE),"")</f>
        <v/>
      </c>
      <c r="S55" s="36" t="str">
        <f>+IFERROR(VLOOKUP(C55,[1]Directorio!$B$2:$V$1100,16,FALSE),"")</f>
        <v/>
      </c>
      <c r="T55" s="36" t="str">
        <f>+IFERROR(VLOOKUP(C55,[1]Directorio!$B$2:$V$1100,17,FALSE),"")</f>
        <v/>
      </c>
      <c r="U55" s="39" t="str">
        <f>+IFERROR(VLOOKUP(C55,[1]Directorio!$B$2:$V$1100,18,FALSE),"")</f>
        <v/>
      </c>
      <c r="V55" s="39" t="str">
        <f>+IFERROR(VLOOKUP(C55,[1]Directorio!$B$2:$V$1100,19,FALSE),"")</f>
        <v/>
      </c>
      <c r="W55" s="40" t="str">
        <f>+IFERROR(VLOOKUP(C55,[1]Directorio!$B$2:$V$1100,20,FALSE),"")</f>
        <v/>
      </c>
      <c r="X55" s="39" t="str">
        <f>+IFERROR(VLOOKUP(C55,[1]Directorio!$B$2:$V$1100,21,FALSE),"")</f>
        <v/>
      </c>
      <c r="Y55" s="34"/>
      <c r="Z55" s="34"/>
      <c r="AA55" s="41"/>
      <c r="AB55" s="42"/>
      <c r="AC55" s="34"/>
      <c r="AD55" s="42"/>
      <c r="AE55" s="34"/>
      <c r="AF55" s="42"/>
      <c r="AG55" s="51"/>
    </row>
    <row r="56" spans="1:33" x14ac:dyDescent="0.25">
      <c r="A56" s="54">
        <v>52</v>
      </c>
      <c r="B56" s="48" t="str">
        <f t="shared" si="0"/>
        <v/>
      </c>
      <c r="C56" s="35"/>
      <c r="D56" s="43" t="str">
        <f>+IFERROR(VLOOKUP(E56,Listas!$H$2:$I$34,2,FALSE),"")</f>
        <v/>
      </c>
      <c r="E56" s="36" t="str">
        <f>+IFERROR(VLOOKUP(C56,[1]Directorio!$B$2:$V$1100,2,FALSE),"")</f>
        <v/>
      </c>
      <c r="F56" s="37" t="str">
        <f>+IFERROR(VLOOKUP(C56,[1]Directorio!$B$2:$V$1100,3,FALSE),"")</f>
        <v/>
      </c>
      <c r="G56" s="36" t="str">
        <f>+IFERROR(VLOOKUP(C56,[1]Directorio!$B$2:$V$1100,4,FALSE),"")</f>
        <v/>
      </c>
      <c r="H56" s="36" t="str">
        <f>+IFERROR(VLOOKUP(C56,[1]Directorio!$B$2:$V$1100,5,FALSE),"")</f>
        <v/>
      </c>
      <c r="I56" s="36" t="str">
        <f>+IFERROR(VLOOKUP(C56,[1]Directorio!$B$2:$V$1100,6,FALSE),"")</f>
        <v/>
      </c>
      <c r="J56" s="36" t="str">
        <f>+IFERROR(VLOOKUP(C56,[1]Directorio!$B$2:$V$1100,7,FALSE),"")</f>
        <v/>
      </c>
      <c r="K56" s="36" t="str">
        <f>+IFERROR(VLOOKUP(C56,[1]Directorio!$B$2:$V$1100,8,FALSE),"")</f>
        <v/>
      </c>
      <c r="L56" s="36" t="str">
        <f>+IFERROR(VLOOKUP(C56,[1]Directorio!$B$2:$V$1100,9,FALSE),"")</f>
        <v/>
      </c>
      <c r="M56" s="36" t="str">
        <f>+IFERROR(VLOOKUP(C56,[1]Directorio!$B$2:$V$1100,10,FALSE),"")</f>
        <v/>
      </c>
      <c r="N56" s="36" t="str">
        <f>+IFERROR(VLOOKUP(C56,[1]Directorio!$B$2:$V$1100,11,FALSE),"")</f>
        <v/>
      </c>
      <c r="O56" s="38" t="str">
        <f>+IFERROR(VLOOKUP(C56,[1]Directorio!$B$2:$V$1100,12,FALSE),"")</f>
        <v/>
      </c>
      <c r="P56" s="36" t="str">
        <f>+IFERROR(VLOOKUP(C56,[1]Directorio!$B$2:$V$1100,13,FALSE),"")</f>
        <v/>
      </c>
      <c r="Q56" s="36" t="str">
        <f>+IFERROR(VLOOKUP(C56,[1]Directorio!$B$2:$V$1100,14,FALSE),"")</f>
        <v/>
      </c>
      <c r="R56" s="36" t="str">
        <f>+IFERROR(VLOOKUP(C56,[1]Directorio!$B$2:$V$1100,15,FALSE),"")</f>
        <v/>
      </c>
      <c r="S56" s="36" t="str">
        <f>+IFERROR(VLOOKUP(C56,[1]Directorio!$B$2:$V$1100,16,FALSE),"")</f>
        <v/>
      </c>
      <c r="T56" s="36" t="str">
        <f>+IFERROR(VLOOKUP(C56,[1]Directorio!$B$2:$V$1100,17,FALSE),"")</f>
        <v/>
      </c>
      <c r="U56" s="39" t="str">
        <f>+IFERROR(VLOOKUP(C56,[1]Directorio!$B$2:$V$1100,18,FALSE),"")</f>
        <v/>
      </c>
      <c r="V56" s="39" t="str">
        <f>+IFERROR(VLOOKUP(C56,[1]Directorio!$B$2:$V$1100,19,FALSE),"")</f>
        <v/>
      </c>
      <c r="W56" s="40" t="str">
        <f>+IFERROR(VLOOKUP(C56,[1]Directorio!$B$2:$V$1100,20,FALSE),"")</f>
        <v/>
      </c>
      <c r="X56" s="39" t="str">
        <f>+IFERROR(VLOOKUP(C56,[1]Directorio!$B$2:$V$1100,21,FALSE),"")</f>
        <v/>
      </c>
      <c r="Y56" s="34"/>
      <c r="Z56" s="34"/>
      <c r="AA56" s="41"/>
      <c r="AB56" s="42"/>
      <c r="AC56" s="34"/>
      <c r="AD56" s="42"/>
      <c r="AE56" s="34"/>
      <c r="AF56" s="42"/>
      <c r="AG56" s="51"/>
    </row>
    <row r="57" spans="1:33" x14ac:dyDescent="0.25">
      <c r="A57" s="54">
        <v>53</v>
      </c>
      <c r="B57" s="48" t="str">
        <f t="shared" si="0"/>
        <v/>
      </c>
      <c r="C57" s="35"/>
      <c r="D57" s="43" t="str">
        <f>+IFERROR(VLOOKUP(E57,Listas!$H$2:$I$34,2,FALSE),"")</f>
        <v/>
      </c>
      <c r="E57" s="36" t="str">
        <f>+IFERROR(VLOOKUP(C57,[1]Directorio!$B$2:$V$1100,2,FALSE),"")</f>
        <v/>
      </c>
      <c r="F57" s="37" t="str">
        <f>+IFERROR(VLOOKUP(C57,[1]Directorio!$B$2:$V$1100,3,FALSE),"")</f>
        <v/>
      </c>
      <c r="G57" s="36" t="str">
        <f>+IFERROR(VLOOKUP(C57,[1]Directorio!$B$2:$V$1100,4,FALSE),"")</f>
        <v/>
      </c>
      <c r="H57" s="36" t="str">
        <f>+IFERROR(VLOOKUP(C57,[1]Directorio!$B$2:$V$1100,5,FALSE),"")</f>
        <v/>
      </c>
      <c r="I57" s="36" t="str">
        <f>+IFERROR(VLOOKUP(C57,[1]Directorio!$B$2:$V$1100,6,FALSE),"")</f>
        <v/>
      </c>
      <c r="J57" s="36" t="str">
        <f>+IFERROR(VLOOKUP(C57,[1]Directorio!$B$2:$V$1100,7,FALSE),"")</f>
        <v/>
      </c>
      <c r="K57" s="36" t="str">
        <f>+IFERROR(VLOOKUP(C57,[1]Directorio!$B$2:$V$1100,8,FALSE),"")</f>
        <v/>
      </c>
      <c r="L57" s="36" t="str">
        <f>+IFERROR(VLOOKUP(C57,[1]Directorio!$B$2:$V$1100,9,FALSE),"")</f>
        <v/>
      </c>
      <c r="M57" s="36" t="str">
        <f>+IFERROR(VLOOKUP(C57,[1]Directorio!$B$2:$V$1100,10,FALSE),"")</f>
        <v/>
      </c>
      <c r="N57" s="36" t="str">
        <f>+IFERROR(VLOOKUP(C57,[1]Directorio!$B$2:$V$1100,11,FALSE),"")</f>
        <v/>
      </c>
      <c r="O57" s="38" t="str">
        <f>+IFERROR(VLOOKUP(C57,[1]Directorio!$B$2:$V$1100,12,FALSE),"")</f>
        <v/>
      </c>
      <c r="P57" s="36" t="str">
        <f>+IFERROR(VLOOKUP(C57,[1]Directorio!$B$2:$V$1100,13,FALSE),"")</f>
        <v/>
      </c>
      <c r="Q57" s="36" t="str">
        <f>+IFERROR(VLOOKUP(C57,[1]Directorio!$B$2:$V$1100,14,FALSE),"")</f>
        <v/>
      </c>
      <c r="R57" s="36" t="str">
        <f>+IFERROR(VLOOKUP(C57,[1]Directorio!$B$2:$V$1100,15,FALSE),"")</f>
        <v/>
      </c>
      <c r="S57" s="36" t="str">
        <f>+IFERROR(VLOOKUP(C57,[1]Directorio!$B$2:$V$1100,16,FALSE),"")</f>
        <v/>
      </c>
      <c r="T57" s="36" t="str">
        <f>+IFERROR(VLOOKUP(C57,[1]Directorio!$B$2:$V$1100,17,FALSE),"")</f>
        <v/>
      </c>
      <c r="U57" s="39" t="str">
        <f>+IFERROR(VLOOKUP(C57,[1]Directorio!$B$2:$V$1100,18,FALSE),"")</f>
        <v/>
      </c>
      <c r="V57" s="39" t="str">
        <f>+IFERROR(VLOOKUP(C57,[1]Directorio!$B$2:$V$1100,19,FALSE),"")</f>
        <v/>
      </c>
      <c r="W57" s="40" t="str">
        <f>+IFERROR(VLOOKUP(C57,[1]Directorio!$B$2:$V$1100,20,FALSE),"")</f>
        <v/>
      </c>
      <c r="X57" s="39" t="str">
        <f>+IFERROR(VLOOKUP(C57,[1]Directorio!$B$2:$V$1100,21,FALSE),"")</f>
        <v/>
      </c>
      <c r="Y57" s="34"/>
      <c r="Z57" s="34"/>
      <c r="AA57" s="41"/>
      <c r="AB57" s="42"/>
      <c r="AC57" s="34"/>
      <c r="AD57" s="42"/>
      <c r="AE57" s="34"/>
      <c r="AF57" s="42"/>
      <c r="AG57" s="51"/>
    </row>
    <row r="58" spans="1:33" x14ac:dyDescent="0.25">
      <c r="A58" s="54">
        <v>54</v>
      </c>
      <c r="B58" s="48" t="str">
        <f t="shared" si="0"/>
        <v/>
      </c>
      <c r="C58" s="35"/>
      <c r="D58" s="43" t="str">
        <f>+IFERROR(VLOOKUP(E58,Listas!$H$2:$I$34,2,FALSE),"")</f>
        <v/>
      </c>
      <c r="E58" s="36" t="str">
        <f>+IFERROR(VLOOKUP(C58,[1]Directorio!$B$2:$V$1100,2,FALSE),"")</f>
        <v/>
      </c>
      <c r="F58" s="37" t="str">
        <f>+IFERROR(VLOOKUP(C58,[1]Directorio!$B$2:$V$1100,3,FALSE),"")</f>
        <v/>
      </c>
      <c r="G58" s="36" t="str">
        <f>+IFERROR(VLOOKUP(C58,[1]Directorio!$B$2:$V$1100,4,FALSE),"")</f>
        <v/>
      </c>
      <c r="H58" s="36" t="str">
        <f>+IFERROR(VLOOKUP(C58,[1]Directorio!$B$2:$V$1100,5,FALSE),"")</f>
        <v/>
      </c>
      <c r="I58" s="36" t="str">
        <f>+IFERROR(VLOOKUP(C58,[1]Directorio!$B$2:$V$1100,6,FALSE),"")</f>
        <v/>
      </c>
      <c r="J58" s="36" t="str">
        <f>+IFERROR(VLOOKUP(C58,[1]Directorio!$B$2:$V$1100,7,FALSE),"")</f>
        <v/>
      </c>
      <c r="K58" s="36" t="str">
        <f>+IFERROR(VLOOKUP(C58,[1]Directorio!$B$2:$V$1100,8,FALSE),"")</f>
        <v/>
      </c>
      <c r="L58" s="36" t="str">
        <f>+IFERROR(VLOOKUP(C58,[1]Directorio!$B$2:$V$1100,9,FALSE),"")</f>
        <v/>
      </c>
      <c r="M58" s="36" t="str">
        <f>+IFERROR(VLOOKUP(C58,[1]Directorio!$B$2:$V$1100,10,FALSE),"")</f>
        <v/>
      </c>
      <c r="N58" s="36" t="str">
        <f>+IFERROR(VLOOKUP(C58,[1]Directorio!$B$2:$V$1100,11,FALSE),"")</f>
        <v/>
      </c>
      <c r="O58" s="38" t="str">
        <f>+IFERROR(VLOOKUP(C58,[1]Directorio!$B$2:$V$1100,12,FALSE),"")</f>
        <v/>
      </c>
      <c r="P58" s="36" t="str">
        <f>+IFERROR(VLOOKUP(C58,[1]Directorio!$B$2:$V$1100,13,FALSE),"")</f>
        <v/>
      </c>
      <c r="Q58" s="36" t="str">
        <f>+IFERROR(VLOOKUP(C58,[1]Directorio!$B$2:$V$1100,14,FALSE),"")</f>
        <v/>
      </c>
      <c r="R58" s="36" t="str">
        <f>+IFERROR(VLOOKUP(C58,[1]Directorio!$B$2:$V$1100,15,FALSE),"")</f>
        <v/>
      </c>
      <c r="S58" s="36" t="str">
        <f>+IFERROR(VLOOKUP(C58,[1]Directorio!$B$2:$V$1100,16,FALSE),"")</f>
        <v/>
      </c>
      <c r="T58" s="36" t="str">
        <f>+IFERROR(VLOOKUP(C58,[1]Directorio!$B$2:$V$1100,17,FALSE),"")</f>
        <v/>
      </c>
      <c r="U58" s="39" t="str">
        <f>+IFERROR(VLOOKUP(C58,[1]Directorio!$B$2:$V$1100,18,FALSE),"")</f>
        <v/>
      </c>
      <c r="V58" s="39" t="str">
        <f>+IFERROR(VLOOKUP(C58,[1]Directorio!$B$2:$V$1100,19,FALSE),"")</f>
        <v/>
      </c>
      <c r="W58" s="40" t="str">
        <f>+IFERROR(VLOOKUP(C58,[1]Directorio!$B$2:$V$1100,20,FALSE),"")</f>
        <v/>
      </c>
      <c r="X58" s="39" t="str">
        <f>+IFERROR(VLOOKUP(C58,[1]Directorio!$B$2:$V$1100,21,FALSE),"")</f>
        <v/>
      </c>
      <c r="Y58" s="34"/>
      <c r="Z58" s="34"/>
      <c r="AA58" s="41"/>
      <c r="AB58" s="42"/>
      <c r="AC58" s="34"/>
      <c r="AD58" s="42"/>
      <c r="AE58" s="34"/>
      <c r="AF58" s="42"/>
      <c r="AG58" s="51"/>
    </row>
    <row r="59" spans="1:33" x14ac:dyDescent="0.25">
      <c r="A59" s="54">
        <v>55</v>
      </c>
      <c r="B59" s="48" t="str">
        <f t="shared" si="0"/>
        <v/>
      </c>
      <c r="C59" s="35"/>
      <c r="D59" s="43" t="str">
        <f>+IFERROR(VLOOKUP(E59,Listas!$H$2:$I$34,2,FALSE),"")</f>
        <v/>
      </c>
      <c r="E59" s="36" t="str">
        <f>+IFERROR(VLOOKUP(C59,[1]Directorio!$B$2:$V$1100,2,FALSE),"")</f>
        <v/>
      </c>
      <c r="F59" s="37" t="str">
        <f>+IFERROR(VLOOKUP(C59,[1]Directorio!$B$2:$V$1100,3,FALSE),"")</f>
        <v/>
      </c>
      <c r="G59" s="36" t="str">
        <f>+IFERROR(VLOOKUP(C59,[1]Directorio!$B$2:$V$1100,4,FALSE),"")</f>
        <v/>
      </c>
      <c r="H59" s="36" t="str">
        <f>+IFERROR(VLOOKUP(C59,[1]Directorio!$B$2:$V$1100,5,FALSE),"")</f>
        <v/>
      </c>
      <c r="I59" s="36" t="str">
        <f>+IFERROR(VLOOKUP(C59,[1]Directorio!$B$2:$V$1100,6,FALSE),"")</f>
        <v/>
      </c>
      <c r="J59" s="36" t="str">
        <f>+IFERROR(VLOOKUP(C59,[1]Directorio!$B$2:$V$1100,7,FALSE),"")</f>
        <v/>
      </c>
      <c r="K59" s="36" t="str">
        <f>+IFERROR(VLOOKUP(C59,[1]Directorio!$B$2:$V$1100,8,FALSE),"")</f>
        <v/>
      </c>
      <c r="L59" s="36" t="str">
        <f>+IFERROR(VLOOKUP(C59,[1]Directorio!$B$2:$V$1100,9,FALSE),"")</f>
        <v/>
      </c>
      <c r="M59" s="36" t="str">
        <f>+IFERROR(VLOOKUP(C59,[1]Directorio!$B$2:$V$1100,10,FALSE),"")</f>
        <v/>
      </c>
      <c r="N59" s="36" t="str">
        <f>+IFERROR(VLOOKUP(C59,[1]Directorio!$B$2:$V$1100,11,FALSE),"")</f>
        <v/>
      </c>
      <c r="O59" s="38" t="str">
        <f>+IFERROR(VLOOKUP(C59,[1]Directorio!$B$2:$V$1100,12,FALSE),"")</f>
        <v/>
      </c>
      <c r="P59" s="36" t="str">
        <f>+IFERROR(VLOOKUP(C59,[1]Directorio!$B$2:$V$1100,13,FALSE),"")</f>
        <v/>
      </c>
      <c r="Q59" s="36" t="str">
        <f>+IFERROR(VLOOKUP(C59,[1]Directorio!$B$2:$V$1100,14,FALSE),"")</f>
        <v/>
      </c>
      <c r="R59" s="36" t="str">
        <f>+IFERROR(VLOOKUP(C59,[1]Directorio!$B$2:$V$1100,15,FALSE),"")</f>
        <v/>
      </c>
      <c r="S59" s="36" t="str">
        <f>+IFERROR(VLOOKUP(C59,[1]Directorio!$B$2:$V$1100,16,FALSE),"")</f>
        <v/>
      </c>
      <c r="T59" s="36" t="str">
        <f>+IFERROR(VLOOKUP(C59,[1]Directorio!$B$2:$V$1100,17,FALSE),"")</f>
        <v/>
      </c>
      <c r="U59" s="39" t="str">
        <f>+IFERROR(VLOOKUP(C59,[1]Directorio!$B$2:$V$1100,18,FALSE),"")</f>
        <v/>
      </c>
      <c r="V59" s="39" t="str">
        <f>+IFERROR(VLOOKUP(C59,[1]Directorio!$B$2:$V$1100,19,FALSE),"")</f>
        <v/>
      </c>
      <c r="W59" s="40" t="str">
        <f>+IFERROR(VLOOKUP(C59,[1]Directorio!$B$2:$V$1100,20,FALSE),"")</f>
        <v/>
      </c>
      <c r="X59" s="39" t="str">
        <f>+IFERROR(VLOOKUP(C59,[1]Directorio!$B$2:$V$1100,21,FALSE),"")</f>
        <v/>
      </c>
      <c r="Y59" s="34"/>
      <c r="Z59" s="34"/>
      <c r="AA59" s="41"/>
      <c r="AB59" s="42"/>
      <c r="AC59" s="34"/>
      <c r="AD59" s="42"/>
      <c r="AE59" s="34"/>
      <c r="AF59" s="42"/>
      <c r="AG59" s="51"/>
    </row>
    <row r="60" spans="1:33" x14ac:dyDescent="0.25">
      <c r="A60" s="54">
        <v>56</v>
      </c>
      <c r="B60" s="48" t="str">
        <f t="shared" si="0"/>
        <v/>
      </c>
      <c r="C60" s="35"/>
      <c r="D60" s="43" t="str">
        <f>+IFERROR(VLOOKUP(E60,Listas!$H$2:$I$34,2,FALSE),"")</f>
        <v/>
      </c>
      <c r="E60" s="36" t="str">
        <f>+IFERROR(VLOOKUP(C60,[1]Directorio!$B$2:$V$1100,2,FALSE),"")</f>
        <v/>
      </c>
      <c r="F60" s="37" t="str">
        <f>+IFERROR(VLOOKUP(C60,[1]Directorio!$B$2:$V$1100,3,FALSE),"")</f>
        <v/>
      </c>
      <c r="G60" s="36" t="str">
        <f>+IFERROR(VLOOKUP(C60,[1]Directorio!$B$2:$V$1100,4,FALSE),"")</f>
        <v/>
      </c>
      <c r="H60" s="36" t="str">
        <f>+IFERROR(VLOOKUP(C60,[1]Directorio!$B$2:$V$1100,5,FALSE),"")</f>
        <v/>
      </c>
      <c r="I60" s="36" t="str">
        <f>+IFERROR(VLOOKUP(C60,[1]Directorio!$B$2:$V$1100,6,FALSE),"")</f>
        <v/>
      </c>
      <c r="J60" s="36" t="str">
        <f>+IFERROR(VLOOKUP(C60,[1]Directorio!$B$2:$V$1100,7,FALSE),"")</f>
        <v/>
      </c>
      <c r="K60" s="36" t="str">
        <f>+IFERROR(VLOOKUP(C60,[1]Directorio!$B$2:$V$1100,8,FALSE),"")</f>
        <v/>
      </c>
      <c r="L60" s="36" t="str">
        <f>+IFERROR(VLOOKUP(C60,[1]Directorio!$B$2:$V$1100,9,FALSE),"")</f>
        <v/>
      </c>
      <c r="M60" s="36" t="str">
        <f>+IFERROR(VLOOKUP(C60,[1]Directorio!$B$2:$V$1100,10,FALSE),"")</f>
        <v/>
      </c>
      <c r="N60" s="36" t="str">
        <f>+IFERROR(VLOOKUP(C60,[1]Directorio!$B$2:$V$1100,11,FALSE),"")</f>
        <v/>
      </c>
      <c r="O60" s="38" t="str">
        <f>+IFERROR(VLOOKUP(C60,[1]Directorio!$B$2:$V$1100,12,FALSE),"")</f>
        <v/>
      </c>
      <c r="P60" s="36" t="str">
        <f>+IFERROR(VLOOKUP(C60,[1]Directorio!$B$2:$V$1100,13,FALSE),"")</f>
        <v/>
      </c>
      <c r="Q60" s="36" t="str">
        <f>+IFERROR(VLOOKUP(C60,[1]Directorio!$B$2:$V$1100,14,FALSE),"")</f>
        <v/>
      </c>
      <c r="R60" s="36" t="str">
        <f>+IFERROR(VLOOKUP(C60,[1]Directorio!$B$2:$V$1100,15,FALSE),"")</f>
        <v/>
      </c>
      <c r="S60" s="36" t="str">
        <f>+IFERROR(VLOOKUP(C60,[1]Directorio!$B$2:$V$1100,16,FALSE),"")</f>
        <v/>
      </c>
      <c r="T60" s="36" t="str">
        <f>+IFERROR(VLOOKUP(C60,[1]Directorio!$B$2:$V$1100,17,FALSE),"")</f>
        <v/>
      </c>
      <c r="U60" s="39" t="str">
        <f>+IFERROR(VLOOKUP(C60,[1]Directorio!$B$2:$V$1100,18,FALSE),"")</f>
        <v/>
      </c>
      <c r="V60" s="39" t="str">
        <f>+IFERROR(VLOOKUP(C60,[1]Directorio!$B$2:$V$1100,19,FALSE),"")</f>
        <v/>
      </c>
      <c r="W60" s="40" t="str">
        <f>+IFERROR(VLOOKUP(C60,[1]Directorio!$B$2:$V$1100,20,FALSE),"")</f>
        <v/>
      </c>
      <c r="X60" s="39" t="str">
        <f>+IFERROR(VLOOKUP(C60,[1]Directorio!$B$2:$V$1100,21,FALSE),"")</f>
        <v/>
      </c>
      <c r="Y60" s="34"/>
      <c r="Z60" s="34"/>
      <c r="AA60" s="41"/>
      <c r="AB60" s="42"/>
      <c r="AC60" s="34"/>
      <c r="AD60" s="42"/>
      <c r="AE60" s="34"/>
      <c r="AF60" s="42"/>
      <c r="AG60" s="51"/>
    </row>
    <row r="61" spans="1:33" x14ac:dyDescent="0.25">
      <c r="A61" s="54">
        <v>57</v>
      </c>
      <c r="B61" s="48" t="str">
        <f t="shared" si="0"/>
        <v/>
      </c>
      <c r="C61" s="35"/>
      <c r="D61" s="43" t="str">
        <f>+IFERROR(VLOOKUP(E61,Listas!$H$2:$I$34,2,FALSE),"")</f>
        <v/>
      </c>
      <c r="E61" s="36" t="str">
        <f>+IFERROR(VLOOKUP(C61,[1]Directorio!$B$2:$V$1100,2,FALSE),"")</f>
        <v/>
      </c>
      <c r="F61" s="37" t="str">
        <f>+IFERROR(VLOOKUP(C61,[1]Directorio!$B$2:$V$1100,3,FALSE),"")</f>
        <v/>
      </c>
      <c r="G61" s="36" t="str">
        <f>+IFERROR(VLOOKUP(C61,[1]Directorio!$B$2:$V$1100,4,FALSE),"")</f>
        <v/>
      </c>
      <c r="H61" s="36" t="str">
        <f>+IFERROR(VLOOKUP(C61,[1]Directorio!$B$2:$V$1100,5,FALSE),"")</f>
        <v/>
      </c>
      <c r="I61" s="36" t="str">
        <f>+IFERROR(VLOOKUP(C61,[1]Directorio!$B$2:$V$1100,6,FALSE),"")</f>
        <v/>
      </c>
      <c r="J61" s="36" t="str">
        <f>+IFERROR(VLOOKUP(C61,[1]Directorio!$B$2:$V$1100,7,FALSE),"")</f>
        <v/>
      </c>
      <c r="K61" s="36" t="str">
        <f>+IFERROR(VLOOKUP(C61,[1]Directorio!$B$2:$V$1100,8,FALSE),"")</f>
        <v/>
      </c>
      <c r="L61" s="36" t="str">
        <f>+IFERROR(VLOOKUP(C61,[1]Directorio!$B$2:$V$1100,9,FALSE),"")</f>
        <v/>
      </c>
      <c r="M61" s="36" t="str">
        <f>+IFERROR(VLOOKUP(C61,[1]Directorio!$B$2:$V$1100,10,FALSE),"")</f>
        <v/>
      </c>
      <c r="N61" s="36" t="str">
        <f>+IFERROR(VLOOKUP(C61,[1]Directorio!$B$2:$V$1100,11,FALSE),"")</f>
        <v/>
      </c>
      <c r="O61" s="38" t="str">
        <f>+IFERROR(VLOOKUP(C61,[1]Directorio!$B$2:$V$1100,12,FALSE),"")</f>
        <v/>
      </c>
      <c r="P61" s="36" t="str">
        <f>+IFERROR(VLOOKUP(C61,[1]Directorio!$B$2:$V$1100,13,FALSE),"")</f>
        <v/>
      </c>
      <c r="Q61" s="36" t="str">
        <f>+IFERROR(VLOOKUP(C61,[1]Directorio!$B$2:$V$1100,14,FALSE),"")</f>
        <v/>
      </c>
      <c r="R61" s="36" t="str">
        <f>+IFERROR(VLOOKUP(C61,[1]Directorio!$B$2:$V$1100,15,FALSE),"")</f>
        <v/>
      </c>
      <c r="S61" s="36" t="str">
        <f>+IFERROR(VLOOKUP(C61,[1]Directorio!$B$2:$V$1100,16,FALSE),"")</f>
        <v/>
      </c>
      <c r="T61" s="36" t="str">
        <f>+IFERROR(VLOOKUP(C61,[1]Directorio!$B$2:$V$1100,17,FALSE),"")</f>
        <v/>
      </c>
      <c r="U61" s="39" t="str">
        <f>+IFERROR(VLOOKUP(C61,[1]Directorio!$B$2:$V$1100,18,FALSE),"")</f>
        <v/>
      </c>
      <c r="V61" s="39" t="str">
        <f>+IFERROR(VLOOKUP(C61,[1]Directorio!$B$2:$V$1100,19,FALSE),"")</f>
        <v/>
      </c>
      <c r="W61" s="40" t="str">
        <f>+IFERROR(VLOOKUP(C61,[1]Directorio!$B$2:$V$1100,20,FALSE),"")</f>
        <v/>
      </c>
      <c r="X61" s="39" t="str">
        <f>+IFERROR(VLOOKUP(C61,[1]Directorio!$B$2:$V$1100,21,FALSE),"")</f>
        <v/>
      </c>
      <c r="Y61" s="34"/>
      <c r="Z61" s="34"/>
      <c r="AA61" s="41"/>
      <c r="AB61" s="42"/>
      <c r="AC61" s="34"/>
      <c r="AD61" s="42"/>
      <c r="AE61" s="34"/>
      <c r="AF61" s="42"/>
      <c r="AG61" s="51"/>
    </row>
    <row r="62" spans="1:33" x14ac:dyDescent="0.25">
      <c r="A62" s="54">
        <v>58</v>
      </c>
      <c r="B62" s="48" t="str">
        <f t="shared" si="0"/>
        <v/>
      </c>
      <c r="C62" s="35"/>
      <c r="D62" s="43" t="str">
        <f>+IFERROR(VLOOKUP(E62,Listas!$H$2:$I$34,2,FALSE),"")</f>
        <v/>
      </c>
      <c r="E62" s="36" t="str">
        <f>+IFERROR(VLOOKUP(C62,[1]Directorio!$B$2:$V$1100,2,FALSE),"")</f>
        <v/>
      </c>
      <c r="F62" s="37" t="str">
        <f>+IFERROR(VLOOKUP(C62,[1]Directorio!$B$2:$V$1100,3,FALSE),"")</f>
        <v/>
      </c>
      <c r="G62" s="36" t="str">
        <f>+IFERROR(VLOOKUP(C62,[1]Directorio!$B$2:$V$1100,4,FALSE),"")</f>
        <v/>
      </c>
      <c r="H62" s="36" t="str">
        <f>+IFERROR(VLOOKUP(C62,[1]Directorio!$B$2:$V$1100,5,FALSE),"")</f>
        <v/>
      </c>
      <c r="I62" s="36" t="str">
        <f>+IFERROR(VLOOKUP(C62,[1]Directorio!$B$2:$V$1100,6,FALSE),"")</f>
        <v/>
      </c>
      <c r="J62" s="36" t="str">
        <f>+IFERROR(VLOOKUP(C62,[1]Directorio!$B$2:$V$1100,7,FALSE),"")</f>
        <v/>
      </c>
      <c r="K62" s="36" t="str">
        <f>+IFERROR(VLOOKUP(C62,[1]Directorio!$B$2:$V$1100,8,FALSE),"")</f>
        <v/>
      </c>
      <c r="L62" s="36" t="str">
        <f>+IFERROR(VLOOKUP(C62,[1]Directorio!$B$2:$V$1100,9,FALSE),"")</f>
        <v/>
      </c>
      <c r="M62" s="36" t="str">
        <f>+IFERROR(VLOOKUP(C62,[1]Directorio!$B$2:$V$1100,10,FALSE),"")</f>
        <v/>
      </c>
      <c r="N62" s="36" t="str">
        <f>+IFERROR(VLOOKUP(C62,[1]Directorio!$B$2:$V$1100,11,FALSE),"")</f>
        <v/>
      </c>
      <c r="O62" s="38" t="str">
        <f>+IFERROR(VLOOKUP(C62,[1]Directorio!$B$2:$V$1100,12,FALSE),"")</f>
        <v/>
      </c>
      <c r="P62" s="36" t="str">
        <f>+IFERROR(VLOOKUP(C62,[1]Directorio!$B$2:$V$1100,13,FALSE),"")</f>
        <v/>
      </c>
      <c r="Q62" s="36" t="str">
        <f>+IFERROR(VLOOKUP(C62,[1]Directorio!$B$2:$V$1100,14,FALSE),"")</f>
        <v/>
      </c>
      <c r="R62" s="36" t="str">
        <f>+IFERROR(VLOOKUP(C62,[1]Directorio!$B$2:$V$1100,15,FALSE),"")</f>
        <v/>
      </c>
      <c r="S62" s="36" t="str">
        <f>+IFERROR(VLOOKUP(C62,[1]Directorio!$B$2:$V$1100,16,FALSE),"")</f>
        <v/>
      </c>
      <c r="T62" s="36" t="str">
        <f>+IFERROR(VLOOKUP(C62,[1]Directorio!$B$2:$V$1100,17,FALSE),"")</f>
        <v/>
      </c>
      <c r="U62" s="39" t="str">
        <f>+IFERROR(VLOOKUP(C62,[1]Directorio!$B$2:$V$1100,18,FALSE),"")</f>
        <v/>
      </c>
      <c r="V62" s="39" t="str">
        <f>+IFERROR(VLOOKUP(C62,[1]Directorio!$B$2:$V$1100,19,FALSE),"")</f>
        <v/>
      </c>
      <c r="W62" s="40" t="str">
        <f>+IFERROR(VLOOKUP(C62,[1]Directorio!$B$2:$V$1100,20,FALSE),"")</f>
        <v/>
      </c>
      <c r="X62" s="39" t="str">
        <f>+IFERROR(VLOOKUP(C62,[1]Directorio!$B$2:$V$1100,21,FALSE),"")</f>
        <v/>
      </c>
      <c r="Y62" s="34"/>
      <c r="Z62" s="34"/>
      <c r="AA62" s="41"/>
      <c r="AB62" s="42"/>
      <c r="AC62" s="34"/>
      <c r="AD62" s="42"/>
      <c r="AE62" s="34"/>
      <c r="AF62" s="42"/>
      <c r="AG62" s="51"/>
    </row>
    <row r="63" spans="1:33" x14ac:dyDescent="0.25">
      <c r="A63" s="54">
        <v>59</v>
      </c>
      <c r="B63" s="48" t="str">
        <f t="shared" si="0"/>
        <v/>
      </c>
      <c r="C63" s="35"/>
      <c r="D63" s="43" t="str">
        <f>+IFERROR(VLOOKUP(E63,Listas!$H$2:$I$34,2,FALSE),"")</f>
        <v/>
      </c>
      <c r="E63" s="36" t="str">
        <f>+IFERROR(VLOOKUP(C63,[1]Directorio!$B$2:$V$1100,2,FALSE),"")</f>
        <v/>
      </c>
      <c r="F63" s="37" t="str">
        <f>+IFERROR(VLOOKUP(C63,[1]Directorio!$B$2:$V$1100,3,FALSE),"")</f>
        <v/>
      </c>
      <c r="G63" s="36" t="str">
        <f>+IFERROR(VLOOKUP(C63,[1]Directorio!$B$2:$V$1100,4,FALSE),"")</f>
        <v/>
      </c>
      <c r="H63" s="36" t="str">
        <f>+IFERROR(VLOOKUP(C63,[1]Directorio!$B$2:$V$1100,5,FALSE),"")</f>
        <v/>
      </c>
      <c r="I63" s="36" t="str">
        <f>+IFERROR(VLOOKUP(C63,[1]Directorio!$B$2:$V$1100,6,FALSE),"")</f>
        <v/>
      </c>
      <c r="J63" s="36" t="str">
        <f>+IFERROR(VLOOKUP(C63,[1]Directorio!$B$2:$V$1100,7,FALSE),"")</f>
        <v/>
      </c>
      <c r="K63" s="36" t="str">
        <f>+IFERROR(VLOOKUP(C63,[1]Directorio!$B$2:$V$1100,8,FALSE),"")</f>
        <v/>
      </c>
      <c r="L63" s="36" t="str">
        <f>+IFERROR(VLOOKUP(C63,[1]Directorio!$B$2:$V$1100,9,FALSE),"")</f>
        <v/>
      </c>
      <c r="M63" s="36" t="str">
        <f>+IFERROR(VLOOKUP(C63,[1]Directorio!$B$2:$V$1100,10,FALSE),"")</f>
        <v/>
      </c>
      <c r="N63" s="36" t="str">
        <f>+IFERROR(VLOOKUP(C63,[1]Directorio!$B$2:$V$1100,11,FALSE),"")</f>
        <v/>
      </c>
      <c r="O63" s="38" t="str">
        <f>+IFERROR(VLOOKUP(C63,[1]Directorio!$B$2:$V$1100,12,FALSE),"")</f>
        <v/>
      </c>
      <c r="P63" s="36" t="str">
        <f>+IFERROR(VLOOKUP(C63,[1]Directorio!$B$2:$V$1100,13,FALSE),"")</f>
        <v/>
      </c>
      <c r="Q63" s="36" t="str">
        <f>+IFERROR(VLOOKUP(C63,[1]Directorio!$B$2:$V$1100,14,FALSE),"")</f>
        <v/>
      </c>
      <c r="R63" s="36" t="str">
        <f>+IFERROR(VLOOKUP(C63,[1]Directorio!$B$2:$V$1100,15,FALSE),"")</f>
        <v/>
      </c>
      <c r="S63" s="36" t="str">
        <f>+IFERROR(VLOOKUP(C63,[1]Directorio!$B$2:$V$1100,16,FALSE),"")</f>
        <v/>
      </c>
      <c r="T63" s="36" t="str">
        <f>+IFERROR(VLOOKUP(C63,[1]Directorio!$B$2:$V$1100,17,FALSE),"")</f>
        <v/>
      </c>
      <c r="U63" s="39" t="str">
        <f>+IFERROR(VLOOKUP(C63,[1]Directorio!$B$2:$V$1100,18,FALSE),"")</f>
        <v/>
      </c>
      <c r="V63" s="39" t="str">
        <f>+IFERROR(VLOOKUP(C63,[1]Directorio!$B$2:$V$1100,19,FALSE),"")</f>
        <v/>
      </c>
      <c r="W63" s="40" t="str">
        <f>+IFERROR(VLOOKUP(C63,[1]Directorio!$B$2:$V$1100,20,FALSE),"")</f>
        <v/>
      </c>
      <c r="X63" s="39" t="str">
        <f>+IFERROR(VLOOKUP(C63,[1]Directorio!$B$2:$V$1100,21,FALSE),"")</f>
        <v/>
      </c>
      <c r="Y63" s="34"/>
      <c r="Z63" s="34"/>
      <c r="AA63" s="41"/>
      <c r="AB63" s="42"/>
      <c r="AC63" s="34"/>
      <c r="AD63" s="42"/>
      <c r="AE63" s="34"/>
      <c r="AF63" s="42"/>
      <c r="AG63" s="51"/>
    </row>
    <row r="64" spans="1:33" x14ac:dyDescent="0.25">
      <c r="A64" s="54">
        <v>60</v>
      </c>
      <c r="B64" s="48" t="str">
        <f t="shared" si="0"/>
        <v/>
      </c>
      <c r="C64" s="35"/>
      <c r="D64" s="43" t="str">
        <f>+IFERROR(VLOOKUP(E64,Listas!$H$2:$I$34,2,FALSE),"")</f>
        <v/>
      </c>
      <c r="E64" s="36" t="str">
        <f>+IFERROR(VLOOKUP(C64,[1]Directorio!$B$2:$V$1100,2,FALSE),"")</f>
        <v/>
      </c>
      <c r="F64" s="37" t="str">
        <f>+IFERROR(VLOOKUP(C64,[1]Directorio!$B$2:$V$1100,3,FALSE),"")</f>
        <v/>
      </c>
      <c r="G64" s="36" t="str">
        <f>+IFERROR(VLOOKUP(C64,[1]Directorio!$B$2:$V$1100,4,FALSE),"")</f>
        <v/>
      </c>
      <c r="H64" s="36" t="str">
        <f>+IFERROR(VLOOKUP(C64,[1]Directorio!$B$2:$V$1100,5,FALSE),"")</f>
        <v/>
      </c>
      <c r="I64" s="36" t="str">
        <f>+IFERROR(VLOOKUP(C64,[1]Directorio!$B$2:$V$1100,6,FALSE),"")</f>
        <v/>
      </c>
      <c r="J64" s="36" t="str">
        <f>+IFERROR(VLOOKUP(C64,[1]Directorio!$B$2:$V$1100,7,FALSE),"")</f>
        <v/>
      </c>
      <c r="K64" s="36" t="str">
        <f>+IFERROR(VLOOKUP(C64,[1]Directorio!$B$2:$V$1100,8,FALSE),"")</f>
        <v/>
      </c>
      <c r="L64" s="36" t="str">
        <f>+IFERROR(VLOOKUP(C64,[1]Directorio!$B$2:$V$1100,9,FALSE),"")</f>
        <v/>
      </c>
      <c r="M64" s="36" t="str">
        <f>+IFERROR(VLOOKUP(C64,[1]Directorio!$B$2:$V$1100,10,FALSE),"")</f>
        <v/>
      </c>
      <c r="N64" s="36" t="str">
        <f>+IFERROR(VLOOKUP(C64,[1]Directorio!$B$2:$V$1100,11,FALSE),"")</f>
        <v/>
      </c>
      <c r="O64" s="38" t="str">
        <f>+IFERROR(VLOOKUP(C64,[1]Directorio!$B$2:$V$1100,12,FALSE),"")</f>
        <v/>
      </c>
      <c r="P64" s="36" t="str">
        <f>+IFERROR(VLOOKUP(C64,[1]Directorio!$B$2:$V$1100,13,FALSE),"")</f>
        <v/>
      </c>
      <c r="Q64" s="36" t="str">
        <f>+IFERROR(VLOOKUP(C64,[1]Directorio!$B$2:$V$1100,14,FALSE),"")</f>
        <v/>
      </c>
      <c r="R64" s="36" t="str">
        <f>+IFERROR(VLOOKUP(C64,[1]Directorio!$B$2:$V$1100,15,FALSE),"")</f>
        <v/>
      </c>
      <c r="S64" s="36" t="str">
        <f>+IFERROR(VLOOKUP(C64,[1]Directorio!$B$2:$V$1100,16,FALSE),"")</f>
        <v/>
      </c>
      <c r="T64" s="36" t="str">
        <f>+IFERROR(VLOOKUP(C64,[1]Directorio!$B$2:$V$1100,17,FALSE),"")</f>
        <v/>
      </c>
      <c r="U64" s="39" t="str">
        <f>+IFERROR(VLOOKUP(C64,[1]Directorio!$B$2:$V$1100,18,FALSE),"")</f>
        <v/>
      </c>
      <c r="V64" s="39" t="str">
        <f>+IFERROR(VLOOKUP(C64,[1]Directorio!$B$2:$V$1100,19,FALSE),"")</f>
        <v/>
      </c>
      <c r="W64" s="40" t="str">
        <f>+IFERROR(VLOOKUP(C64,[1]Directorio!$B$2:$V$1100,20,FALSE),"")</f>
        <v/>
      </c>
      <c r="X64" s="39" t="str">
        <f>+IFERROR(VLOOKUP(C64,[1]Directorio!$B$2:$V$1100,21,FALSE),"")</f>
        <v/>
      </c>
      <c r="Y64" s="34"/>
      <c r="Z64" s="34"/>
      <c r="AA64" s="41"/>
      <c r="AB64" s="42"/>
      <c r="AC64" s="34"/>
      <c r="AD64" s="42"/>
      <c r="AE64" s="34"/>
      <c r="AF64" s="42"/>
      <c r="AG64" s="51"/>
    </row>
    <row r="65" spans="1:33" x14ac:dyDescent="0.25">
      <c r="A65" s="54">
        <v>61</v>
      </c>
      <c r="B65" s="48" t="str">
        <f t="shared" si="0"/>
        <v/>
      </c>
      <c r="C65" s="35"/>
      <c r="D65" s="43" t="str">
        <f>+IFERROR(VLOOKUP(E65,Listas!$H$2:$I$34,2,FALSE),"")</f>
        <v/>
      </c>
      <c r="E65" s="36" t="str">
        <f>+IFERROR(VLOOKUP(C65,[1]Directorio!$B$2:$V$1100,2,FALSE),"")</f>
        <v/>
      </c>
      <c r="F65" s="37" t="str">
        <f>+IFERROR(VLOOKUP(C65,[1]Directorio!$B$2:$V$1100,3,FALSE),"")</f>
        <v/>
      </c>
      <c r="G65" s="36" t="str">
        <f>+IFERROR(VLOOKUP(C65,[1]Directorio!$B$2:$V$1100,4,FALSE),"")</f>
        <v/>
      </c>
      <c r="H65" s="36" t="str">
        <f>+IFERROR(VLOOKUP(C65,[1]Directorio!$B$2:$V$1100,5,FALSE),"")</f>
        <v/>
      </c>
      <c r="I65" s="36" t="str">
        <f>+IFERROR(VLOOKUP(C65,[1]Directorio!$B$2:$V$1100,6,FALSE),"")</f>
        <v/>
      </c>
      <c r="J65" s="36" t="str">
        <f>+IFERROR(VLOOKUP(C65,[1]Directorio!$B$2:$V$1100,7,FALSE),"")</f>
        <v/>
      </c>
      <c r="K65" s="36" t="str">
        <f>+IFERROR(VLOOKUP(C65,[1]Directorio!$B$2:$V$1100,8,FALSE),"")</f>
        <v/>
      </c>
      <c r="L65" s="36" t="str">
        <f>+IFERROR(VLOOKUP(C65,[1]Directorio!$B$2:$V$1100,9,FALSE),"")</f>
        <v/>
      </c>
      <c r="M65" s="36" t="str">
        <f>+IFERROR(VLOOKUP(C65,[1]Directorio!$B$2:$V$1100,10,FALSE),"")</f>
        <v/>
      </c>
      <c r="N65" s="36" t="str">
        <f>+IFERROR(VLOOKUP(C65,[1]Directorio!$B$2:$V$1100,11,FALSE),"")</f>
        <v/>
      </c>
      <c r="O65" s="38" t="str">
        <f>+IFERROR(VLOOKUP(C65,[1]Directorio!$B$2:$V$1100,12,FALSE),"")</f>
        <v/>
      </c>
      <c r="P65" s="36" t="str">
        <f>+IFERROR(VLOOKUP(C65,[1]Directorio!$B$2:$V$1100,13,FALSE),"")</f>
        <v/>
      </c>
      <c r="Q65" s="36" t="str">
        <f>+IFERROR(VLOOKUP(C65,[1]Directorio!$B$2:$V$1100,14,FALSE),"")</f>
        <v/>
      </c>
      <c r="R65" s="36" t="str">
        <f>+IFERROR(VLOOKUP(C65,[1]Directorio!$B$2:$V$1100,15,FALSE),"")</f>
        <v/>
      </c>
      <c r="S65" s="36" t="str">
        <f>+IFERROR(VLOOKUP(C65,[1]Directorio!$B$2:$V$1100,16,FALSE),"")</f>
        <v/>
      </c>
      <c r="T65" s="36" t="str">
        <f>+IFERROR(VLOOKUP(C65,[1]Directorio!$B$2:$V$1100,17,FALSE),"")</f>
        <v/>
      </c>
      <c r="U65" s="39" t="str">
        <f>+IFERROR(VLOOKUP(C65,[1]Directorio!$B$2:$V$1100,18,FALSE),"")</f>
        <v/>
      </c>
      <c r="V65" s="39" t="str">
        <f>+IFERROR(VLOOKUP(C65,[1]Directorio!$B$2:$V$1100,19,FALSE),"")</f>
        <v/>
      </c>
      <c r="W65" s="40" t="str">
        <f>+IFERROR(VLOOKUP(C65,[1]Directorio!$B$2:$V$1100,20,FALSE),"")</f>
        <v/>
      </c>
      <c r="X65" s="39" t="str">
        <f>+IFERROR(VLOOKUP(C65,[1]Directorio!$B$2:$V$1100,21,FALSE),"")</f>
        <v/>
      </c>
      <c r="Y65" s="34"/>
      <c r="Z65" s="34"/>
      <c r="AA65" s="41"/>
      <c r="AB65" s="42"/>
      <c r="AC65" s="34"/>
      <c r="AD65" s="42"/>
      <c r="AE65" s="34"/>
      <c r="AF65" s="42"/>
      <c r="AG65" s="51"/>
    </row>
    <row r="66" spans="1:33" x14ac:dyDescent="0.25">
      <c r="A66" s="54">
        <v>62</v>
      </c>
      <c r="B66" s="48" t="str">
        <f t="shared" si="0"/>
        <v/>
      </c>
      <c r="C66" s="35"/>
      <c r="D66" s="43" t="str">
        <f>+IFERROR(VLOOKUP(E66,Listas!$H$2:$I$34,2,FALSE),"")</f>
        <v/>
      </c>
      <c r="E66" s="36" t="str">
        <f>+IFERROR(VLOOKUP(C66,[1]Directorio!$B$2:$V$1100,2,FALSE),"")</f>
        <v/>
      </c>
      <c r="F66" s="37" t="str">
        <f>+IFERROR(VLOOKUP(C66,[1]Directorio!$B$2:$V$1100,3,FALSE),"")</f>
        <v/>
      </c>
      <c r="G66" s="36" t="str">
        <f>+IFERROR(VLOOKUP(C66,[1]Directorio!$B$2:$V$1100,4,FALSE),"")</f>
        <v/>
      </c>
      <c r="H66" s="36" t="str">
        <f>+IFERROR(VLOOKUP(C66,[1]Directorio!$B$2:$V$1100,5,FALSE),"")</f>
        <v/>
      </c>
      <c r="I66" s="36" t="str">
        <f>+IFERROR(VLOOKUP(C66,[1]Directorio!$B$2:$V$1100,6,FALSE),"")</f>
        <v/>
      </c>
      <c r="J66" s="36" t="str">
        <f>+IFERROR(VLOOKUP(C66,[1]Directorio!$B$2:$V$1100,7,FALSE),"")</f>
        <v/>
      </c>
      <c r="K66" s="36" t="str">
        <f>+IFERROR(VLOOKUP(C66,[1]Directorio!$B$2:$V$1100,8,FALSE),"")</f>
        <v/>
      </c>
      <c r="L66" s="36" t="str">
        <f>+IFERROR(VLOOKUP(C66,[1]Directorio!$B$2:$V$1100,9,FALSE),"")</f>
        <v/>
      </c>
      <c r="M66" s="36" t="str">
        <f>+IFERROR(VLOOKUP(C66,[1]Directorio!$B$2:$V$1100,10,FALSE),"")</f>
        <v/>
      </c>
      <c r="N66" s="36" t="str">
        <f>+IFERROR(VLOOKUP(C66,[1]Directorio!$B$2:$V$1100,11,FALSE),"")</f>
        <v/>
      </c>
      <c r="O66" s="38" t="str">
        <f>+IFERROR(VLOOKUP(C66,[1]Directorio!$B$2:$V$1100,12,FALSE),"")</f>
        <v/>
      </c>
      <c r="P66" s="36" t="str">
        <f>+IFERROR(VLOOKUP(C66,[1]Directorio!$B$2:$V$1100,13,FALSE),"")</f>
        <v/>
      </c>
      <c r="Q66" s="36" t="str">
        <f>+IFERROR(VLOOKUP(C66,[1]Directorio!$B$2:$V$1100,14,FALSE),"")</f>
        <v/>
      </c>
      <c r="R66" s="36" t="str">
        <f>+IFERROR(VLOOKUP(C66,[1]Directorio!$B$2:$V$1100,15,FALSE),"")</f>
        <v/>
      </c>
      <c r="S66" s="36" t="str">
        <f>+IFERROR(VLOOKUP(C66,[1]Directorio!$B$2:$V$1100,16,FALSE),"")</f>
        <v/>
      </c>
      <c r="T66" s="36" t="str">
        <f>+IFERROR(VLOOKUP(C66,[1]Directorio!$B$2:$V$1100,17,FALSE),"")</f>
        <v/>
      </c>
      <c r="U66" s="39" t="str">
        <f>+IFERROR(VLOOKUP(C66,[1]Directorio!$B$2:$V$1100,18,FALSE),"")</f>
        <v/>
      </c>
      <c r="V66" s="39" t="str">
        <f>+IFERROR(VLOOKUP(C66,[1]Directorio!$B$2:$V$1100,19,FALSE),"")</f>
        <v/>
      </c>
      <c r="W66" s="40" t="str">
        <f>+IFERROR(VLOOKUP(C66,[1]Directorio!$B$2:$V$1100,20,FALSE),"")</f>
        <v/>
      </c>
      <c r="X66" s="39" t="str">
        <f>+IFERROR(VLOOKUP(C66,[1]Directorio!$B$2:$V$1100,21,FALSE),"")</f>
        <v/>
      </c>
      <c r="Y66" s="34"/>
      <c r="Z66" s="34"/>
      <c r="AA66" s="41"/>
      <c r="AB66" s="42"/>
      <c r="AC66" s="34"/>
      <c r="AD66" s="42"/>
      <c r="AE66" s="34"/>
      <c r="AF66" s="42"/>
      <c r="AG66" s="51"/>
    </row>
    <row r="67" spans="1:33" x14ac:dyDescent="0.25">
      <c r="A67" s="54">
        <v>63</v>
      </c>
      <c r="B67" s="48" t="str">
        <f t="shared" si="0"/>
        <v/>
      </c>
      <c r="C67" s="35"/>
      <c r="D67" s="43" t="str">
        <f>+IFERROR(VLOOKUP(E67,Listas!$H$2:$I$34,2,FALSE),"")</f>
        <v/>
      </c>
      <c r="E67" s="36" t="str">
        <f>+IFERROR(VLOOKUP(C67,[1]Directorio!$B$2:$V$1100,2,FALSE),"")</f>
        <v/>
      </c>
      <c r="F67" s="37" t="str">
        <f>+IFERROR(VLOOKUP(C67,[1]Directorio!$B$2:$V$1100,3,FALSE),"")</f>
        <v/>
      </c>
      <c r="G67" s="36" t="str">
        <f>+IFERROR(VLOOKUP(C67,[1]Directorio!$B$2:$V$1100,4,FALSE),"")</f>
        <v/>
      </c>
      <c r="H67" s="36" t="str">
        <f>+IFERROR(VLOOKUP(C67,[1]Directorio!$B$2:$V$1100,5,FALSE),"")</f>
        <v/>
      </c>
      <c r="I67" s="36" t="str">
        <f>+IFERROR(VLOOKUP(C67,[1]Directorio!$B$2:$V$1100,6,FALSE),"")</f>
        <v/>
      </c>
      <c r="J67" s="36" t="str">
        <f>+IFERROR(VLOOKUP(C67,[1]Directorio!$B$2:$V$1100,7,FALSE),"")</f>
        <v/>
      </c>
      <c r="K67" s="36" t="str">
        <f>+IFERROR(VLOOKUP(C67,[1]Directorio!$B$2:$V$1100,8,FALSE),"")</f>
        <v/>
      </c>
      <c r="L67" s="36" t="str">
        <f>+IFERROR(VLOOKUP(C67,[1]Directorio!$B$2:$V$1100,9,FALSE),"")</f>
        <v/>
      </c>
      <c r="M67" s="36" t="str">
        <f>+IFERROR(VLOOKUP(C67,[1]Directorio!$B$2:$V$1100,10,FALSE),"")</f>
        <v/>
      </c>
      <c r="N67" s="36" t="str">
        <f>+IFERROR(VLOOKUP(C67,[1]Directorio!$B$2:$V$1100,11,FALSE),"")</f>
        <v/>
      </c>
      <c r="O67" s="38" t="str">
        <f>+IFERROR(VLOOKUP(C67,[1]Directorio!$B$2:$V$1100,12,FALSE),"")</f>
        <v/>
      </c>
      <c r="P67" s="36" t="str">
        <f>+IFERROR(VLOOKUP(C67,[1]Directorio!$B$2:$V$1100,13,FALSE),"")</f>
        <v/>
      </c>
      <c r="Q67" s="36" t="str">
        <f>+IFERROR(VLOOKUP(C67,[1]Directorio!$B$2:$V$1100,14,FALSE),"")</f>
        <v/>
      </c>
      <c r="R67" s="36" t="str">
        <f>+IFERROR(VLOOKUP(C67,[1]Directorio!$B$2:$V$1100,15,FALSE),"")</f>
        <v/>
      </c>
      <c r="S67" s="36" t="str">
        <f>+IFERROR(VLOOKUP(C67,[1]Directorio!$B$2:$V$1100,16,FALSE),"")</f>
        <v/>
      </c>
      <c r="T67" s="36" t="str">
        <f>+IFERROR(VLOOKUP(C67,[1]Directorio!$B$2:$V$1100,17,FALSE),"")</f>
        <v/>
      </c>
      <c r="U67" s="39" t="str">
        <f>+IFERROR(VLOOKUP(C67,[1]Directorio!$B$2:$V$1100,18,FALSE),"")</f>
        <v/>
      </c>
      <c r="V67" s="39" t="str">
        <f>+IFERROR(VLOOKUP(C67,[1]Directorio!$B$2:$V$1100,19,FALSE),"")</f>
        <v/>
      </c>
      <c r="W67" s="40" t="str">
        <f>+IFERROR(VLOOKUP(C67,[1]Directorio!$B$2:$V$1100,20,FALSE),"")</f>
        <v/>
      </c>
      <c r="X67" s="39" t="str">
        <f>+IFERROR(VLOOKUP(C67,[1]Directorio!$B$2:$V$1100,21,FALSE),"")</f>
        <v/>
      </c>
      <c r="Y67" s="34"/>
      <c r="Z67" s="34"/>
      <c r="AA67" s="41"/>
      <c r="AB67" s="42"/>
      <c r="AC67" s="34"/>
      <c r="AD67" s="42"/>
      <c r="AE67" s="34"/>
      <c r="AF67" s="42"/>
      <c r="AG67" s="51"/>
    </row>
    <row r="68" spans="1:33" x14ac:dyDescent="0.25">
      <c r="A68" s="54">
        <v>64</v>
      </c>
      <c r="B68" s="48" t="str">
        <f t="shared" si="0"/>
        <v/>
      </c>
      <c r="C68" s="35"/>
      <c r="D68" s="43" t="str">
        <f>+IFERROR(VLOOKUP(E68,Listas!$H$2:$I$34,2,FALSE),"")</f>
        <v/>
      </c>
      <c r="E68" s="36" t="str">
        <f>+IFERROR(VLOOKUP(C68,[1]Directorio!$B$2:$V$1100,2,FALSE),"")</f>
        <v/>
      </c>
      <c r="F68" s="37" t="str">
        <f>+IFERROR(VLOOKUP(C68,[1]Directorio!$B$2:$V$1100,3,FALSE),"")</f>
        <v/>
      </c>
      <c r="G68" s="36" t="str">
        <f>+IFERROR(VLOOKUP(C68,[1]Directorio!$B$2:$V$1100,4,FALSE),"")</f>
        <v/>
      </c>
      <c r="H68" s="36" t="str">
        <f>+IFERROR(VLOOKUP(C68,[1]Directorio!$B$2:$V$1100,5,FALSE),"")</f>
        <v/>
      </c>
      <c r="I68" s="36" t="str">
        <f>+IFERROR(VLOOKUP(C68,[1]Directorio!$B$2:$V$1100,6,FALSE),"")</f>
        <v/>
      </c>
      <c r="J68" s="36" t="str">
        <f>+IFERROR(VLOOKUP(C68,[1]Directorio!$B$2:$V$1100,7,FALSE),"")</f>
        <v/>
      </c>
      <c r="K68" s="36" t="str">
        <f>+IFERROR(VLOOKUP(C68,[1]Directorio!$B$2:$V$1100,8,FALSE),"")</f>
        <v/>
      </c>
      <c r="L68" s="36" t="str">
        <f>+IFERROR(VLOOKUP(C68,[1]Directorio!$B$2:$V$1100,9,FALSE),"")</f>
        <v/>
      </c>
      <c r="M68" s="36" t="str">
        <f>+IFERROR(VLOOKUP(C68,[1]Directorio!$B$2:$V$1100,10,FALSE),"")</f>
        <v/>
      </c>
      <c r="N68" s="36" t="str">
        <f>+IFERROR(VLOOKUP(C68,[1]Directorio!$B$2:$V$1100,11,FALSE),"")</f>
        <v/>
      </c>
      <c r="O68" s="38" t="str">
        <f>+IFERROR(VLOOKUP(C68,[1]Directorio!$B$2:$V$1100,12,FALSE),"")</f>
        <v/>
      </c>
      <c r="P68" s="36" t="str">
        <f>+IFERROR(VLOOKUP(C68,[1]Directorio!$B$2:$V$1100,13,FALSE),"")</f>
        <v/>
      </c>
      <c r="Q68" s="36" t="str">
        <f>+IFERROR(VLOOKUP(C68,[1]Directorio!$B$2:$V$1100,14,FALSE),"")</f>
        <v/>
      </c>
      <c r="R68" s="36" t="str">
        <f>+IFERROR(VLOOKUP(C68,[1]Directorio!$B$2:$V$1100,15,FALSE),"")</f>
        <v/>
      </c>
      <c r="S68" s="36" t="str">
        <f>+IFERROR(VLOOKUP(C68,[1]Directorio!$B$2:$V$1100,16,FALSE),"")</f>
        <v/>
      </c>
      <c r="T68" s="36" t="str">
        <f>+IFERROR(VLOOKUP(C68,[1]Directorio!$B$2:$V$1100,17,FALSE),"")</f>
        <v/>
      </c>
      <c r="U68" s="39" t="str">
        <f>+IFERROR(VLOOKUP(C68,[1]Directorio!$B$2:$V$1100,18,FALSE),"")</f>
        <v/>
      </c>
      <c r="V68" s="39" t="str">
        <f>+IFERROR(VLOOKUP(C68,[1]Directorio!$B$2:$V$1100,19,FALSE),"")</f>
        <v/>
      </c>
      <c r="W68" s="40" t="str">
        <f>+IFERROR(VLOOKUP(C68,[1]Directorio!$B$2:$V$1100,20,FALSE),"")</f>
        <v/>
      </c>
      <c r="X68" s="39" t="str">
        <f>+IFERROR(VLOOKUP(C68,[1]Directorio!$B$2:$V$1100,21,FALSE),"")</f>
        <v/>
      </c>
      <c r="Y68" s="34"/>
      <c r="Z68" s="34"/>
      <c r="AA68" s="41"/>
      <c r="AB68" s="42"/>
      <c r="AC68" s="34"/>
      <c r="AD68" s="42"/>
      <c r="AE68" s="34"/>
      <c r="AF68" s="42"/>
      <c r="AG68" s="51"/>
    </row>
    <row r="69" spans="1:33" x14ac:dyDescent="0.25">
      <c r="A69" s="54">
        <v>65</v>
      </c>
      <c r="B69" s="48" t="str">
        <f t="shared" si="0"/>
        <v/>
      </c>
      <c r="C69" s="35"/>
      <c r="D69" s="43" t="str">
        <f>+IFERROR(VLOOKUP(E69,Listas!$H$2:$I$34,2,FALSE),"")</f>
        <v/>
      </c>
      <c r="E69" s="36" t="str">
        <f>+IFERROR(VLOOKUP(C69,[1]Directorio!$B$2:$V$1100,2,FALSE),"")</f>
        <v/>
      </c>
      <c r="F69" s="37" t="str">
        <f>+IFERROR(VLOOKUP(C69,[1]Directorio!$B$2:$V$1100,3,FALSE),"")</f>
        <v/>
      </c>
      <c r="G69" s="36" t="str">
        <f>+IFERROR(VLOOKUP(C69,[1]Directorio!$B$2:$V$1100,4,FALSE),"")</f>
        <v/>
      </c>
      <c r="H69" s="36" t="str">
        <f>+IFERROR(VLOOKUP(C69,[1]Directorio!$B$2:$V$1100,5,FALSE),"")</f>
        <v/>
      </c>
      <c r="I69" s="36" t="str">
        <f>+IFERROR(VLOOKUP(C69,[1]Directorio!$B$2:$V$1100,6,FALSE),"")</f>
        <v/>
      </c>
      <c r="J69" s="36" t="str">
        <f>+IFERROR(VLOOKUP(C69,[1]Directorio!$B$2:$V$1100,7,FALSE),"")</f>
        <v/>
      </c>
      <c r="K69" s="36" t="str">
        <f>+IFERROR(VLOOKUP(C69,[1]Directorio!$B$2:$V$1100,8,FALSE),"")</f>
        <v/>
      </c>
      <c r="L69" s="36" t="str">
        <f>+IFERROR(VLOOKUP(C69,[1]Directorio!$B$2:$V$1100,9,FALSE),"")</f>
        <v/>
      </c>
      <c r="M69" s="36" t="str">
        <f>+IFERROR(VLOOKUP(C69,[1]Directorio!$B$2:$V$1100,10,FALSE),"")</f>
        <v/>
      </c>
      <c r="N69" s="36" t="str">
        <f>+IFERROR(VLOOKUP(C69,[1]Directorio!$B$2:$V$1100,11,FALSE),"")</f>
        <v/>
      </c>
      <c r="O69" s="38" t="str">
        <f>+IFERROR(VLOOKUP(C69,[1]Directorio!$B$2:$V$1100,12,FALSE),"")</f>
        <v/>
      </c>
      <c r="P69" s="36" t="str">
        <f>+IFERROR(VLOOKUP(C69,[1]Directorio!$B$2:$V$1100,13,FALSE),"")</f>
        <v/>
      </c>
      <c r="Q69" s="36" t="str">
        <f>+IFERROR(VLOOKUP(C69,[1]Directorio!$B$2:$V$1100,14,FALSE),"")</f>
        <v/>
      </c>
      <c r="R69" s="36" t="str">
        <f>+IFERROR(VLOOKUP(C69,[1]Directorio!$B$2:$V$1100,15,FALSE),"")</f>
        <v/>
      </c>
      <c r="S69" s="36" t="str">
        <f>+IFERROR(VLOOKUP(C69,[1]Directorio!$B$2:$V$1100,16,FALSE),"")</f>
        <v/>
      </c>
      <c r="T69" s="36" t="str">
        <f>+IFERROR(VLOOKUP(C69,[1]Directorio!$B$2:$V$1100,17,FALSE),"")</f>
        <v/>
      </c>
      <c r="U69" s="39" t="str">
        <f>+IFERROR(VLOOKUP(C69,[1]Directorio!$B$2:$V$1100,18,FALSE),"")</f>
        <v/>
      </c>
      <c r="V69" s="39" t="str">
        <f>+IFERROR(VLOOKUP(C69,[1]Directorio!$B$2:$V$1100,19,FALSE),"")</f>
        <v/>
      </c>
      <c r="W69" s="40" t="str">
        <f>+IFERROR(VLOOKUP(C69,[1]Directorio!$B$2:$V$1100,20,FALSE),"")</f>
        <v/>
      </c>
      <c r="X69" s="39" t="str">
        <f>+IFERROR(VLOOKUP(C69,[1]Directorio!$B$2:$V$1100,21,FALSE),"")</f>
        <v/>
      </c>
      <c r="Y69" s="34"/>
      <c r="Z69" s="34"/>
      <c r="AA69" s="41"/>
      <c r="AB69" s="42"/>
      <c r="AC69" s="34"/>
      <c r="AD69" s="42"/>
      <c r="AE69" s="34"/>
      <c r="AF69" s="42"/>
      <c r="AG69" s="51"/>
    </row>
    <row r="70" spans="1:33" x14ac:dyDescent="0.25">
      <c r="A70" s="54">
        <v>66</v>
      </c>
      <c r="B70" s="48" t="str">
        <f t="shared" si="0"/>
        <v/>
      </c>
      <c r="C70" s="35"/>
      <c r="D70" s="43" t="str">
        <f>+IFERROR(VLOOKUP(E70,Listas!$H$2:$I$34,2,FALSE),"")</f>
        <v/>
      </c>
      <c r="E70" s="36" t="str">
        <f>+IFERROR(VLOOKUP(C70,[1]Directorio!$B$2:$V$1100,2,FALSE),"")</f>
        <v/>
      </c>
      <c r="F70" s="37" t="str">
        <f>+IFERROR(VLOOKUP(C70,[1]Directorio!$B$2:$V$1100,3,FALSE),"")</f>
        <v/>
      </c>
      <c r="G70" s="36" t="str">
        <f>+IFERROR(VLOOKUP(C70,[1]Directorio!$B$2:$V$1100,4,FALSE),"")</f>
        <v/>
      </c>
      <c r="H70" s="36" t="str">
        <f>+IFERROR(VLOOKUP(C70,[1]Directorio!$B$2:$V$1100,5,FALSE),"")</f>
        <v/>
      </c>
      <c r="I70" s="36" t="str">
        <f>+IFERROR(VLOOKUP(C70,[1]Directorio!$B$2:$V$1100,6,FALSE),"")</f>
        <v/>
      </c>
      <c r="J70" s="36" t="str">
        <f>+IFERROR(VLOOKUP(C70,[1]Directorio!$B$2:$V$1100,7,FALSE),"")</f>
        <v/>
      </c>
      <c r="K70" s="36" t="str">
        <f>+IFERROR(VLOOKUP(C70,[1]Directorio!$B$2:$V$1100,8,FALSE),"")</f>
        <v/>
      </c>
      <c r="L70" s="36" t="str">
        <f>+IFERROR(VLOOKUP(C70,[1]Directorio!$B$2:$V$1100,9,FALSE),"")</f>
        <v/>
      </c>
      <c r="M70" s="36" t="str">
        <f>+IFERROR(VLOOKUP(C70,[1]Directorio!$B$2:$V$1100,10,FALSE),"")</f>
        <v/>
      </c>
      <c r="N70" s="36" t="str">
        <f>+IFERROR(VLOOKUP(C70,[1]Directorio!$B$2:$V$1100,11,FALSE),"")</f>
        <v/>
      </c>
      <c r="O70" s="38" t="str">
        <f>+IFERROR(VLOOKUP(C70,[1]Directorio!$B$2:$V$1100,12,FALSE),"")</f>
        <v/>
      </c>
      <c r="P70" s="36" t="str">
        <f>+IFERROR(VLOOKUP(C70,[1]Directorio!$B$2:$V$1100,13,FALSE),"")</f>
        <v/>
      </c>
      <c r="Q70" s="36" t="str">
        <f>+IFERROR(VLOOKUP(C70,[1]Directorio!$B$2:$V$1100,14,FALSE),"")</f>
        <v/>
      </c>
      <c r="R70" s="36" t="str">
        <f>+IFERROR(VLOOKUP(C70,[1]Directorio!$B$2:$V$1100,15,FALSE),"")</f>
        <v/>
      </c>
      <c r="S70" s="36" t="str">
        <f>+IFERROR(VLOOKUP(C70,[1]Directorio!$B$2:$V$1100,16,FALSE),"")</f>
        <v/>
      </c>
      <c r="T70" s="36" t="str">
        <f>+IFERROR(VLOOKUP(C70,[1]Directorio!$B$2:$V$1100,17,FALSE),"")</f>
        <v/>
      </c>
      <c r="U70" s="39" t="str">
        <f>+IFERROR(VLOOKUP(C70,[1]Directorio!$B$2:$V$1100,18,FALSE),"")</f>
        <v/>
      </c>
      <c r="V70" s="39" t="str">
        <f>+IFERROR(VLOOKUP(C70,[1]Directorio!$B$2:$V$1100,19,FALSE),"")</f>
        <v/>
      </c>
      <c r="W70" s="40" t="str">
        <f>+IFERROR(VLOOKUP(C70,[1]Directorio!$B$2:$V$1100,20,FALSE),"")</f>
        <v/>
      </c>
      <c r="X70" s="39" t="str">
        <f>+IFERROR(VLOOKUP(C70,[1]Directorio!$B$2:$V$1100,21,FALSE),"")</f>
        <v/>
      </c>
      <c r="Y70" s="34"/>
      <c r="Z70" s="34"/>
      <c r="AA70" s="41"/>
      <c r="AB70" s="42"/>
      <c r="AC70" s="34"/>
      <c r="AD70" s="42"/>
      <c r="AE70" s="34"/>
      <c r="AF70" s="42"/>
      <c r="AG70" s="51"/>
    </row>
    <row r="71" spans="1:33" x14ac:dyDescent="0.25">
      <c r="A71" s="54">
        <v>67</v>
      </c>
      <c r="B71" s="48" t="str">
        <f t="shared" ref="B71:B135" si="1">+IF(E71="","",D71&amp;"-"&amp;A71)</f>
        <v/>
      </c>
      <c r="C71" s="35"/>
      <c r="D71" s="43" t="str">
        <f>+IFERROR(VLOOKUP(E71,Listas!$H$2:$I$34,2,FALSE),"")</f>
        <v/>
      </c>
      <c r="E71" s="36" t="str">
        <f>+IFERROR(VLOOKUP(C71,[1]Directorio!$B$2:$V$1100,2,FALSE),"")</f>
        <v/>
      </c>
      <c r="F71" s="37" t="str">
        <f>+IFERROR(VLOOKUP(C71,[1]Directorio!$B$2:$V$1100,3,FALSE),"")</f>
        <v/>
      </c>
      <c r="G71" s="36" t="str">
        <f>+IFERROR(VLOOKUP(C71,[1]Directorio!$B$2:$V$1100,4,FALSE),"")</f>
        <v/>
      </c>
      <c r="H71" s="36" t="str">
        <f>+IFERROR(VLOOKUP(C71,[1]Directorio!$B$2:$V$1100,5,FALSE),"")</f>
        <v/>
      </c>
      <c r="I71" s="36" t="str">
        <f>+IFERROR(VLOOKUP(C71,[1]Directorio!$B$2:$V$1100,6,FALSE),"")</f>
        <v/>
      </c>
      <c r="J71" s="36" t="str">
        <f>+IFERROR(VLOOKUP(C71,[1]Directorio!$B$2:$V$1100,7,FALSE),"")</f>
        <v/>
      </c>
      <c r="K71" s="36" t="str">
        <f>+IFERROR(VLOOKUP(C71,[1]Directorio!$B$2:$V$1100,8,FALSE),"")</f>
        <v/>
      </c>
      <c r="L71" s="36" t="str">
        <f>+IFERROR(VLOOKUP(C71,[1]Directorio!$B$2:$V$1100,9,FALSE),"")</f>
        <v/>
      </c>
      <c r="M71" s="36" t="str">
        <f>+IFERROR(VLOOKUP(C71,[1]Directorio!$B$2:$V$1100,10,FALSE),"")</f>
        <v/>
      </c>
      <c r="N71" s="36" t="str">
        <f>+IFERROR(VLOOKUP(C71,[1]Directorio!$B$2:$V$1100,11,FALSE),"")</f>
        <v/>
      </c>
      <c r="O71" s="38" t="str">
        <f>+IFERROR(VLOOKUP(C71,[1]Directorio!$B$2:$V$1100,12,FALSE),"")</f>
        <v/>
      </c>
      <c r="P71" s="36" t="str">
        <f>+IFERROR(VLOOKUP(C71,[1]Directorio!$B$2:$V$1100,13,FALSE),"")</f>
        <v/>
      </c>
      <c r="Q71" s="36" t="str">
        <f>+IFERROR(VLOOKUP(C71,[1]Directorio!$B$2:$V$1100,14,FALSE),"")</f>
        <v/>
      </c>
      <c r="R71" s="36" t="str">
        <f>+IFERROR(VLOOKUP(C71,[1]Directorio!$B$2:$V$1100,15,FALSE),"")</f>
        <v/>
      </c>
      <c r="S71" s="36" t="str">
        <f>+IFERROR(VLOOKUP(C71,[1]Directorio!$B$2:$V$1100,16,FALSE),"")</f>
        <v/>
      </c>
      <c r="T71" s="36" t="str">
        <f>+IFERROR(VLOOKUP(C71,[1]Directorio!$B$2:$V$1100,17,FALSE),"")</f>
        <v/>
      </c>
      <c r="U71" s="39" t="str">
        <f>+IFERROR(VLOOKUP(C71,[1]Directorio!$B$2:$V$1100,18,FALSE),"")</f>
        <v/>
      </c>
      <c r="V71" s="39" t="str">
        <f>+IFERROR(VLOOKUP(C71,[1]Directorio!$B$2:$V$1100,19,FALSE),"")</f>
        <v/>
      </c>
      <c r="W71" s="40" t="str">
        <f>+IFERROR(VLOOKUP(C71,[1]Directorio!$B$2:$V$1100,20,FALSE),"")</f>
        <v/>
      </c>
      <c r="X71" s="39" t="str">
        <f>+IFERROR(VLOOKUP(C71,[1]Directorio!$B$2:$V$1100,21,FALSE),"")</f>
        <v/>
      </c>
      <c r="Y71" s="34"/>
      <c r="Z71" s="34"/>
      <c r="AA71" s="41"/>
      <c r="AB71" s="42"/>
      <c r="AC71" s="34"/>
      <c r="AD71" s="42"/>
      <c r="AE71" s="34"/>
      <c r="AF71" s="42"/>
      <c r="AG71" s="51"/>
    </row>
    <row r="72" spans="1:33" x14ac:dyDescent="0.25">
      <c r="A72" s="54">
        <v>68</v>
      </c>
      <c r="B72" s="48" t="str">
        <f t="shared" si="1"/>
        <v/>
      </c>
      <c r="C72" s="35"/>
      <c r="D72" s="43" t="str">
        <f>+IFERROR(VLOOKUP(E72,Listas!$H$2:$I$34,2,FALSE),"")</f>
        <v/>
      </c>
      <c r="E72" s="36" t="str">
        <f>+IFERROR(VLOOKUP(C72,[1]Directorio!$B$2:$V$1100,2,FALSE),"")</f>
        <v/>
      </c>
      <c r="F72" s="37" t="str">
        <f>+IFERROR(VLOOKUP(C72,[1]Directorio!$B$2:$V$1100,3,FALSE),"")</f>
        <v/>
      </c>
      <c r="G72" s="36" t="str">
        <f>+IFERROR(VLOOKUP(C72,[1]Directorio!$B$2:$V$1100,4,FALSE),"")</f>
        <v/>
      </c>
      <c r="H72" s="36" t="str">
        <f>+IFERROR(VLOOKUP(C72,[1]Directorio!$B$2:$V$1100,5,FALSE),"")</f>
        <v/>
      </c>
      <c r="I72" s="36" t="str">
        <f>+IFERROR(VLOOKUP(C72,[1]Directorio!$B$2:$V$1100,6,FALSE),"")</f>
        <v/>
      </c>
      <c r="J72" s="36" t="str">
        <f>+IFERROR(VLOOKUP(C72,[1]Directorio!$B$2:$V$1100,7,FALSE),"")</f>
        <v/>
      </c>
      <c r="K72" s="36" t="str">
        <f>+IFERROR(VLOOKUP(C72,[1]Directorio!$B$2:$V$1100,8,FALSE),"")</f>
        <v/>
      </c>
      <c r="L72" s="36" t="str">
        <f>+IFERROR(VLOOKUP(C72,[1]Directorio!$B$2:$V$1100,9,FALSE),"")</f>
        <v/>
      </c>
      <c r="M72" s="36" t="str">
        <f>+IFERROR(VLOOKUP(C72,[1]Directorio!$B$2:$V$1100,10,FALSE),"")</f>
        <v/>
      </c>
      <c r="N72" s="36" t="str">
        <f>+IFERROR(VLOOKUP(C72,[1]Directorio!$B$2:$V$1100,11,FALSE),"")</f>
        <v/>
      </c>
      <c r="O72" s="38" t="str">
        <f>+IFERROR(VLOOKUP(C72,[1]Directorio!$B$2:$V$1100,12,FALSE),"")</f>
        <v/>
      </c>
      <c r="P72" s="36" t="str">
        <f>+IFERROR(VLOOKUP(C72,[1]Directorio!$B$2:$V$1100,13,FALSE),"")</f>
        <v/>
      </c>
      <c r="Q72" s="36" t="str">
        <f>+IFERROR(VLOOKUP(C72,[1]Directorio!$B$2:$V$1100,14,FALSE),"")</f>
        <v/>
      </c>
      <c r="R72" s="36" t="str">
        <f>+IFERROR(VLOOKUP(C72,[1]Directorio!$B$2:$V$1100,15,FALSE),"")</f>
        <v/>
      </c>
      <c r="S72" s="36" t="str">
        <f>+IFERROR(VLOOKUP(C72,[1]Directorio!$B$2:$V$1100,16,FALSE),"")</f>
        <v/>
      </c>
      <c r="T72" s="36" t="str">
        <f>+IFERROR(VLOOKUP(C72,[1]Directorio!$B$2:$V$1100,17,FALSE),"")</f>
        <v/>
      </c>
      <c r="U72" s="39" t="str">
        <f>+IFERROR(VLOOKUP(C72,[1]Directorio!$B$2:$V$1100,18,FALSE),"")</f>
        <v/>
      </c>
      <c r="V72" s="39" t="str">
        <f>+IFERROR(VLOOKUP(C72,[1]Directorio!$B$2:$V$1100,19,FALSE),"")</f>
        <v/>
      </c>
      <c r="W72" s="40" t="str">
        <f>+IFERROR(VLOOKUP(C72,[1]Directorio!$B$2:$V$1100,20,FALSE),"")</f>
        <v/>
      </c>
      <c r="X72" s="39" t="str">
        <f>+IFERROR(VLOOKUP(C72,[1]Directorio!$B$2:$V$1100,21,FALSE),"")</f>
        <v/>
      </c>
      <c r="Y72" s="34"/>
      <c r="Z72" s="34"/>
      <c r="AA72" s="41"/>
      <c r="AB72" s="42"/>
      <c r="AC72" s="34"/>
      <c r="AD72" s="42"/>
      <c r="AE72" s="34"/>
      <c r="AF72" s="42"/>
      <c r="AG72" s="51"/>
    </row>
    <row r="73" spans="1:33" x14ac:dyDescent="0.25">
      <c r="A73" s="54">
        <v>69</v>
      </c>
      <c r="B73" s="48" t="str">
        <f t="shared" si="1"/>
        <v/>
      </c>
      <c r="C73" s="35"/>
      <c r="D73" s="43" t="str">
        <f>+IFERROR(VLOOKUP(E73,Listas!$H$2:$I$34,2,FALSE),"")</f>
        <v/>
      </c>
      <c r="E73" s="36" t="str">
        <f>+IFERROR(VLOOKUP(C73,[1]Directorio!$B$2:$V$1100,2,FALSE),"")</f>
        <v/>
      </c>
      <c r="F73" s="37" t="str">
        <f>+IFERROR(VLOOKUP(C73,[1]Directorio!$B$2:$V$1100,3,FALSE),"")</f>
        <v/>
      </c>
      <c r="G73" s="36" t="str">
        <f>+IFERROR(VLOOKUP(C73,[1]Directorio!$B$2:$V$1100,4,FALSE),"")</f>
        <v/>
      </c>
      <c r="H73" s="36" t="str">
        <f>+IFERROR(VLOOKUP(C73,[1]Directorio!$B$2:$V$1100,5,FALSE),"")</f>
        <v/>
      </c>
      <c r="I73" s="36" t="str">
        <f>+IFERROR(VLOOKUP(C73,[1]Directorio!$B$2:$V$1100,6,FALSE),"")</f>
        <v/>
      </c>
      <c r="J73" s="36" t="str">
        <f>+IFERROR(VLOOKUP(C73,[1]Directorio!$B$2:$V$1100,7,FALSE),"")</f>
        <v/>
      </c>
      <c r="K73" s="36" t="str">
        <f>+IFERROR(VLOOKUP(C73,[1]Directorio!$B$2:$V$1100,8,FALSE),"")</f>
        <v/>
      </c>
      <c r="L73" s="36" t="str">
        <f>+IFERROR(VLOOKUP(C73,[1]Directorio!$B$2:$V$1100,9,FALSE),"")</f>
        <v/>
      </c>
      <c r="M73" s="36" t="str">
        <f>+IFERROR(VLOOKUP(C73,[1]Directorio!$B$2:$V$1100,10,FALSE),"")</f>
        <v/>
      </c>
      <c r="N73" s="36" t="str">
        <f>+IFERROR(VLOOKUP(C73,[1]Directorio!$B$2:$V$1100,11,FALSE),"")</f>
        <v/>
      </c>
      <c r="O73" s="38" t="str">
        <f>+IFERROR(VLOOKUP(C73,[1]Directorio!$B$2:$V$1100,12,FALSE),"")</f>
        <v/>
      </c>
      <c r="P73" s="36" t="str">
        <f>+IFERROR(VLOOKUP(C73,[1]Directorio!$B$2:$V$1100,13,FALSE),"")</f>
        <v/>
      </c>
      <c r="Q73" s="36" t="str">
        <f>+IFERROR(VLOOKUP(C73,[1]Directorio!$B$2:$V$1100,14,FALSE),"")</f>
        <v/>
      </c>
      <c r="R73" s="36" t="str">
        <f>+IFERROR(VLOOKUP(C73,[1]Directorio!$B$2:$V$1100,15,FALSE),"")</f>
        <v/>
      </c>
      <c r="S73" s="36" t="str">
        <f>+IFERROR(VLOOKUP(C73,[1]Directorio!$B$2:$V$1100,16,FALSE),"")</f>
        <v/>
      </c>
      <c r="T73" s="36" t="str">
        <f>+IFERROR(VLOOKUP(C73,[1]Directorio!$B$2:$V$1100,17,FALSE),"")</f>
        <v/>
      </c>
      <c r="U73" s="39" t="str">
        <f>+IFERROR(VLOOKUP(C73,[1]Directorio!$B$2:$V$1100,18,FALSE),"")</f>
        <v/>
      </c>
      <c r="V73" s="39" t="str">
        <f>+IFERROR(VLOOKUP(C73,[1]Directorio!$B$2:$V$1100,19,FALSE),"")</f>
        <v/>
      </c>
      <c r="W73" s="40" t="str">
        <f>+IFERROR(VLOOKUP(C73,[1]Directorio!$B$2:$V$1100,20,FALSE),"")</f>
        <v/>
      </c>
      <c r="X73" s="39" t="str">
        <f>+IFERROR(VLOOKUP(C73,[1]Directorio!$B$2:$V$1100,21,FALSE),"")</f>
        <v/>
      </c>
      <c r="Y73" s="34"/>
      <c r="Z73" s="34"/>
      <c r="AA73" s="41"/>
      <c r="AB73" s="42"/>
      <c r="AC73" s="34"/>
      <c r="AD73" s="42"/>
      <c r="AE73" s="34"/>
      <c r="AF73" s="42"/>
      <c r="AG73" s="51"/>
    </row>
    <row r="74" spans="1:33" x14ac:dyDescent="0.25">
      <c r="A74" s="54">
        <v>70</v>
      </c>
      <c r="B74" s="48" t="str">
        <f t="shared" si="1"/>
        <v/>
      </c>
      <c r="C74" s="35"/>
      <c r="D74" s="43" t="str">
        <f>+IFERROR(VLOOKUP(E74,Listas!$H$2:$I$34,2,FALSE),"")</f>
        <v/>
      </c>
      <c r="E74" s="36" t="str">
        <f>+IFERROR(VLOOKUP(C74,[1]Directorio!$B$2:$V$1100,2,FALSE),"")</f>
        <v/>
      </c>
      <c r="F74" s="37" t="str">
        <f>+IFERROR(VLOOKUP(C74,[1]Directorio!$B$2:$V$1100,3,FALSE),"")</f>
        <v/>
      </c>
      <c r="G74" s="36" t="str">
        <f>+IFERROR(VLOOKUP(C74,[1]Directorio!$B$2:$V$1100,4,FALSE),"")</f>
        <v/>
      </c>
      <c r="H74" s="36" t="str">
        <f>+IFERROR(VLOOKUP(C74,[1]Directorio!$B$2:$V$1100,5,FALSE),"")</f>
        <v/>
      </c>
      <c r="I74" s="36" t="str">
        <f>+IFERROR(VLOOKUP(C74,[1]Directorio!$B$2:$V$1100,6,FALSE),"")</f>
        <v/>
      </c>
      <c r="J74" s="36" t="str">
        <f>+IFERROR(VLOOKUP(C74,[1]Directorio!$B$2:$V$1100,7,FALSE),"")</f>
        <v/>
      </c>
      <c r="K74" s="36" t="str">
        <f>+IFERROR(VLOOKUP(C74,[1]Directorio!$B$2:$V$1100,8,FALSE),"")</f>
        <v/>
      </c>
      <c r="L74" s="36" t="str">
        <f>+IFERROR(VLOOKUP(C74,[1]Directorio!$B$2:$V$1100,9,FALSE),"")</f>
        <v/>
      </c>
      <c r="M74" s="36" t="str">
        <f>+IFERROR(VLOOKUP(C74,[1]Directorio!$B$2:$V$1100,10,FALSE),"")</f>
        <v/>
      </c>
      <c r="N74" s="36" t="str">
        <f>+IFERROR(VLOOKUP(C74,[1]Directorio!$B$2:$V$1100,11,FALSE),"")</f>
        <v/>
      </c>
      <c r="O74" s="38" t="str">
        <f>+IFERROR(VLOOKUP(C74,[1]Directorio!$B$2:$V$1100,12,FALSE),"")</f>
        <v/>
      </c>
      <c r="P74" s="36" t="str">
        <f>+IFERROR(VLOOKUP(C74,[1]Directorio!$B$2:$V$1100,13,FALSE),"")</f>
        <v/>
      </c>
      <c r="Q74" s="36" t="str">
        <f>+IFERROR(VLOOKUP(C74,[1]Directorio!$B$2:$V$1100,14,FALSE),"")</f>
        <v/>
      </c>
      <c r="R74" s="36" t="str">
        <f>+IFERROR(VLOOKUP(C74,[1]Directorio!$B$2:$V$1100,15,FALSE),"")</f>
        <v/>
      </c>
      <c r="S74" s="36" t="str">
        <f>+IFERROR(VLOOKUP(C74,[1]Directorio!$B$2:$V$1100,16,FALSE),"")</f>
        <v/>
      </c>
      <c r="T74" s="36" t="str">
        <f>+IFERROR(VLOOKUP(C74,[1]Directorio!$B$2:$V$1100,17,FALSE),"")</f>
        <v/>
      </c>
      <c r="U74" s="39" t="str">
        <f>+IFERROR(VLOOKUP(C74,[1]Directorio!$B$2:$V$1100,18,FALSE),"")</f>
        <v/>
      </c>
      <c r="V74" s="39" t="str">
        <f>+IFERROR(VLOOKUP(C74,[1]Directorio!$B$2:$V$1100,19,FALSE),"")</f>
        <v/>
      </c>
      <c r="W74" s="40" t="str">
        <f>+IFERROR(VLOOKUP(C74,[1]Directorio!$B$2:$V$1100,20,FALSE),"")</f>
        <v/>
      </c>
      <c r="X74" s="39" t="str">
        <f>+IFERROR(VLOOKUP(C74,[1]Directorio!$B$2:$V$1100,21,FALSE),"")</f>
        <v/>
      </c>
      <c r="Y74" s="34"/>
      <c r="Z74" s="34"/>
      <c r="AA74" s="41"/>
      <c r="AB74" s="42"/>
      <c r="AC74" s="34"/>
      <c r="AD74" s="42"/>
      <c r="AE74" s="34"/>
      <c r="AF74" s="42"/>
      <c r="AG74" s="51"/>
    </row>
    <row r="75" spans="1:33" x14ac:dyDescent="0.25">
      <c r="A75" s="54">
        <v>71</v>
      </c>
      <c r="B75" s="48" t="str">
        <f t="shared" si="1"/>
        <v/>
      </c>
      <c r="C75" s="35"/>
      <c r="D75" s="43" t="str">
        <f>+IFERROR(VLOOKUP(E75,Listas!$H$2:$I$34,2,FALSE),"")</f>
        <v/>
      </c>
      <c r="E75" s="36" t="str">
        <f>+IFERROR(VLOOKUP(C75,[1]Directorio!$B$2:$V$1100,2,FALSE),"")</f>
        <v/>
      </c>
      <c r="F75" s="37" t="str">
        <f>+IFERROR(VLOOKUP(C75,[1]Directorio!$B$2:$V$1100,3,FALSE),"")</f>
        <v/>
      </c>
      <c r="G75" s="36" t="str">
        <f>+IFERROR(VLOOKUP(C75,[1]Directorio!$B$2:$V$1100,4,FALSE),"")</f>
        <v/>
      </c>
      <c r="H75" s="36" t="str">
        <f>+IFERROR(VLOOKUP(C75,[1]Directorio!$B$2:$V$1100,5,FALSE),"")</f>
        <v/>
      </c>
      <c r="I75" s="36" t="str">
        <f>+IFERROR(VLOOKUP(C75,[1]Directorio!$B$2:$V$1100,6,FALSE),"")</f>
        <v/>
      </c>
      <c r="J75" s="36" t="str">
        <f>+IFERROR(VLOOKUP(C75,[1]Directorio!$B$2:$V$1100,7,FALSE),"")</f>
        <v/>
      </c>
      <c r="K75" s="36" t="str">
        <f>+IFERROR(VLOOKUP(C75,[1]Directorio!$B$2:$V$1100,8,FALSE),"")</f>
        <v/>
      </c>
      <c r="L75" s="36" t="str">
        <f>+IFERROR(VLOOKUP(C75,[1]Directorio!$B$2:$V$1100,9,FALSE),"")</f>
        <v/>
      </c>
      <c r="M75" s="36" t="str">
        <f>+IFERROR(VLOOKUP(C75,[1]Directorio!$B$2:$V$1100,10,FALSE),"")</f>
        <v/>
      </c>
      <c r="N75" s="36" t="str">
        <f>+IFERROR(VLOOKUP(C75,[1]Directorio!$B$2:$V$1100,11,FALSE),"")</f>
        <v/>
      </c>
      <c r="O75" s="38" t="str">
        <f>+IFERROR(VLOOKUP(C75,[1]Directorio!$B$2:$V$1100,12,FALSE),"")</f>
        <v/>
      </c>
      <c r="P75" s="36" t="str">
        <f>+IFERROR(VLOOKUP(C75,[1]Directorio!$B$2:$V$1100,13,FALSE),"")</f>
        <v/>
      </c>
      <c r="Q75" s="36" t="str">
        <f>+IFERROR(VLOOKUP(C75,[1]Directorio!$B$2:$V$1100,14,FALSE),"")</f>
        <v/>
      </c>
      <c r="R75" s="36" t="str">
        <f>+IFERROR(VLOOKUP(C75,[1]Directorio!$B$2:$V$1100,15,FALSE),"")</f>
        <v/>
      </c>
      <c r="S75" s="36" t="str">
        <f>+IFERROR(VLOOKUP(C75,[1]Directorio!$B$2:$V$1100,16,FALSE),"")</f>
        <v/>
      </c>
      <c r="T75" s="36" t="str">
        <f>+IFERROR(VLOOKUP(C75,[1]Directorio!$B$2:$V$1100,17,FALSE),"")</f>
        <v/>
      </c>
      <c r="U75" s="39" t="str">
        <f>+IFERROR(VLOOKUP(C75,[1]Directorio!$B$2:$V$1100,18,FALSE),"")</f>
        <v/>
      </c>
      <c r="V75" s="39" t="str">
        <f>+IFERROR(VLOOKUP(C75,[1]Directorio!$B$2:$V$1100,19,FALSE),"")</f>
        <v/>
      </c>
      <c r="W75" s="40" t="str">
        <f>+IFERROR(VLOOKUP(C75,[1]Directorio!$B$2:$V$1100,20,FALSE),"")</f>
        <v/>
      </c>
      <c r="X75" s="39" t="str">
        <f>+IFERROR(VLOOKUP(C75,[1]Directorio!$B$2:$V$1100,21,FALSE),"")</f>
        <v/>
      </c>
      <c r="Y75" s="34"/>
      <c r="Z75" s="34"/>
      <c r="AA75" s="41"/>
      <c r="AB75" s="42"/>
      <c r="AC75" s="34"/>
      <c r="AD75" s="42"/>
      <c r="AE75" s="34"/>
      <c r="AF75" s="42"/>
      <c r="AG75" s="51"/>
    </row>
    <row r="76" spans="1:33" x14ac:dyDescent="0.25">
      <c r="A76" s="54">
        <v>72</v>
      </c>
      <c r="B76" s="48" t="str">
        <f t="shared" si="1"/>
        <v/>
      </c>
      <c r="C76" s="35"/>
      <c r="D76" s="43" t="str">
        <f>+IFERROR(VLOOKUP(E76,Listas!$H$2:$I$34,2,FALSE),"")</f>
        <v/>
      </c>
      <c r="E76" s="36" t="str">
        <f>+IFERROR(VLOOKUP(C76,[1]Directorio!$B$2:$V$1100,2,FALSE),"")</f>
        <v/>
      </c>
      <c r="F76" s="37" t="str">
        <f>+IFERROR(VLOOKUP(C76,[1]Directorio!$B$2:$V$1100,3,FALSE),"")</f>
        <v/>
      </c>
      <c r="G76" s="36" t="str">
        <f>+IFERROR(VLOOKUP(C76,[1]Directorio!$B$2:$V$1100,4,FALSE),"")</f>
        <v/>
      </c>
      <c r="H76" s="36" t="str">
        <f>+IFERROR(VLOOKUP(C76,[1]Directorio!$B$2:$V$1100,5,FALSE),"")</f>
        <v/>
      </c>
      <c r="I76" s="36" t="str">
        <f>+IFERROR(VLOOKUP(C76,[1]Directorio!$B$2:$V$1100,6,FALSE),"")</f>
        <v/>
      </c>
      <c r="J76" s="36" t="str">
        <f>+IFERROR(VLOOKUP(C76,[1]Directorio!$B$2:$V$1100,7,FALSE),"")</f>
        <v/>
      </c>
      <c r="K76" s="36" t="str">
        <f>+IFERROR(VLOOKUP(C76,[1]Directorio!$B$2:$V$1100,8,FALSE),"")</f>
        <v/>
      </c>
      <c r="L76" s="36" t="str">
        <f>+IFERROR(VLOOKUP(C76,[1]Directorio!$B$2:$V$1100,9,FALSE),"")</f>
        <v/>
      </c>
      <c r="M76" s="36" t="str">
        <f>+IFERROR(VLOOKUP(C76,[1]Directorio!$B$2:$V$1100,10,FALSE),"")</f>
        <v/>
      </c>
      <c r="N76" s="36" t="str">
        <f>+IFERROR(VLOOKUP(C76,[1]Directorio!$B$2:$V$1100,11,FALSE),"")</f>
        <v/>
      </c>
      <c r="O76" s="38" t="str">
        <f>+IFERROR(VLOOKUP(C76,[1]Directorio!$B$2:$V$1100,12,FALSE),"")</f>
        <v/>
      </c>
      <c r="P76" s="36" t="str">
        <f>+IFERROR(VLOOKUP(C76,[1]Directorio!$B$2:$V$1100,13,FALSE),"")</f>
        <v/>
      </c>
      <c r="Q76" s="36" t="str">
        <f>+IFERROR(VLOOKUP(C76,[1]Directorio!$B$2:$V$1100,14,FALSE),"")</f>
        <v/>
      </c>
      <c r="R76" s="36" t="str">
        <f>+IFERROR(VLOOKUP(C76,[1]Directorio!$B$2:$V$1100,15,FALSE),"")</f>
        <v/>
      </c>
      <c r="S76" s="36" t="str">
        <f>+IFERROR(VLOOKUP(C76,[1]Directorio!$B$2:$V$1100,16,FALSE),"")</f>
        <v/>
      </c>
      <c r="T76" s="36" t="str">
        <f>+IFERROR(VLOOKUP(C76,[1]Directorio!$B$2:$V$1100,17,FALSE),"")</f>
        <v/>
      </c>
      <c r="U76" s="39" t="str">
        <f>+IFERROR(VLOOKUP(C76,[1]Directorio!$B$2:$V$1100,18,FALSE),"")</f>
        <v/>
      </c>
      <c r="V76" s="39" t="str">
        <f>+IFERROR(VLOOKUP(C76,[1]Directorio!$B$2:$V$1100,19,FALSE),"")</f>
        <v/>
      </c>
      <c r="W76" s="40" t="str">
        <f>+IFERROR(VLOOKUP(C76,[1]Directorio!$B$2:$V$1100,20,FALSE),"")</f>
        <v/>
      </c>
      <c r="X76" s="39" t="str">
        <f>+IFERROR(VLOOKUP(C76,[1]Directorio!$B$2:$V$1100,21,FALSE),"")</f>
        <v/>
      </c>
      <c r="Y76" s="34"/>
      <c r="Z76" s="34"/>
      <c r="AA76" s="41"/>
      <c r="AB76" s="42"/>
      <c r="AC76" s="34"/>
      <c r="AD76" s="42"/>
      <c r="AE76" s="34"/>
      <c r="AF76" s="42"/>
      <c r="AG76" s="51"/>
    </row>
    <row r="77" spans="1:33" x14ac:dyDescent="0.25">
      <c r="A77" s="54">
        <v>73</v>
      </c>
      <c r="B77" s="48" t="str">
        <f t="shared" si="1"/>
        <v/>
      </c>
      <c r="C77" s="35"/>
      <c r="D77" s="43" t="str">
        <f>+IFERROR(VLOOKUP(E77,Listas!$H$2:$I$34,2,FALSE),"")</f>
        <v/>
      </c>
      <c r="E77" s="36" t="str">
        <f>+IFERROR(VLOOKUP(C77,[1]Directorio!$B$2:$V$1100,2,FALSE),"")</f>
        <v/>
      </c>
      <c r="F77" s="37" t="str">
        <f>+IFERROR(VLOOKUP(C77,[1]Directorio!$B$2:$V$1100,3,FALSE),"")</f>
        <v/>
      </c>
      <c r="G77" s="36" t="str">
        <f>+IFERROR(VLOOKUP(C77,[1]Directorio!$B$2:$V$1100,4,FALSE),"")</f>
        <v/>
      </c>
      <c r="H77" s="36" t="str">
        <f>+IFERROR(VLOOKUP(C77,[1]Directorio!$B$2:$V$1100,5,FALSE),"")</f>
        <v/>
      </c>
      <c r="I77" s="36" t="str">
        <f>+IFERROR(VLOOKUP(C77,[1]Directorio!$B$2:$V$1100,6,FALSE),"")</f>
        <v/>
      </c>
      <c r="J77" s="36" t="str">
        <f>+IFERROR(VLOOKUP(C77,[1]Directorio!$B$2:$V$1100,7,FALSE),"")</f>
        <v/>
      </c>
      <c r="K77" s="36" t="str">
        <f>+IFERROR(VLOOKUP(C77,[1]Directorio!$B$2:$V$1100,8,FALSE),"")</f>
        <v/>
      </c>
      <c r="L77" s="36" t="str">
        <f>+IFERROR(VLOOKUP(C77,[1]Directorio!$B$2:$V$1100,9,FALSE),"")</f>
        <v/>
      </c>
      <c r="M77" s="36" t="str">
        <f>+IFERROR(VLOOKUP(C77,[1]Directorio!$B$2:$V$1100,10,FALSE),"")</f>
        <v/>
      </c>
      <c r="N77" s="36" t="str">
        <f>+IFERROR(VLOOKUP(C77,[1]Directorio!$B$2:$V$1100,11,FALSE),"")</f>
        <v/>
      </c>
      <c r="O77" s="38" t="str">
        <f>+IFERROR(VLOOKUP(C77,[1]Directorio!$B$2:$V$1100,12,FALSE),"")</f>
        <v/>
      </c>
      <c r="P77" s="36" t="str">
        <f>+IFERROR(VLOOKUP(C77,[1]Directorio!$B$2:$V$1100,13,FALSE),"")</f>
        <v/>
      </c>
      <c r="Q77" s="36" t="str">
        <f>+IFERROR(VLOOKUP(C77,[1]Directorio!$B$2:$V$1100,14,FALSE),"")</f>
        <v/>
      </c>
      <c r="R77" s="36" t="str">
        <f>+IFERROR(VLOOKUP(C77,[1]Directorio!$B$2:$V$1100,15,FALSE),"")</f>
        <v/>
      </c>
      <c r="S77" s="36" t="str">
        <f>+IFERROR(VLOOKUP(C77,[1]Directorio!$B$2:$V$1100,16,FALSE),"")</f>
        <v/>
      </c>
      <c r="T77" s="36" t="str">
        <f>+IFERROR(VLOOKUP(C77,[1]Directorio!$B$2:$V$1100,17,FALSE),"")</f>
        <v/>
      </c>
      <c r="U77" s="39" t="str">
        <f>+IFERROR(VLOOKUP(C77,[1]Directorio!$B$2:$V$1100,18,FALSE),"")</f>
        <v/>
      </c>
      <c r="V77" s="39" t="str">
        <f>+IFERROR(VLOOKUP(C77,[1]Directorio!$B$2:$V$1100,19,FALSE),"")</f>
        <v/>
      </c>
      <c r="W77" s="40" t="str">
        <f>+IFERROR(VLOOKUP(C77,[1]Directorio!$B$2:$V$1100,20,FALSE),"")</f>
        <v/>
      </c>
      <c r="X77" s="39" t="str">
        <f>+IFERROR(VLOOKUP(C77,[1]Directorio!$B$2:$V$1100,21,FALSE),"")</f>
        <v/>
      </c>
      <c r="Y77" s="34"/>
      <c r="Z77" s="34"/>
      <c r="AA77" s="41"/>
      <c r="AB77" s="42"/>
      <c r="AC77" s="34"/>
      <c r="AD77" s="42"/>
      <c r="AE77" s="34"/>
      <c r="AF77" s="42"/>
      <c r="AG77" s="51"/>
    </row>
    <row r="78" spans="1:33" x14ac:dyDescent="0.25">
      <c r="A78" s="54">
        <v>74</v>
      </c>
      <c r="B78" s="48" t="str">
        <f t="shared" si="1"/>
        <v/>
      </c>
      <c r="C78" s="35"/>
      <c r="D78" s="43" t="str">
        <f>+IFERROR(VLOOKUP(E78,Listas!$H$2:$I$34,2,FALSE),"")</f>
        <v/>
      </c>
      <c r="E78" s="36" t="str">
        <f>+IFERROR(VLOOKUP(C78,[1]Directorio!$B$2:$V$1100,2,FALSE),"")</f>
        <v/>
      </c>
      <c r="F78" s="37" t="str">
        <f>+IFERROR(VLOOKUP(C78,[1]Directorio!$B$2:$V$1100,3,FALSE),"")</f>
        <v/>
      </c>
      <c r="G78" s="36" t="str">
        <f>+IFERROR(VLOOKUP(C78,[1]Directorio!$B$2:$V$1100,4,FALSE),"")</f>
        <v/>
      </c>
      <c r="H78" s="36" t="str">
        <f>+IFERROR(VLOOKUP(C78,[1]Directorio!$B$2:$V$1100,5,FALSE),"")</f>
        <v/>
      </c>
      <c r="I78" s="36" t="str">
        <f>+IFERROR(VLOOKUP(C78,[1]Directorio!$B$2:$V$1100,6,FALSE),"")</f>
        <v/>
      </c>
      <c r="J78" s="36" t="str">
        <f>+IFERROR(VLOOKUP(C78,[1]Directorio!$B$2:$V$1100,7,FALSE),"")</f>
        <v/>
      </c>
      <c r="K78" s="36" t="str">
        <f>+IFERROR(VLOOKUP(C78,[1]Directorio!$B$2:$V$1100,8,FALSE),"")</f>
        <v/>
      </c>
      <c r="L78" s="36" t="str">
        <f>+IFERROR(VLOOKUP(C78,[1]Directorio!$B$2:$V$1100,9,FALSE),"")</f>
        <v/>
      </c>
      <c r="M78" s="36" t="str">
        <f>+IFERROR(VLOOKUP(C78,[1]Directorio!$B$2:$V$1100,10,FALSE),"")</f>
        <v/>
      </c>
      <c r="N78" s="36" t="str">
        <f>+IFERROR(VLOOKUP(C78,[1]Directorio!$B$2:$V$1100,11,FALSE),"")</f>
        <v/>
      </c>
      <c r="O78" s="38" t="str">
        <f>+IFERROR(VLOOKUP(C78,[1]Directorio!$B$2:$V$1100,12,FALSE),"")</f>
        <v/>
      </c>
      <c r="P78" s="36" t="str">
        <f>+IFERROR(VLOOKUP(C78,[1]Directorio!$B$2:$V$1100,13,FALSE),"")</f>
        <v/>
      </c>
      <c r="Q78" s="36" t="str">
        <f>+IFERROR(VLOOKUP(C78,[1]Directorio!$B$2:$V$1100,14,FALSE),"")</f>
        <v/>
      </c>
      <c r="R78" s="36" t="str">
        <f>+IFERROR(VLOOKUP(C78,[1]Directorio!$B$2:$V$1100,15,FALSE),"")</f>
        <v/>
      </c>
      <c r="S78" s="36" t="str">
        <f>+IFERROR(VLOOKUP(C78,[1]Directorio!$B$2:$V$1100,16,FALSE),"")</f>
        <v/>
      </c>
      <c r="T78" s="36" t="str">
        <f>+IFERROR(VLOOKUP(C78,[1]Directorio!$B$2:$V$1100,17,FALSE),"")</f>
        <v/>
      </c>
      <c r="U78" s="39" t="str">
        <f>+IFERROR(VLOOKUP(C78,[1]Directorio!$B$2:$V$1100,18,FALSE),"")</f>
        <v/>
      </c>
      <c r="V78" s="39" t="str">
        <f>+IFERROR(VLOOKUP(C78,[1]Directorio!$B$2:$V$1100,19,FALSE),"")</f>
        <v/>
      </c>
      <c r="W78" s="40" t="str">
        <f>+IFERROR(VLOOKUP(C78,[1]Directorio!$B$2:$V$1100,20,FALSE),"")</f>
        <v/>
      </c>
      <c r="X78" s="39" t="str">
        <f>+IFERROR(VLOOKUP(C78,[1]Directorio!$B$2:$V$1100,21,FALSE),"")</f>
        <v/>
      </c>
      <c r="Y78" s="34"/>
      <c r="Z78" s="34"/>
      <c r="AA78" s="41"/>
      <c r="AB78" s="42"/>
      <c r="AC78" s="34"/>
      <c r="AD78" s="42"/>
      <c r="AE78" s="34"/>
      <c r="AF78" s="42"/>
      <c r="AG78" s="51"/>
    </row>
    <row r="79" spans="1:33" x14ac:dyDescent="0.25">
      <c r="A79" s="54">
        <v>75</v>
      </c>
      <c r="B79" s="48" t="str">
        <f t="shared" si="1"/>
        <v/>
      </c>
      <c r="C79" s="35"/>
      <c r="D79" s="43" t="str">
        <f>+IFERROR(VLOOKUP(E79,Listas!$H$2:$I$34,2,FALSE),"")</f>
        <v/>
      </c>
      <c r="E79" s="36" t="str">
        <f>+IFERROR(VLOOKUP(C79,[1]Directorio!$B$2:$V$1100,2,FALSE),"")</f>
        <v/>
      </c>
      <c r="F79" s="37" t="str">
        <f>+IFERROR(VLOOKUP(C79,[1]Directorio!$B$2:$V$1100,3,FALSE),"")</f>
        <v/>
      </c>
      <c r="G79" s="36" t="str">
        <f>+IFERROR(VLOOKUP(C79,[1]Directorio!$B$2:$V$1100,4,FALSE),"")</f>
        <v/>
      </c>
      <c r="H79" s="36" t="str">
        <f>+IFERROR(VLOOKUP(C79,[1]Directorio!$B$2:$V$1100,5,FALSE),"")</f>
        <v/>
      </c>
      <c r="I79" s="36" t="str">
        <f>+IFERROR(VLOOKUP(C79,[1]Directorio!$B$2:$V$1100,6,FALSE),"")</f>
        <v/>
      </c>
      <c r="J79" s="36" t="str">
        <f>+IFERROR(VLOOKUP(C79,[1]Directorio!$B$2:$V$1100,7,FALSE),"")</f>
        <v/>
      </c>
      <c r="K79" s="36" t="str">
        <f>+IFERROR(VLOOKUP(C79,[1]Directorio!$B$2:$V$1100,8,FALSE),"")</f>
        <v/>
      </c>
      <c r="L79" s="36" t="str">
        <f>+IFERROR(VLOOKUP(C79,[1]Directorio!$B$2:$V$1100,9,FALSE),"")</f>
        <v/>
      </c>
      <c r="M79" s="36" t="str">
        <f>+IFERROR(VLOOKUP(C79,[1]Directorio!$B$2:$V$1100,10,FALSE),"")</f>
        <v/>
      </c>
      <c r="N79" s="36" t="str">
        <f>+IFERROR(VLOOKUP(C79,[1]Directorio!$B$2:$V$1100,11,FALSE),"")</f>
        <v/>
      </c>
      <c r="O79" s="38" t="str">
        <f>+IFERROR(VLOOKUP(C79,[1]Directorio!$B$2:$V$1100,12,FALSE),"")</f>
        <v/>
      </c>
      <c r="P79" s="36" t="str">
        <f>+IFERROR(VLOOKUP(C79,[1]Directorio!$B$2:$V$1100,13,FALSE),"")</f>
        <v/>
      </c>
      <c r="Q79" s="36" t="str">
        <f>+IFERROR(VLOOKUP(C79,[1]Directorio!$B$2:$V$1100,14,FALSE),"")</f>
        <v/>
      </c>
      <c r="R79" s="36" t="str">
        <f>+IFERROR(VLOOKUP(C79,[1]Directorio!$B$2:$V$1100,15,FALSE),"")</f>
        <v/>
      </c>
      <c r="S79" s="36" t="str">
        <f>+IFERROR(VLOOKUP(C79,[1]Directorio!$B$2:$V$1100,16,FALSE),"")</f>
        <v/>
      </c>
      <c r="T79" s="36" t="str">
        <f>+IFERROR(VLOOKUP(C79,[1]Directorio!$B$2:$V$1100,17,FALSE),"")</f>
        <v/>
      </c>
      <c r="U79" s="39" t="str">
        <f>+IFERROR(VLOOKUP(C79,[1]Directorio!$B$2:$V$1100,18,FALSE),"")</f>
        <v/>
      </c>
      <c r="V79" s="39" t="str">
        <f>+IFERROR(VLOOKUP(C79,[1]Directorio!$B$2:$V$1100,19,FALSE),"")</f>
        <v/>
      </c>
      <c r="W79" s="40" t="str">
        <f>+IFERROR(VLOOKUP(C79,[1]Directorio!$B$2:$V$1100,20,FALSE),"")</f>
        <v/>
      </c>
      <c r="X79" s="39" t="str">
        <f>+IFERROR(VLOOKUP(C79,[1]Directorio!$B$2:$V$1100,21,FALSE),"")</f>
        <v/>
      </c>
      <c r="Y79" s="34"/>
      <c r="Z79" s="34"/>
      <c r="AA79" s="41"/>
      <c r="AB79" s="42"/>
      <c r="AC79" s="34"/>
      <c r="AD79" s="42"/>
      <c r="AE79" s="34"/>
      <c r="AF79" s="42"/>
      <c r="AG79" s="51"/>
    </row>
    <row r="80" spans="1:33" x14ac:dyDescent="0.25">
      <c r="A80" s="54">
        <v>76</v>
      </c>
      <c r="B80" s="48" t="str">
        <f t="shared" si="1"/>
        <v/>
      </c>
      <c r="C80" s="35"/>
      <c r="D80" s="43" t="str">
        <f>+IFERROR(VLOOKUP(E80,Listas!$H$2:$I$34,2,FALSE),"")</f>
        <v/>
      </c>
      <c r="E80" s="36" t="str">
        <f>+IFERROR(VLOOKUP(C80,[1]Directorio!$B$2:$V$1100,2,FALSE),"")</f>
        <v/>
      </c>
      <c r="F80" s="37" t="str">
        <f>+IFERROR(VLOOKUP(C80,[1]Directorio!$B$2:$V$1100,3,FALSE),"")</f>
        <v/>
      </c>
      <c r="G80" s="36" t="str">
        <f>+IFERROR(VLOOKUP(C80,[1]Directorio!$B$2:$V$1100,4,FALSE),"")</f>
        <v/>
      </c>
      <c r="H80" s="36" t="str">
        <f>+IFERROR(VLOOKUP(C80,[1]Directorio!$B$2:$V$1100,5,FALSE),"")</f>
        <v/>
      </c>
      <c r="I80" s="36" t="str">
        <f>+IFERROR(VLOOKUP(C80,[1]Directorio!$B$2:$V$1100,6,FALSE),"")</f>
        <v/>
      </c>
      <c r="J80" s="36" t="str">
        <f>+IFERROR(VLOOKUP(C80,[1]Directorio!$B$2:$V$1100,7,FALSE),"")</f>
        <v/>
      </c>
      <c r="K80" s="36" t="str">
        <f>+IFERROR(VLOOKUP(C80,[1]Directorio!$B$2:$V$1100,8,FALSE),"")</f>
        <v/>
      </c>
      <c r="L80" s="36" t="str">
        <f>+IFERROR(VLOOKUP(C80,[1]Directorio!$B$2:$V$1100,9,FALSE),"")</f>
        <v/>
      </c>
      <c r="M80" s="36" t="str">
        <f>+IFERROR(VLOOKUP(C80,[1]Directorio!$B$2:$V$1100,10,FALSE),"")</f>
        <v/>
      </c>
      <c r="N80" s="36" t="str">
        <f>+IFERROR(VLOOKUP(C80,[1]Directorio!$B$2:$V$1100,11,FALSE),"")</f>
        <v/>
      </c>
      <c r="O80" s="38" t="str">
        <f>+IFERROR(VLOOKUP(C80,[1]Directorio!$B$2:$V$1100,12,FALSE),"")</f>
        <v/>
      </c>
      <c r="P80" s="36" t="str">
        <f>+IFERROR(VLOOKUP(C80,[1]Directorio!$B$2:$V$1100,13,FALSE),"")</f>
        <v/>
      </c>
      <c r="Q80" s="36" t="str">
        <f>+IFERROR(VLOOKUP(C80,[1]Directorio!$B$2:$V$1100,14,FALSE),"")</f>
        <v/>
      </c>
      <c r="R80" s="36" t="str">
        <f>+IFERROR(VLOOKUP(C80,[1]Directorio!$B$2:$V$1100,15,FALSE),"")</f>
        <v/>
      </c>
      <c r="S80" s="36" t="str">
        <f>+IFERROR(VLOOKUP(C80,[1]Directorio!$B$2:$V$1100,16,FALSE),"")</f>
        <v/>
      </c>
      <c r="T80" s="36" t="str">
        <f>+IFERROR(VLOOKUP(C80,[1]Directorio!$B$2:$V$1100,17,FALSE),"")</f>
        <v/>
      </c>
      <c r="U80" s="39" t="str">
        <f>+IFERROR(VLOOKUP(C80,[1]Directorio!$B$2:$V$1100,18,FALSE),"")</f>
        <v/>
      </c>
      <c r="V80" s="39" t="str">
        <f>+IFERROR(VLOOKUP(C80,[1]Directorio!$B$2:$V$1100,19,FALSE),"")</f>
        <v/>
      </c>
      <c r="W80" s="40" t="str">
        <f>+IFERROR(VLOOKUP(C80,[1]Directorio!$B$2:$V$1100,20,FALSE),"")</f>
        <v/>
      </c>
      <c r="X80" s="39" t="str">
        <f>+IFERROR(VLOOKUP(C80,[1]Directorio!$B$2:$V$1100,21,FALSE),"")</f>
        <v/>
      </c>
      <c r="Y80" s="34"/>
      <c r="Z80" s="34"/>
      <c r="AA80" s="41"/>
      <c r="AB80" s="42"/>
      <c r="AC80" s="34"/>
      <c r="AD80" s="42"/>
      <c r="AE80" s="34"/>
      <c r="AF80" s="42"/>
      <c r="AG80" s="51"/>
    </row>
    <row r="81" spans="1:33" x14ac:dyDescent="0.25">
      <c r="A81" s="54">
        <v>77</v>
      </c>
      <c r="B81" s="48" t="str">
        <f t="shared" si="1"/>
        <v/>
      </c>
      <c r="C81" s="35"/>
      <c r="D81" s="43" t="str">
        <f>+IFERROR(VLOOKUP(E81,Listas!$H$2:$I$34,2,FALSE),"")</f>
        <v/>
      </c>
      <c r="E81" s="36" t="str">
        <f>+IFERROR(VLOOKUP(C81,[1]Directorio!$B$2:$V$1100,2,FALSE),"")</f>
        <v/>
      </c>
      <c r="F81" s="37" t="str">
        <f>+IFERROR(VLOOKUP(C81,[1]Directorio!$B$2:$V$1100,3,FALSE),"")</f>
        <v/>
      </c>
      <c r="G81" s="36" t="str">
        <f>+IFERROR(VLOOKUP(C81,[1]Directorio!$B$2:$V$1100,4,FALSE),"")</f>
        <v/>
      </c>
      <c r="H81" s="36" t="str">
        <f>+IFERROR(VLOOKUP(C81,[1]Directorio!$B$2:$V$1100,5,FALSE),"")</f>
        <v/>
      </c>
      <c r="I81" s="36" t="str">
        <f>+IFERROR(VLOOKUP(C81,[1]Directorio!$B$2:$V$1100,6,FALSE),"")</f>
        <v/>
      </c>
      <c r="J81" s="36" t="str">
        <f>+IFERROR(VLOOKUP(C81,[1]Directorio!$B$2:$V$1100,7,FALSE),"")</f>
        <v/>
      </c>
      <c r="K81" s="36" t="str">
        <f>+IFERROR(VLOOKUP(C81,[1]Directorio!$B$2:$V$1100,8,FALSE),"")</f>
        <v/>
      </c>
      <c r="L81" s="36" t="str">
        <f>+IFERROR(VLOOKUP(C81,[1]Directorio!$B$2:$V$1100,9,FALSE),"")</f>
        <v/>
      </c>
      <c r="M81" s="36" t="str">
        <f>+IFERROR(VLOOKUP(C81,[1]Directorio!$B$2:$V$1100,10,FALSE),"")</f>
        <v/>
      </c>
      <c r="N81" s="36" t="str">
        <f>+IFERROR(VLOOKUP(C81,[1]Directorio!$B$2:$V$1100,11,FALSE),"")</f>
        <v/>
      </c>
      <c r="O81" s="38" t="str">
        <f>+IFERROR(VLOOKUP(C81,[1]Directorio!$B$2:$V$1100,12,FALSE),"")</f>
        <v/>
      </c>
      <c r="P81" s="36" t="str">
        <f>+IFERROR(VLOOKUP(C81,[1]Directorio!$B$2:$V$1100,13,FALSE),"")</f>
        <v/>
      </c>
      <c r="Q81" s="36" t="str">
        <f>+IFERROR(VLOOKUP(C81,[1]Directorio!$B$2:$V$1100,14,FALSE),"")</f>
        <v/>
      </c>
      <c r="R81" s="36" t="str">
        <f>+IFERROR(VLOOKUP(C81,[1]Directorio!$B$2:$V$1100,15,FALSE),"")</f>
        <v/>
      </c>
      <c r="S81" s="36" t="str">
        <f>+IFERROR(VLOOKUP(C81,[1]Directorio!$B$2:$V$1100,16,FALSE),"")</f>
        <v/>
      </c>
      <c r="T81" s="36" t="str">
        <f>+IFERROR(VLOOKUP(C81,[1]Directorio!$B$2:$V$1100,17,FALSE),"")</f>
        <v/>
      </c>
      <c r="U81" s="39" t="str">
        <f>+IFERROR(VLOOKUP(C81,[1]Directorio!$B$2:$V$1100,18,FALSE),"")</f>
        <v/>
      </c>
      <c r="V81" s="39" t="str">
        <f>+IFERROR(VLOOKUP(C81,[1]Directorio!$B$2:$V$1100,19,FALSE),"")</f>
        <v/>
      </c>
      <c r="W81" s="40" t="str">
        <f>+IFERROR(VLOOKUP(C81,[1]Directorio!$B$2:$V$1100,20,FALSE),"")</f>
        <v/>
      </c>
      <c r="X81" s="39" t="str">
        <f>+IFERROR(VLOOKUP(C81,[1]Directorio!$B$2:$V$1100,21,FALSE),"")</f>
        <v/>
      </c>
      <c r="Y81" s="34"/>
      <c r="Z81" s="34"/>
      <c r="AA81" s="41"/>
      <c r="AB81" s="42"/>
      <c r="AC81" s="34"/>
      <c r="AD81" s="42"/>
      <c r="AE81" s="34"/>
      <c r="AF81" s="42"/>
      <c r="AG81" s="51"/>
    </row>
    <row r="82" spans="1:33" x14ac:dyDescent="0.25">
      <c r="A82" s="54">
        <v>78</v>
      </c>
      <c r="B82" s="48" t="str">
        <f t="shared" si="1"/>
        <v/>
      </c>
      <c r="C82" s="35"/>
      <c r="D82" s="43" t="str">
        <f>+IFERROR(VLOOKUP(E82,Listas!$H$2:$I$34,2,FALSE),"")</f>
        <v/>
      </c>
      <c r="E82" s="36" t="str">
        <f>+IFERROR(VLOOKUP(C82,[1]Directorio!$B$2:$V$1100,2,FALSE),"")</f>
        <v/>
      </c>
      <c r="F82" s="37" t="str">
        <f>+IFERROR(VLOOKUP(C82,[1]Directorio!$B$2:$V$1100,3,FALSE),"")</f>
        <v/>
      </c>
      <c r="G82" s="36" t="str">
        <f>+IFERROR(VLOOKUP(C82,[1]Directorio!$B$2:$V$1100,4,FALSE),"")</f>
        <v/>
      </c>
      <c r="H82" s="36" t="str">
        <f>+IFERROR(VLOOKUP(C82,[1]Directorio!$B$2:$V$1100,5,FALSE),"")</f>
        <v/>
      </c>
      <c r="I82" s="36" t="str">
        <f>+IFERROR(VLOOKUP(C82,[1]Directorio!$B$2:$V$1100,6,FALSE),"")</f>
        <v/>
      </c>
      <c r="J82" s="36" t="str">
        <f>+IFERROR(VLOOKUP(C82,[1]Directorio!$B$2:$V$1100,7,FALSE),"")</f>
        <v/>
      </c>
      <c r="K82" s="36" t="str">
        <f>+IFERROR(VLOOKUP(C82,[1]Directorio!$B$2:$V$1100,8,FALSE),"")</f>
        <v/>
      </c>
      <c r="L82" s="36" t="str">
        <f>+IFERROR(VLOOKUP(C82,[1]Directorio!$B$2:$V$1100,9,FALSE),"")</f>
        <v/>
      </c>
      <c r="M82" s="36" t="str">
        <f>+IFERROR(VLOOKUP(C82,[1]Directorio!$B$2:$V$1100,10,FALSE),"")</f>
        <v/>
      </c>
      <c r="N82" s="36" t="str">
        <f>+IFERROR(VLOOKUP(C82,[1]Directorio!$B$2:$V$1100,11,FALSE),"")</f>
        <v/>
      </c>
      <c r="O82" s="38" t="str">
        <f>+IFERROR(VLOOKUP(C82,[1]Directorio!$B$2:$V$1100,12,FALSE),"")</f>
        <v/>
      </c>
      <c r="P82" s="36" t="str">
        <f>+IFERROR(VLOOKUP(C82,[1]Directorio!$B$2:$V$1100,13,FALSE),"")</f>
        <v/>
      </c>
      <c r="Q82" s="36" t="str">
        <f>+IFERROR(VLOOKUP(C82,[1]Directorio!$B$2:$V$1100,14,FALSE),"")</f>
        <v/>
      </c>
      <c r="R82" s="36" t="str">
        <f>+IFERROR(VLOOKUP(C82,[1]Directorio!$B$2:$V$1100,15,FALSE),"")</f>
        <v/>
      </c>
      <c r="S82" s="36" t="str">
        <f>+IFERROR(VLOOKUP(C82,[1]Directorio!$B$2:$V$1100,16,FALSE),"")</f>
        <v/>
      </c>
      <c r="T82" s="36" t="str">
        <f>+IFERROR(VLOOKUP(C82,[1]Directorio!$B$2:$V$1100,17,FALSE),"")</f>
        <v/>
      </c>
      <c r="U82" s="39" t="str">
        <f>+IFERROR(VLOOKUP(C82,[1]Directorio!$B$2:$V$1100,18,FALSE),"")</f>
        <v/>
      </c>
      <c r="V82" s="39" t="str">
        <f>+IFERROR(VLOOKUP(C82,[1]Directorio!$B$2:$V$1100,19,FALSE),"")</f>
        <v/>
      </c>
      <c r="W82" s="40" t="str">
        <f>+IFERROR(VLOOKUP(C82,[1]Directorio!$B$2:$V$1100,20,FALSE),"")</f>
        <v/>
      </c>
      <c r="X82" s="39" t="str">
        <f>+IFERROR(VLOOKUP(C82,[1]Directorio!$B$2:$V$1100,21,FALSE),"")</f>
        <v/>
      </c>
      <c r="Y82" s="34"/>
      <c r="Z82" s="34"/>
      <c r="AA82" s="41"/>
      <c r="AB82" s="42"/>
      <c r="AC82" s="34"/>
      <c r="AD82" s="42"/>
      <c r="AE82" s="34"/>
      <c r="AF82" s="42"/>
      <c r="AG82" s="51"/>
    </row>
    <row r="83" spans="1:33" x14ac:dyDescent="0.25">
      <c r="A83" s="54">
        <v>79</v>
      </c>
      <c r="B83" s="48" t="str">
        <f t="shared" si="1"/>
        <v/>
      </c>
      <c r="C83" s="35"/>
      <c r="D83" s="43" t="str">
        <f>+IFERROR(VLOOKUP(E83,Listas!$H$2:$I$34,2,FALSE),"")</f>
        <v/>
      </c>
      <c r="E83" s="36" t="str">
        <f>+IFERROR(VLOOKUP(C83,[1]Directorio!$B$2:$V$1100,2,FALSE),"")</f>
        <v/>
      </c>
      <c r="F83" s="37" t="str">
        <f>+IFERROR(VLOOKUP(C83,[1]Directorio!$B$2:$V$1100,3,FALSE),"")</f>
        <v/>
      </c>
      <c r="G83" s="36" t="str">
        <f>+IFERROR(VLOOKUP(C83,[1]Directorio!$B$2:$V$1100,4,FALSE),"")</f>
        <v/>
      </c>
      <c r="H83" s="36" t="str">
        <f>+IFERROR(VLOOKUP(C83,[1]Directorio!$B$2:$V$1100,5,FALSE),"")</f>
        <v/>
      </c>
      <c r="I83" s="36" t="str">
        <f>+IFERROR(VLOOKUP(C83,[1]Directorio!$B$2:$V$1100,6,FALSE),"")</f>
        <v/>
      </c>
      <c r="J83" s="36" t="str">
        <f>+IFERROR(VLOOKUP(C83,[1]Directorio!$B$2:$V$1100,7,FALSE),"")</f>
        <v/>
      </c>
      <c r="K83" s="36" t="str">
        <f>+IFERROR(VLOOKUP(C83,[1]Directorio!$B$2:$V$1100,8,FALSE),"")</f>
        <v/>
      </c>
      <c r="L83" s="36" t="str">
        <f>+IFERROR(VLOOKUP(C83,[1]Directorio!$B$2:$V$1100,9,FALSE),"")</f>
        <v/>
      </c>
      <c r="M83" s="36" t="str">
        <f>+IFERROR(VLOOKUP(C83,[1]Directorio!$B$2:$V$1100,10,FALSE),"")</f>
        <v/>
      </c>
      <c r="N83" s="36" t="str">
        <f>+IFERROR(VLOOKUP(C83,[1]Directorio!$B$2:$V$1100,11,FALSE),"")</f>
        <v/>
      </c>
      <c r="O83" s="38" t="str">
        <f>+IFERROR(VLOOKUP(C83,[1]Directorio!$B$2:$V$1100,12,FALSE),"")</f>
        <v/>
      </c>
      <c r="P83" s="36" t="str">
        <f>+IFERROR(VLOOKUP(C83,[1]Directorio!$B$2:$V$1100,13,FALSE),"")</f>
        <v/>
      </c>
      <c r="Q83" s="36" t="str">
        <f>+IFERROR(VLOOKUP(C83,[1]Directorio!$B$2:$V$1100,14,FALSE),"")</f>
        <v/>
      </c>
      <c r="R83" s="36" t="str">
        <f>+IFERROR(VLOOKUP(C83,[1]Directorio!$B$2:$V$1100,15,FALSE),"")</f>
        <v/>
      </c>
      <c r="S83" s="36" t="str">
        <f>+IFERROR(VLOOKUP(C83,[1]Directorio!$B$2:$V$1100,16,FALSE),"")</f>
        <v/>
      </c>
      <c r="T83" s="36" t="str">
        <f>+IFERROR(VLOOKUP(C83,[1]Directorio!$B$2:$V$1100,17,FALSE),"")</f>
        <v/>
      </c>
      <c r="U83" s="39" t="str">
        <f>+IFERROR(VLOOKUP(C83,[1]Directorio!$B$2:$V$1100,18,FALSE),"")</f>
        <v/>
      </c>
      <c r="V83" s="39" t="str">
        <f>+IFERROR(VLOOKUP(C83,[1]Directorio!$B$2:$V$1100,19,FALSE),"")</f>
        <v/>
      </c>
      <c r="W83" s="40" t="str">
        <f>+IFERROR(VLOOKUP(C83,[1]Directorio!$B$2:$V$1100,20,FALSE),"")</f>
        <v/>
      </c>
      <c r="X83" s="39" t="str">
        <f>+IFERROR(VLOOKUP(C83,[1]Directorio!$B$2:$V$1100,21,FALSE),"")</f>
        <v/>
      </c>
      <c r="Y83" s="34"/>
      <c r="Z83" s="34"/>
      <c r="AA83" s="41"/>
      <c r="AB83" s="42"/>
      <c r="AC83" s="34"/>
      <c r="AD83" s="42"/>
      <c r="AE83" s="34"/>
      <c r="AF83" s="42"/>
      <c r="AG83" s="51"/>
    </row>
    <row r="84" spans="1:33" x14ac:dyDescent="0.25">
      <c r="A84" s="54">
        <v>80</v>
      </c>
      <c r="B84" s="48" t="str">
        <f t="shared" si="1"/>
        <v/>
      </c>
      <c r="C84" s="35"/>
      <c r="D84" s="43" t="str">
        <f>+IFERROR(VLOOKUP(E84,Listas!$H$2:$I$34,2,FALSE),"")</f>
        <v/>
      </c>
      <c r="E84" s="36" t="str">
        <f>+IFERROR(VLOOKUP(C84,[1]Directorio!$B$2:$V$1100,2,FALSE),"")</f>
        <v/>
      </c>
      <c r="F84" s="37" t="str">
        <f>+IFERROR(VLOOKUP(C84,[1]Directorio!$B$2:$V$1100,3,FALSE),"")</f>
        <v/>
      </c>
      <c r="G84" s="36" t="str">
        <f>+IFERROR(VLOOKUP(C84,[1]Directorio!$B$2:$V$1100,4,FALSE),"")</f>
        <v/>
      </c>
      <c r="H84" s="36" t="str">
        <f>+IFERROR(VLOOKUP(C84,[1]Directorio!$B$2:$V$1100,5,FALSE),"")</f>
        <v/>
      </c>
      <c r="I84" s="36" t="str">
        <f>+IFERROR(VLOOKUP(C84,[1]Directorio!$B$2:$V$1100,6,FALSE),"")</f>
        <v/>
      </c>
      <c r="J84" s="36" t="str">
        <f>+IFERROR(VLOOKUP(C84,[1]Directorio!$B$2:$V$1100,7,FALSE),"")</f>
        <v/>
      </c>
      <c r="K84" s="36" t="str">
        <f>+IFERROR(VLOOKUP(C84,[1]Directorio!$B$2:$V$1100,8,FALSE),"")</f>
        <v/>
      </c>
      <c r="L84" s="36" t="str">
        <f>+IFERROR(VLOOKUP(C84,[1]Directorio!$B$2:$V$1100,9,FALSE),"")</f>
        <v/>
      </c>
      <c r="M84" s="36" t="str">
        <f>+IFERROR(VLOOKUP(C84,[1]Directorio!$B$2:$V$1100,10,FALSE),"")</f>
        <v/>
      </c>
      <c r="N84" s="36" t="str">
        <f>+IFERROR(VLOOKUP(C84,[1]Directorio!$B$2:$V$1100,11,FALSE),"")</f>
        <v/>
      </c>
      <c r="O84" s="38" t="str">
        <f>+IFERROR(VLOOKUP(C84,[1]Directorio!$B$2:$V$1100,12,FALSE),"")</f>
        <v/>
      </c>
      <c r="P84" s="36" t="str">
        <f>+IFERROR(VLOOKUP(C84,[1]Directorio!$B$2:$V$1100,13,FALSE),"")</f>
        <v/>
      </c>
      <c r="Q84" s="36" t="str">
        <f>+IFERROR(VLOOKUP(C84,[1]Directorio!$B$2:$V$1100,14,FALSE),"")</f>
        <v/>
      </c>
      <c r="R84" s="36" t="str">
        <f>+IFERROR(VLOOKUP(C84,[1]Directorio!$B$2:$V$1100,15,FALSE),"")</f>
        <v/>
      </c>
      <c r="S84" s="36" t="str">
        <f>+IFERROR(VLOOKUP(C84,[1]Directorio!$B$2:$V$1100,16,FALSE),"")</f>
        <v/>
      </c>
      <c r="T84" s="36" t="str">
        <f>+IFERROR(VLOOKUP(C84,[1]Directorio!$B$2:$V$1100,17,FALSE),"")</f>
        <v/>
      </c>
      <c r="U84" s="39" t="str">
        <f>+IFERROR(VLOOKUP(C84,[1]Directorio!$B$2:$V$1100,18,FALSE),"")</f>
        <v/>
      </c>
      <c r="V84" s="39" t="str">
        <f>+IFERROR(VLOOKUP(C84,[1]Directorio!$B$2:$V$1100,19,FALSE),"")</f>
        <v/>
      </c>
      <c r="W84" s="40" t="str">
        <f>+IFERROR(VLOOKUP(C84,[1]Directorio!$B$2:$V$1100,20,FALSE),"")</f>
        <v/>
      </c>
      <c r="X84" s="39" t="str">
        <f>+IFERROR(VLOOKUP(C84,[1]Directorio!$B$2:$V$1100,21,FALSE),"")</f>
        <v/>
      </c>
      <c r="Y84" s="34"/>
      <c r="Z84" s="34"/>
      <c r="AA84" s="41"/>
      <c r="AB84" s="42"/>
      <c r="AC84" s="34"/>
      <c r="AD84" s="42"/>
      <c r="AE84" s="34"/>
      <c r="AF84" s="42"/>
      <c r="AG84" s="51"/>
    </row>
    <row r="85" spans="1:33" x14ac:dyDescent="0.25">
      <c r="A85" s="54">
        <v>81</v>
      </c>
      <c r="B85" s="48" t="str">
        <f t="shared" si="1"/>
        <v/>
      </c>
      <c r="C85" s="35"/>
      <c r="D85" s="43" t="str">
        <f>+IFERROR(VLOOKUP(E85,Listas!$H$2:$I$34,2,FALSE),"")</f>
        <v/>
      </c>
      <c r="E85" s="36" t="str">
        <f>+IFERROR(VLOOKUP(C85,[1]Directorio!$B$2:$V$1100,2,FALSE),"")</f>
        <v/>
      </c>
      <c r="F85" s="37" t="str">
        <f>+IFERROR(VLOOKUP(C85,[1]Directorio!$B$2:$V$1100,3,FALSE),"")</f>
        <v/>
      </c>
      <c r="G85" s="36" t="str">
        <f>+IFERROR(VLOOKUP(C85,[1]Directorio!$B$2:$V$1100,4,FALSE),"")</f>
        <v/>
      </c>
      <c r="H85" s="36" t="str">
        <f>+IFERROR(VLOOKUP(C85,[1]Directorio!$B$2:$V$1100,5,FALSE),"")</f>
        <v/>
      </c>
      <c r="I85" s="36" t="str">
        <f>+IFERROR(VLOOKUP(C85,[1]Directorio!$B$2:$V$1100,6,FALSE),"")</f>
        <v/>
      </c>
      <c r="J85" s="36" t="str">
        <f>+IFERROR(VLOOKUP(C85,[1]Directorio!$B$2:$V$1100,7,FALSE),"")</f>
        <v/>
      </c>
      <c r="K85" s="36" t="str">
        <f>+IFERROR(VLOOKUP(C85,[1]Directorio!$B$2:$V$1100,8,FALSE),"")</f>
        <v/>
      </c>
      <c r="L85" s="36" t="str">
        <f>+IFERROR(VLOOKUP(C85,[1]Directorio!$B$2:$V$1100,9,FALSE),"")</f>
        <v/>
      </c>
      <c r="M85" s="36" t="str">
        <f>+IFERROR(VLOOKUP(C85,[1]Directorio!$B$2:$V$1100,10,FALSE),"")</f>
        <v/>
      </c>
      <c r="N85" s="36" t="str">
        <f>+IFERROR(VLOOKUP(C85,[1]Directorio!$B$2:$V$1100,11,FALSE),"")</f>
        <v/>
      </c>
      <c r="O85" s="38" t="str">
        <f>+IFERROR(VLOOKUP(C85,[1]Directorio!$B$2:$V$1100,12,FALSE),"")</f>
        <v/>
      </c>
      <c r="P85" s="36" t="str">
        <f>+IFERROR(VLOOKUP(C85,[1]Directorio!$B$2:$V$1100,13,FALSE),"")</f>
        <v/>
      </c>
      <c r="Q85" s="36" t="str">
        <f>+IFERROR(VLOOKUP(C85,[1]Directorio!$B$2:$V$1100,14,FALSE),"")</f>
        <v/>
      </c>
      <c r="R85" s="36" t="str">
        <f>+IFERROR(VLOOKUP(C85,[1]Directorio!$B$2:$V$1100,15,FALSE),"")</f>
        <v/>
      </c>
      <c r="S85" s="36" t="str">
        <f>+IFERROR(VLOOKUP(C85,[1]Directorio!$B$2:$V$1100,16,FALSE),"")</f>
        <v/>
      </c>
      <c r="T85" s="36" t="str">
        <f>+IFERROR(VLOOKUP(C85,[1]Directorio!$B$2:$V$1100,17,FALSE),"")</f>
        <v/>
      </c>
      <c r="U85" s="39" t="str">
        <f>+IFERROR(VLOOKUP(C85,[1]Directorio!$B$2:$V$1100,18,FALSE),"")</f>
        <v/>
      </c>
      <c r="V85" s="39" t="str">
        <f>+IFERROR(VLOOKUP(C85,[1]Directorio!$B$2:$V$1100,19,FALSE),"")</f>
        <v/>
      </c>
      <c r="W85" s="40" t="str">
        <f>+IFERROR(VLOOKUP(C85,[1]Directorio!$B$2:$V$1100,20,FALSE),"")</f>
        <v/>
      </c>
      <c r="X85" s="39" t="str">
        <f>+IFERROR(VLOOKUP(C85,[1]Directorio!$B$2:$V$1100,21,FALSE),"")</f>
        <v/>
      </c>
      <c r="Y85" s="34"/>
      <c r="Z85" s="34"/>
      <c r="AA85" s="41"/>
      <c r="AB85" s="42"/>
      <c r="AC85" s="34"/>
      <c r="AD85" s="42"/>
      <c r="AE85" s="34"/>
      <c r="AF85" s="42"/>
      <c r="AG85" s="51"/>
    </row>
    <row r="86" spans="1:33" x14ac:dyDescent="0.25">
      <c r="A86" s="54">
        <v>82</v>
      </c>
      <c r="B86" s="48" t="str">
        <f t="shared" si="1"/>
        <v/>
      </c>
      <c r="C86" s="35"/>
      <c r="D86" s="43" t="str">
        <f>+IFERROR(VLOOKUP(E86,Listas!$H$2:$I$34,2,FALSE),"")</f>
        <v/>
      </c>
      <c r="E86" s="36" t="str">
        <f>+IFERROR(VLOOKUP(C86,[1]Directorio!$B$2:$V$1100,2,FALSE),"")</f>
        <v/>
      </c>
      <c r="F86" s="37" t="str">
        <f>+IFERROR(VLOOKUP(C86,[1]Directorio!$B$2:$V$1100,3,FALSE),"")</f>
        <v/>
      </c>
      <c r="G86" s="36" t="str">
        <f>+IFERROR(VLOOKUP(C86,[1]Directorio!$B$2:$V$1100,4,FALSE),"")</f>
        <v/>
      </c>
      <c r="H86" s="36" t="str">
        <f>+IFERROR(VLOOKUP(C86,[1]Directorio!$B$2:$V$1100,5,FALSE),"")</f>
        <v/>
      </c>
      <c r="I86" s="36" t="str">
        <f>+IFERROR(VLOOKUP(C86,[1]Directorio!$B$2:$V$1100,6,FALSE),"")</f>
        <v/>
      </c>
      <c r="J86" s="36" t="str">
        <f>+IFERROR(VLOOKUP(C86,[1]Directorio!$B$2:$V$1100,7,FALSE),"")</f>
        <v/>
      </c>
      <c r="K86" s="36" t="str">
        <f>+IFERROR(VLOOKUP(C86,[1]Directorio!$B$2:$V$1100,8,FALSE),"")</f>
        <v/>
      </c>
      <c r="L86" s="36" t="str">
        <f>+IFERROR(VLOOKUP(C86,[1]Directorio!$B$2:$V$1100,9,FALSE),"")</f>
        <v/>
      </c>
      <c r="M86" s="36" t="str">
        <f>+IFERROR(VLOOKUP(C86,[1]Directorio!$B$2:$V$1100,10,FALSE),"")</f>
        <v/>
      </c>
      <c r="N86" s="36" t="str">
        <f>+IFERROR(VLOOKUP(C86,[1]Directorio!$B$2:$V$1100,11,FALSE),"")</f>
        <v/>
      </c>
      <c r="O86" s="38" t="str">
        <f>+IFERROR(VLOOKUP(C86,[1]Directorio!$B$2:$V$1100,12,FALSE),"")</f>
        <v/>
      </c>
      <c r="P86" s="36" t="str">
        <f>+IFERROR(VLOOKUP(C86,[1]Directorio!$B$2:$V$1100,13,FALSE),"")</f>
        <v/>
      </c>
      <c r="Q86" s="36" t="str">
        <f>+IFERROR(VLOOKUP(C86,[1]Directorio!$B$2:$V$1100,14,FALSE),"")</f>
        <v/>
      </c>
      <c r="R86" s="36" t="str">
        <f>+IFERROR(VLOOKUP(C86,[1]Directorio!$B$2:$V$1100,15,FALSE),"")</f>
        <v/>
      </c>
      <c r="S86" s="36" t="str">
        <f>+IFERROR(VLOOKUP(C86,[1]Directorio!$B$2:$V$1100,16,FALSE),"")</f>
        <v/>
      </c>
      <c r="T86" s="36" t="str">
        <f>+IFERROR(VLOOKUP(C86,[1]Directorio!$B$2:$V$1100,17,FALSE),"")</f>
        <v/>
      </c>
      <c r="U86" s="39" t="str">
        <f>+IFERROR(VLOOKUP(C86,[1]Directorio!$B$2:$V$1100,18,FALSE),"")</f>
        <v/>
      </c>
      <c r="V86" s="39" t="str">
        <f>+IFERROR(VLOOKUP(C86,[1]Directorio!$B$2:$V$1100,19,FALSE),"")</f>
        <v/>
      </c>
      <c r="W86" s="40" t="str">
        <f>+IFERROR(VLOOKUP(C86,[1]Directorio!$B$2:$V$1100,20,FALSE),"")</f>
        <v/>
      </c>
      <c r="X86" s="39" t="str">
        <f>+IFERROR(VLOOKUP(C86,[1]Directorio!$B$2:$V$1100,21,FALSE),"")</f>
        <v/>
      </c>
      <c r="Y86" s="34"/>
      <c r="Z86" s="34"/>
      <c r="AA86" s="41"/>
      <c r="AB86" s="42"/>
      <c r="AC86" s="34"/>
      <c r="AD86" s="42"/>
      <c r="AE86" s="34"/>
      <c r="AF86" s="42"/>
      <c r="AG86" s="51"/>
    </row>
    <row r="87" spans="1:33" x14ac:dyDescent="0.25">
      <c r="A87" s="54">
        <v>83</v>
      </c>
      <c r="B87" s="48" t="str">
        <f t="shared" si="1"/>
        <v/>
      </c>
      <c r="C87" s="35"/>
      <c r="D87" s="43" t="str">
        <f>+IFERROR(VLOOKUP(E87,Listas!$H$2:$I$34,2,FALSE),"")</f>
        <v/>
      </c>
      <c r="E87" s="36" t="str">
        <f>+IFERROR(VLOOKUP(C87,[1]Directorio!$B$2:$V$1100,2,FALSE),"")</f>
        <v/>
      </c>
      <c r="F87" s="37" t="str">
        <f>+IFERROR(VLOOKUP(C87,[1]Directorio!$B$2:$V$1100,3,FALSE),"")</f>
        <v/>
      </c>
      <c r="G87" s="36" t="str">
        <f>+IFERROR(VLOOKUP(C87,[1]Directorio!$B$2:$V$1100,4,FALSE),"")</f>
        <v/>
      </c>
      <c r="H87" s="36" t="str">
        <f>+IFERROR(VLOOKUP(C87,[1]Directorio!$B$2:$V$1100,5,FALSE),"")</f>
        <v/>
      </c>
      <c r="I87" s="36" t="str">
        <f>+IFERROR(VLOOKUP(C87,[1]Directorio!$B$2:$V$1100,6,FALSE),"")</f>
        <v/>
      </c>
      <c r="J87" s="36" t="str">
        <f>+IFERROR(VLOOKUP(C87,[1]Directorio!$B$2:$V$1100,7,FALSE),"")</f>
        <v/>
      </c>
      <c r="K87" s="36" t="str">
        <f>+IFERROR(VLOOKUP(C87,[1]Directorio!$B$2:$V$1100,8,FALSE),"")</f>
        <v/>
      </c>
      <c r="L87" s="36" t="str">
        <f>+IFERROR(VLOOKUP(C87,[1]Directorio!$B$2:$V$1100,9,FALSE),"")</f>
        <v/>
      </c>
      <c r="M87" s="36" t="str">
        <f>+IFERROR(VLOOKUP(C87,[1]Directorio!$B$2:$V$1100,10,FALSE),"")</f>
        <v/>
      </c>
      <c r="N87" s="36" t="str">
        <f>+IFERROR(VLOOKUP(C87,[1]Directorio!$B$2:$V$1100,11,FALSE),"")</f>
        <v/>
      </c>
      <c r="O87" s="38" t="str">
        <f>+IFERROR(VLOOKUP(C87,[1]Directorio!$B$2:$V$1100,12,FALSE),"")</f>
        <v/>
      </c>
      <c r="P87" s="36" t="str">
        <f>+IFERROR(VLOOKUP(C87,[1]Directorio!$B$2:$V$1100,13,FALSE),"")</f>
        <v/>
      </c>
      <c r="Q87" s="36" t="str">
        <f>+IFERROR(VLOOKUP(C87,[1]Directorio!$B$2:$V$1100,14,FALSE),"")</f>
        <v/>
      </c>
      <c r="R87" s="36" t="str">
        <f>+IFERROR(VLOOKUP(C87,[1]Directorio!$B$2:$V$1100,15,FALSE),"")</f>
        <v/>
      </c>
      <c r="S87" s="36" t="str">
        <f>+IFERROR(VLOOKUP(C87,[1]Directorio!$B$2:$V$1100,16,FALSE),"")</f>
        <v/>
      </c>
      <c r="T87" s="36" t="str">
        <f>+IFERROR(VLOOKUP(C87,[1]Directorio!$B$2:$V$1100,17,FALSE),"")</f>
        <v/>
      </c>
      <c r="U87" s="39" t="str">
        <f>+IFERROR(VLOOKUP(C87,[1]Directorio!$B$2:$V$1100,18,FALSE),"")</f>
        <v/>
      </c>
      <c r="V87" s="39" t="str">
        <f>+IFERROR(VLOOKUP(C87,[1]Directorio!$B$2:$V$1100,19,FALSE),"")</f>
        <v/>
      </c>
      <c r="W87" s="40" t="str">
        <f>+IFERROR(VLOOKUP(C87,[1]Directorio!$B$2:$V$1100,20,FALSE),"")</f>
        <v/>
      </c>
      <c r="X87" s="39" t="str">
        <f>+IFERROR(VLOOKUP(C87,[1]Directorio!$B$2:$V$1100,21,FALSE),"")</f>
        <v/>
      </c>
      <c r="Y87" s="34"/>
      <c r="Z87" s="34"/>
      <c r="AA87" s="41"/>
      <c r="AB87" s="42"/>
      <c r="AC87" s="34"/>
      <c r="AD87" s="42"/>
      <c r="AE87" s="34"/>
      <c r="AF87" s="42"/>
      <c r="AG87" s="51"/>
    </row>
    <row r="88" spans="1:33" x14ac:dyDescent="0.25">
      <c r="A88" s="54">
        <v>84</v>
      </c>
      <c r="B88" s="48" t="str">
        <f t="shared" si="1"/>
        <v/>
      </c>
      <c r="C88" s="35"/>
      <c r="D88" s="43" t="str">
        <f>+IFERROR(VLOOKUP(E88,Listas!$H$2:$I$34,2,FALSE),"")</f>
        <v/>
      </c>
      <c r="E88" s="36" t="str">
        <f>+IFERROR(VLOOKUP(C88,[1]Directorio!$B$2:$V$1100,2,FALSE),"")</f>
        <v/>
      </c>
      <c r="F88" s="37" t="str">
        <f>+IFERROR(VLOOKUP(C88,[1]Directorio!$B$2:$V$1100,3,FALSE),"")</f>
        <v/>
      </c>
      <c r="G88" s="36" t="str">
        <f>+IFERROR(VLOOKUP(C88,[1]Directorio!$B$2:$V$1100,4,FALSE),"")</f>
        <v/>
      </c>
      <c r="H88" s="36" t="str">
        <f>+IFERROR(VLOOKUP(C88,[1]Directorio!$B$2:$V$1100,5,FALSE),"")</f>
        <v/>
      </c>
      <c r="I88" s="36" t="str">
        <f>+IFERROR(VLOOKUP(C88,[1]Directorio!$B$2:$V$1100,6,FALSE),"")</f>
        <v/>
      </c>
      <c r="J88" s="36" t="str">
        <f>+IFERROR(VLOOKUP(C88,[1]Directorio!$B$2:$V$1100,7,FALSE),"")</f>
        <v/>
      </c>
      <c r="K88" s="36" t="str">
        <f>+IFERROR(VLOOKUP(C88,[1]Directorio!$B$2:$V$1100,8,FALSE),"")</f>
        <v/>
      </c>
      <c r="L88" s="36" t="str">
        <f>+IFERROR(VLOOKUP(C88,[1]Directorio!$B$2:$V$1100,9,FALSE),"")</f>
        <v/>
      </c>
      <c r="M88" s="36" t="str">
        <f>+IFERROR(VLOOKUP(C88,[1]Directorio!$B$2:$V$1100,10,FALSE),"")</f>
        <v/>
      </c>
      <c r="N88" s="36" t="str">
        <f>+IFERROR(VLOOKUP(C88,[1]Directorio!$B$2:$V$1100,11,FALSE),"")</f>
        <v/>
      </c>
      <c r="O88" s="38" t="str">
        <f>+IFERROR(VLOOKUP(C88,[1]Directorio!$B$2:$V$1100,12,FALSE),"")</f>
        <v/>
      </c>
      <c r="P88" s="36" t="str">
        <f>+IFERROR(VLOOKUP(C88,[1]Directorio!$B$2:$V$1100,13,FALSE),"")</f>
        <v/>
      </c>
      <c r="Q88" s="36" t="str">
        <f>+IFERROR(VLOOKUP(C88,[1]Directorio!$B$2:$V$1100,14,FALSE),"")</f>
        <v/>
      </c>
      <c r="R88" s="36" t="str">
        <f>+IFERROR(VLOOKUP(C88,[1]Directorio!$B$2:$V$1100,15,FALSE),"")</f>
        <v/>
      </c>
      <c r="S88" s="36" t="str">
        <f>+IFERROR(VLOOKUP(C88,[1]Directorio!$B$2:$V$1100,16,FALSE),"")</f>
        <v/>
      </c>
      <c r="T88" s="36" t="str">
        <f>+IFERROR(VLOOKUP(C88,[1]Directorio!$B$2:$V$1100,17,FALSE),"")</f>
        <v/>
      </c>
      <c r="U88" s="39" t="str">
        <f>+IFERROR(VLOOKUP(C88,[1]Directorio!$B$2:$V$1100,18,FALSE),"")</f>
        <v/>
      </c>
      <c r="V88" s="39" t="str">
        <f>+IFERROR(VLOOKUP(C88,[1]Directorio!$B$2:$V$1100,19,FALSE),"")</f>
        <v/>
      </c>
      <c r="W88" s="40" t="str">
        <f>+IFERROR(VLOOKUP(C88,[1]Directorio!$B$2:$V$1100,20,FALSE),"")</f>
        <v/>
      </c>
      <c r="X88" s="39" t="str">
        <f>+IFERROR(VLOOKUP(C88,[1]Directorio!$B$2:$V$1100,21,FALSE),"")</f>
        <v/>
      </c>
      <c r="Y88" s="34"/>
      <c r="Z88" s="34"/>
      <c r="AA88" s="41"/>
      <c r="AB88" s="42"/>
      <c r="AC88" s="34"/>
      <c r="AD88" s="42"/>
      <c r="AE88" s="34"/>
      <c r="AF88" s="42"/>
      <c r="AG88" s="51"/>
    </row>
    <row r="89" spans="1:33" x14ac:dyDescent="0.25">
      <c r="A89" s="54">
        <v>85</v>
      </c>
      <c r="B89" s="48" t="str">
        <f t="shared" si="1"/>
        <v/>
      </c>
      <c r="C89" s="35"/>
      <c r="D89" s="43" t="str">
        <f>+IFERROR(VLOOKUP(E89,Listas!$H$2:$I$34,2,FALSE),"")</f>
        <v/>
      </c>
      <c r="E89" s="36" t="str">
        <f>+IFERROR(VLOOKUP(C89,[1]Directorio!$B$2:$V$1100,2,FALSE),"")</f>
        <v/>
      </c>
      <c r="F89" s="37" t="str">
        <f>+IFERROR(VLOOKUP(C89,[1]Directorio!$B$2:$V$1100,3,FALSE),"")</f>
        <v/>
      </c>
      <c r="G89" s="36" t="str">
        <f>+IFERROR(VLOOKUP(C89,[1]Directorio!$B$2:$V$1100,4,FALSE),"")</f>
        <v/>
      </c>
      <c r="H89" s="36" t="str">
        <f>+IFERROR(VLOOKUP(C89,[1]Directorio!$B$2:$V$1100,5,FALSE),"")</f>
        <v/>
      </c>
      <c r="I89" s="36" t="str">
        <f>+IFERROR(VLOOKUP(C89,[1]Directorio!$B$2:$V$1100,6,FALSE),"")</f>
        <v/>
      </c>
      <c r="J89" s="36" t="str">
        <f>+IFERROR(VLOOKUP(C89,[1]Directorio!$B$2:$V$1100,7,FALSE),"")</f>
        <v/>
      </c>
      <c r="K89" s="36" t="str">
        <f>+IFERROR(VLOOKUP(C89,[1]Directorio!$B$2:$V$1100,8,FALSE),"")</f>
        <v/>
      </c>
      <c r="L89" s="36" t="str">
        <f>+IFERROR(VLOOKUP(C89,[1]Directorio!$B$2:$V$1100,9,FALSE),"")</f>
        <v/>
      </c>
      <c r="M89" s="36" t="str">
        <f>+IFERROR(VLOOKUP(C89,[1]Directorio!$B$2:$V$1100,10,FALSE),"")</f>
        <v/>
      </c>
      <c r="N89" s="36" t="str">
        <f>+IFERROR(VLOOKUP(C89,[1]Directorio!$B$2:$V$1100,11,FALSE),"")</f>
        <v/>
      </c>
      <c r="O89" s="38" t="str">
        <f>+IFERROR(VLOOKUP(C89,[1]Directorio!$B$2:$V$1100,12,FALSE),"")</f>
        <v/>
      </c>
      <c r="P89" s="36" t="str">
        <f>+IFERROR(VLOOKUP(C89,[1]Directorio!$B$2:$V$1100,13,FALSE),"")</f>
        <v/>
      </c>
      <c r="Q89" s="36" t="str">
        <f>+IFERROR(VLOOKUP(C89,[1]Directorio!$B$2:$V$1100,14,FALSE),"")</f>
        <v/>
      </c>
      <c r="R89" s="36" t="str">
        <f>+IFERROR(VLOOKUP(C89,[1]Directorio!$B$2:$V$1100,15,FALSE),"")</f>
        <v/>
      </c>
      <c r="S89" s="36" t="str">
        <f>+IFERROR(VLOOKUP(C89,[1]Directorio!$B$2:$V$1100,16,FALSE),"")</f>
        <v/>
      </c>
      <c r="T89" s="36" t="str">
        <f>+IFERROR(VLOOKUP(C89,[1]Directorio!$B$2:$V$1100,17,FALSE),"")</f>
        <v/>
      </c>
      <c r="U89" s="39" t="str">
        <f>+IFERROR(VLOOKUP(C89,[1]Directorio!$B$2:$V$1100,18,FALSE),"")</f>
        <v/>
      </c>
      <c r="V89" s="39" t="str">
        <f>+IFERROR(VLOOKUP(C89,[1]Directorio!$B$2:$V$1100,19,FALSE),"")</f>
        <v/>
      </c>
      <c r="W89" s="40" t="str">
        <f>+IFERROR(VLOOKUP(C89,[1]Directorio!$B$2:$V$1100,20,FALSE),"")</f>
        <v/>
      </c>
      <c r="X89" s="39" t="str">
        <f>+IFERROR(VLOOKUP(C89,[1]Directorio!$B$2:$V$1100,21,FALSE),"")</f>
        <v/>
      </c>
      <c r="Y89" s="34"/>
      <c r="Z89" s="34"/>
      <c r="AA89" s="41"/>
      <c r="AB89" s="42"/>
      <c r="AC89" s="34"/>
      <c r="AD89" s="42"/>
      <c r="AE89" s="34"/>
      <c r="AF89" s="42"/>
      <c r="AG89" s="51"/>
    </row>
    <row r="90" spans="1:33" x14ac:dyDescent="0.25">
      <c r="A90" s="54">
        <v>86</v>
      </c>
      <c r="B90" s="48" t="str">
        <f t="shared" si="1"/>
        <v/>
      </c>
      <c r="C90" s="35"/>
      <c r="D90" s="43" t="str">
        <f>+IFERROR(VLOOKUP(E90,Listas!$H$2:$I$34,2,FALSE),"")</f>
        <v/>
      </c>
      <c r="E90" s="36" t="str">
        <f>+IFERROR(VLOOKUP(C90,[1]Directorio!$B$2:$V$1100,2,FALSE),"")</f>
        <v/>
      </c>
      <c r="F90" s="37" t="str">
        <f>+IFERROR(VLOOKUP(C90,[1]Directorio!$B$2:$V$1100,3,FALSE),"")</f>
        <v/>
      </c>
      <c r="G90" s="36" t="str">
        <f>+IFERROR(VLOOKUP(C90,[1]Directorio!$B$2:$V$1100,4,FALSE),"")</f>
        <v/>
      </c>
      <c r="H90" s="36" t="str">
        <f>+IFERROR(VLOOKUP(C90,[1]Directorio!$B$2:$V$1100,5,FALSE),"")</f>
        <v/>
      </c>
      <c r="I90" s="36" t="str">
        <f>+IFERROR(VLOOKUP(C90,[1]Directorio!$B$2:$V$1100,6,FALSE),"")</f>
        <v/>
      </c>
      <c r="J90" s="36" t="str">
        <f>+IFERROR(VLOOKUP(C90,[1]Directorio!$B$2:$V$1100,7,FALSE),"")</f>
        <v/>
      </c>
      <c r="K90" s="36" t="str">
        <f>+IFERROR(VLOOKUP(C90,[1]Directorio!$B$2:$V$1100,8,FALSE),"")</f>
        <v/>
      </c>
      <c r="L90" s="36" t="str">
        <f>+IFERROR(VLOOKUP(C90,[1]Directorio!$B$2:$V$1100,9,FALSE),"")</f>
        <v/>
      </c>
      <c r="M90" s="36" t="str">
        <f>+IFERROR(VLOOKUP(C90,[1]Directorio!$B$2:$V$1100,10,FALSE),"")</f>
        <v/>
      </c>
      <c r="N90" s="36" t="str">
        <f>+IFERROR(VLOOKUP(C90,[1]Directorio!$B$2:$V$1100,11,FALSE),"")</f>
        <v/>
      </c>
      <c r="O90" s="38" t="str">
        <f>+IFERROR(VLOOKUP(C90,[1]Directorio!$B$2:$V$1100,12,FALSE),"")</f>
        <v/>
      </c>
      <c r="P90" s="36" t="str">
        <f>+IFERROR(VLOOKUP(C90,[1]Directorio!$B$2:$V$1100,13,FALSE),"")</f>
        <v/>
      </c>
      <c r="Q90" s="36" t="str">
        <f>+IFERROR(VLOOKUP(C90,[1]Directorio!$B$2:$V$1100,14,FALSE),"")</f>
        <v/>
      </c>
      <c r="R90" s="36" t="str">
        <f>+IFERROR(VLOOKUP(C90,[1]Directorio!$B$2:$V$1100,15,FALSE),"")</f>
        <v/>
      </c>
      <c r="S90" s="36" t="str">
        <f>+IFERROR(VLOOKUP(C90,[1]Directorio!$B$2:$V$1100,16,FALSE),"")</f>
        <v/>
      </c>
      <c r="T90" s="36" t="str">
        <f>+IFERROR(VLOOKUP(C90,[1]Directorio!$B$2:$V$1100,17,FALSE),"")</f>
        <v/>
      </c>
      <c r="U90" s="39" t="str">
        <f>+IFERROR(VLOOKUP(C90,[1]Directorio!$B$2:$V$1100,18,FALSE),"")</f>
        <v/>
      </c>
      <c r="V90" s="39" t="str">
        <f>+IFERROR(VLOOKUP(C90,[1]Directorio!$B$2:$V$1100,19,FALSE),"")</f>
        <v/>
      </c>
      <c r="W90" s="40" t="str">
        <f>+IFERROR(VLOOKUP(C90,[1]Directorio!$B$2:$V$1100,20,FALSE),"")</f>
        <v/>
      </c>
      <c r="X90" s="39" t="str">
        <f>+IFERROR(VLOOKUP(C90,[1]Directorio!$B$2:$V$1100,21,FALSE),"")</f>
        <v/>
      </c>
      <c r="Y90" s="34"/>
      <c r="Z90" s="34"/>
      <c r="AA90" s="41"/>
      <c r="AB90" s="42"/>
      <c r="AC90" s="34"/>
      <c r="AD90" s="42"/>
      <c r="AE90" s="34"/>
      <c r="AF90" s="42"/>
      <c r="AG90" s="51"/>
    </row>
    <row r="91" spans="1:33" x14ac:dyDescent="0.25">
      <c r="A91" s="54">
        <v>87</v>
      </c>
      <c r="B91" s="48" t="str">
        <f t="shared" si="1"/>
        <v/>
      </c>
      <c r="C91" s="35"/>
      <c r="D91" s="43" t="str">
        <f>+IFERROR(VLOOKUP(E91,Listas!$H$2:$I$34,2,FALSE),"")</f>
        <v/>
      </c>
      <c r="E91" s="36" t="str">
        <f>+IFERROR(VLOOKUP(C91,[1]Directorio!$B$2:$V$1100,2,FALSE),"")</f>
        <v/>
      </c>
      <c r="F91" s="37" t="str">
        <f>+IFERROR(VLOOKUP(C91,[1]Directorio!$B$2:$V$1100,3,FALSE),"")</f>
        <v/>
      </c>
      <c r="G91" s="36" t="str">
        <f>+IFERROR(VLOOKUP(C91,[1]Directorio!$B$2:$V$1100,4,FALSE),"")</f>
        <v/>
      </c>
      <c r="H91" s="36" t="str">
        <f>+IFERROR(VLOOKUP(C91,[1]Directorio!$B$2:$V$1100,5,FALSE),"")</f>
        <v/>
      </c>
      <c r="I91" s="36" t="str">
        <f>+IFERROR(VLOOKUP(C91,[1]Directorio!$B$2:$V$1100,6,FALSE),"")</f>
        <v/>
      </c>
      <c r="J91" s="36" t="str">
        <f>+IFERROR(VLOOKUP(C91,[1]Directorio!$B$2:$V$1100,7,FALSE),"")</f>
        <v/>
      </c>
      <c r="K91" s="36" t="str">
        <f>+IFERROR(VLOOKUP(C91,[1]Directorio!$B$2:$V$1100,8,FALSE),"")</f>
        <v/>
      </c>
      <c r="L91" s="36" t="str">
        <f>+IFERROR(VLOOKUP(C91,[1]Directorio!$B$2:$V$1100,9,FALSE),"")</f>
        <v/>
      </c>
      <c r="M91" s="36" t="str">
        <f>+IFERROR(VLOOKUP(C91,[1]Directorio!$B$2:$V$1100,10,FALSE),"")</f>
        <v/>
      </c>
      <c r="N91" s="36" t="str">
        <f>+IFERROR(VLOOKUP(C91,[1]Directorio!$B$2:$V$1100,11,FALSE),"")</f>
        <v/>
      </c>
      <c r="O91" s="38" t="str">
        <f>+IFERROR(VLOOKUP(C91,[1]Directorio!$B$2:$V$1100,12,FALSE),"")</f>
        <v/>
      </c>
      <c r="P91" s="36" t="str">
        <f>+IFERROR(VLOOKUP(C91,[1]Directorio!$B$2:$V$1100,13,FALSE),"")</f>
        <v/>
      </c>
      <c r="Q91" s="36" t="str">
        <f>+IFERROR(VLOOKUP(C91,[1]Directorio!$B$2:$V$1100,14,FALSE),"")</f>
        <v/>
      </c>
      <c r="R91" s="36" t="str">
        <f>+IFERROR(VLOOKUP(C91,[1]Directorio!$B$2:$V$1100,15,FALSE),"")</f>
        <v/>
      </c>
      <c r="S91" s="36" t="str">
        <f>+IFERROR(VLOOKUP(C91,[1]Directorio!$B$2:$V$1100,16,FALSE),"")</f>
        <v/>
      </c>
      <c r="T91" s="36" t="str">
        <f>+IFERROR(VLOOKUP(C91,[1]Directorio!$B$2:$V$1100,17,FALSE),"")</f>
        <v/>
      </c>
      <c r="U91" s="39" t="str">
        <f>+IFERROR(VLOOKUP(C91,[1]Directorio!$B$2:$V$1100,18,FALSE),"")</f>
        <v/>
      </c>
      <c r="V91" s="39" t="str">
        <f>+IFERROR(VLOOKUP(C91,[1]Directorio!$B$2:$V$1100,19,FALSE),"")</f>
        <v/>
      </c>
      <c r="W91" s="40" t="str">
        <f>+IFERROR(VLOOKUP(C91,[1]Directorio!$B$2:$V$1100,20,FALSE),"")</f>
        <v/>
      </c>
      <c r="X91" s="39" t="str">
        <f>+IFERROR(VLOOKUP(C91,[1]Directorio!$B$2:$V$1100,21,FALSE),"")</f>
        <v/>
      </c>
      <c r="Y91" s="34"/>
      <c r="Z91" s="34"/>
      <c r="AA91" s="41"/>
      <c r="AB91" s="42"/>
      <c r="AC91" s="34"/>
      <c r="AD91" s="42"/>
      <c r="AE91" s="34"/>
      <c r="AF91" s="42"/>
      <c r="AG91" s="51"/>
    </row>
    <row r="92" spans="1:33" x14ac:dyDescent="0.25">
      <c r="A92" s="54">
        <v>88</v>
      </c>
      <c r="B92" s="48" t="str">
        <f t="shared" si="1"/>
        <v/>
      </c>
      <c r="C92" s="35"/>
      <c r="D92" s="43" t="str">
        <f>+IFERROR(VLOOKUP(E92,Listas!$H$2:$I$34,2,FALSE),"")</f>
        <v/>
      </c>
      <c r="E92" s="36" t="str">
        <f>+IFERROR(VLOOKUP(C92,[1]Directorio!$B$2:$V$1100,2,FALSE),"")</f>
        <v/>
      </c>
      <c r="F92" s="37" t="str">
        <f>+IFERROR(VLOOKUP(C92,[1]Directorio!$B$2:$V$1100,3,FALSE),"")</f>
        <v/>
      </c>
      <c r="G92" s="36" t="str">
        <f>+IFERROR(VLOOKUP(C92,[1]Directorio!$B$2:$V$1100,4,FALSE),"")</f>
        <v/>
      </c>
      <c r="H92" s="36" t="str">
        <f>+IFERROR(VLOOKUP(C92,[1]Directorio!$B$2:$V$1100,5,FALSE),"")</f>
        <v/>
      </c>
      <c r="I92" s="36" t="str">
        <f>+IFERROR(VLOOKUP(C92,[1]Directorio!$B$2:$V$1100,6,FALSE),"")</f>
        <v/>
      </c>
      <c r="J92" s="36" t="str">
        <f>+IFERROR(VLOOKUP(C92,[1]Directorio!$B$2:$V$1100,7,FALSE),"")</f>
        <v/>
      </c>
      <c r="K92" s="36" t="str">
        <f>+IFERROR(VLOOKUP(C92,[1]Directorio!$B$2:$V$1100,8,FALSE),"")</f>
        <v/>
      </c>
      <c r="L92" s="36" t="str">
        <f>+IFERROR(VLOOKUP(C92,[1]Directorio!$B$2:$V$1100,9,FALSE),"")</f>
        <v/>
      </c>
      <c r="M92" s="36" t="str">
        <f>+IFERROR(VLOOKUP(C92,[1]Directorio!$B$2:$V$1100,10,FALSE),"")</f>
        <v/>
      </c>
      <c r="N92" s="36" t="str">
        <f>+IFERROR(VLOOKUP(C92,[1]Directorio!$B$2:$V$1100,11,FALSE),"")</f>
        <v/>
      </c>
      <c r="O92" s="38" t="str">
        <f>+IFERROR(VLOOKUP(C92,[1]Directorio!$B$2:$V$1100,12,FALSE),"")</f>
        <v/>
      </c>
      <c r="P92" s="36" t="str">
        <f>+IFERROR(VLOOKUP(C92,[1]Directorio!$B$2:$V$1100,13,FALSE),"")</f>
        <v/>
      </c>
      <c r="Q92" s="36" t="str">
        <f>+IFERROR(VLOOKUP(C92,[1]Directorio!$B$2:$V$1100,14,FALSE),"")</f>
        <v/>
      </c>
      <c r="R92" s="36" t="str">
        <f>+IFERROR(VLOOKUP(C92,[1]Directorio!$B$2:$V$1100,15,FALSE),"")</f>
        <v/>
      </c>
      <c r="S92" s="36" t="str">
        <f>+IFERROR(VLOOKUP(C92,[1]Directorio!$B$2:$V$1100,16,FALSE),"")</f>
        <v/>
      </c>
      <c r="T92" s="36" t="str">
        <f>+IFERROR(VLOOKUP(C92,[1]Directorio!$B$2:$V$1100,17,FALSE),"")</f>
        <v/>
      </c>
      <c r="U92" s="39" t="str">
        <f>+IFERROR(VLOOKUP(C92,[1]Directorio!$B$2:$V$1100,18,FALSE),"")</f>
        <v/>
      </c>
      <c r="V92" s="39" t="str">
        <f>+IFERROR(VLOOKUP(C92,[1]Directorio!$B$2:$V$1100,19,FALSE),"")</f>
        <v/>
      </c>
      <c r="W92" s="40" t="str">
        <f>+IFERROR(VLOOKUP(C92,[1]Directorio!$B$2:$V$1100,20,FALSE),"")</f>
        <v/>
      </c>
      <c r="X92" s="39" t="str">
        <f>+IFERROR(VLOOKUP(C92,[1]Directorio!$B$2:$V$1100,21,FALSE),"")</f>
        <v/>
      </c>
      <c r="Y92" s="34"/>
      <c r="Z92" s="34"/>
      <c r="AA92" s="41"/>
      <c r="AB92" s="42"/>
      <c r="AC92" s="34"/>
      <c r="AD92" s="42"/>
      <c r="AE92" s="34"/>
      <c r="AF92" s="42"/>
      <c r="AG92" s="51"/>
    </row>
    <row r="93" spans="1:33" x14ac:dyDescent="0.25">
      <c r="A93" s="54">
        <v>89</v>
      </c>
      <c r="B93" s="48" t="str">
        <f t="shared" si="1"/>
        <v/>
      </c>
      <c r="C93" s="35"/>
      <c r="D93" s="43" t="str">
        <f>+IFERROR(VLOOKUP(E93,Listas!$H$2:$I$34,2,FALSE),"")</f>
        <v/>
      </c>
      <c r="E93" s="36" t="str">
        <f>+IFERROR(VLOOKUP(C93,[1]Directorio!$B$2:$V$1100,2,FALSE),"")</f>
        <v/>
      </c>
      <c r="F93" s="37" t="str">
        <f>+IFERROR(VLOOKUP(C93,[1]Directorio!$B$2:$V$1100,3,FALSE),"")</f>
        <v/>
      </c>
      <c r="G93" s="36" t="str">
        <f>+IFERROR(VLOOKUP(C93,[1]Directorio!$B$2:$V$1100,4,FALSE),"")</f>
        <v/>
      </c>
      <c r="H93" s="36" t="str">
        <f>+IFERROR(VLOOKUP(C93,[1]Directorio!$B$2:$V$1100,5,FALSE),"")</f>
        <v/>
      </c>
      <c r="I93" s="36" t="str">
        <f>+IFERROR(VLOOKUP(C93,[1]Directorio!$B$2:$V$1100,6,FALSE),"")</f>
        <v/>
      </c>
      <c r="J93" s="36" t="str">
        <f>+IFERROR(VLOOKUP(C93,[1]Directorio!$B$2:$V$1100,7,FALSE),"")</f>
        <v/>
      </c>
      <c r="K93" s="36" t="str">
        <f>+IFERROR(VLOOKUP(C93,[1]Directorio!$B$2:$V$1100,8,FALSE),"")</f>
        <v/>
      </c>
      <c r="L93" s="36" t="str">
        <f>+IFERROR(VLOOKUP(C93,[1]Directorio!$B$2:$V$1100,9,FALSE),"")</f>
        <v/>
      </c>
      <c r="M93" s="36" t="str">
        <f>+IFERROR(VLOOKUP(C93,[1]Directorio!$B$2:$V$1100,10,FALSE),"")</f>
        <v/>
      </c>
      <c r="N93" s="36" t="str">
        <f>+IFERROR(VLOOKUP(C93,[1]Directorio!$B$2:$V$1100,11,FALSE),"")</f>
        <v/>
      </c>
      <c r="O93" s="38" t="str">
        <f>+IFERROR(VLOOKUP(C93,[1]Directorio!$B$2:$V$1100,12,FALSE),"")</f>
        <v/>
      </c>
      <c r="P93" s="36" t="str">
        <f>+IFERROR(VLOOKUP(C93,[1]Directorio!$B$2:$V$1100,13,FALSE),"")</f>
        <v/>
      </c>
      <c r="Q93" s="36" t="str">
        <f>+IFERROR(VLOOKUP(C93,[1]Directorio!$B$2:$V$1100,14,FALSE),"")</f>
        <v/>
      </c>
      <c r="R93" s="36" t="str">
        <f>+IFERROR(VLOOKUP(C93,[1]Directorio!$B$2:$V$1100,15,FALSE),"")</f>
        <v/>
      </c>
      <c r="S93" s="36" t="str">
        <f>+IFERROR(VLOOKUP(C93,[1]Directorio!$B$2:$V$1100,16,FALSE),"")</f>
        <v/>
      </c>
      <c r="T93" s="36" t="str">
        <f>+IFERROR(VLOOKUP(C93,[1]Directorio!$B$2:$V$1100,17,FALSE),"")</f>
        <v/>
      </c>
      <c r="U93" s="39" t="str">
        <f>+IFERROR(VLOOKUP(C93,[1]Directorio!$B$2:$V$1100,18,FALSE),"")</f>
        <v/>
      </c>
      <c r="V93" s="39" t="str">
        <f>+IFERROR(VLOOKUP(C93,[1]Directorio!$B$2:$V$1100,19,FALSE),"")</f>
        <v/>
      </c>
      <c r="W93" s="40" t="str">
        <f>+IFERROR(VLOOKUP(C93,[1]Directorio!$B$2:$V$1100,20,FALSE),"")</f>
        <v/>
      </c>
      <c r="X93" s="39" t="str">
        <f>+IFERROR(VLOOKUP(C93,[1]Directorio!$B$2:$V$1100,21,FALSE),"")</f>
        <v/>
      </c>
      <c r="Y93" s="34"/>
      <c r="Z93" s="34"/>
      <c r="AA93" s="41"/>
      <c r="AB93" s="42"/>
      <c r="AC93" s="34"/>
      <c r="AD93" s="42"/>
      <c r="AE93" s="34"/>
      <c r="AF93" s="42"/>
      <c r="AG93" s="51"/>
    </row>
    <row r="94" spans="1:33" x14ac:dyDescent="0.25">
      <c r="A94" s="54">
        <v>90</v>
      </c>
      <c r="B94" s="48" t="str">
        <f t="shared" si="1"/>
        <v/>
      </c>
      <c r="C94" s="35"/>
      <c r="D94" s="43" t="str">
        <f>+IFERROR(VLOOKUP(E94,Listas!$H$2:$I$34,2,FALSE),"")</f>
        <v/>
      </c>
      <c r="E94" s="36" t="str">
        <f>+IFERROR(VLOOKUP(C94,[1]Directorio!$B$2:$V$1100,2,FALSE),"")</f>
        <v/>
      </c>
      <c r="F94" s="37" t="str">
        <f>+IFERROR(VLOOKUP(C94,[1]Directorio!$B$2:$V$1100,3,FALSE),"")</f>
        <v/>
      </c>
      <c r="G94" s="36" t="str">
        <f>+IFERROR(VLOOKUP(C94,[1]Directorio!$B$2:$V$1100,4,FALSE),"")</f>
        <v/>
      </c>
      <c r="H94" s="36" t="str">
        <f>+IFERROR(VLOOKUP(C94,[1]Directorio!$B$2:$V$1100,5,FALSE),"")</f>
        <v/>
      </c>
      <c r="I94" s="36" t="str">
        <f>+IFERROR(VLOOKUP(C94,[1]Directorio!$B$2:$V$1100,6,FALSE),"")</f>
        <v/>
      </c>
      <c r="J94" s="36" t="str">
        <f>+IFERROR(VLOOKUP(C94,[1]Directorio!$B$2:$V$1100,7,FALSE),"")</f>
        <v/>
      </c>
      <c r="K94" s="36" t="str">
        <f>+IFERROR(VLOOKUP(C94,[1]Directorio!$B$2:$V$1100,8,FALSE),"")</f>
        <v/>
      </c>
      <c r="L94" s="36" t="str">
        <f>+IFERROR(VLOOKUP(C94,[1]Directorio!$B$2:$V$1100,9,FALSE),"")</f>
        <v/>
      </c>
      <c r="M94" s="36" t="str">
        <f>+IFERROR(VLOOKUP(C94,[1]Directorio!$B$2:$V$1100,10,FALSE),"")</f>
        <v/>
      </c>
      <c r="N94" s="36" t="str">
        <f>+IFERROR(VLOOKUP(C94,[1]Directorio!$B$2:$V$1100,11,FALSE),"")</f>
        <v/>
      </c>
      <c r="O94" s="38" t="str">
        <f>+IFERROR(VLOOKUP(C94,[1]Directorio!$B$2:$V$1100,12,FALSE),"")</f>
        <v/>
      </c>
      <c r="P94" s="36" t="str">
        <f>+IFERROR(VLOOKUP(C94,[1]Directorio!$B$2:$V$1100,13,FALSE),"")</f>
        <v/>
      </c>
      <c r="Q94" s="36" t="str">
        <f>+IFERROR(VLOOKUP(C94,[1]Directorio!$B$2:$V$1100,14,FALSE),"")</f>
        <v/>
      </c>
      <c r="R94" s="36" t="str">
        <f>+IFERROR(VLOOKUP(C94,[1]Directorio!$B$2:$V$1100,15,FALSE),"")</f>
        <v/>
      </c>
      <c r="S94" s="36" t="str">
        <f>+IFERROR(VLOOKUP(C94,[1]Directorio!$B$2:$V$1100,16,FALSE),"")</f>
        <v/>
      </c>
      <c r="T94" s="36" t="str">
        <f>+IFERROR(VLOOKUP(C94,[1]Directorio!$B$2:$V$1100,17,FALSE),"")</f>
        <v/>
      </c>
      <c r="U94" s="39" t="str">
        <f>+IFERROR(VLOOKUP(C94,[1]Directorio!$B$2:$V$1100,18,FALSE),"")</f>
        <v/>
      </c>
      <c r="V94" s="39" t="str">
        <f>+IFERROR(VLOOKUP(C94,[1]Directorio!$B$2:$V$1100,19,FALSE),"")</f>
        <v/>
      </c>
      <c r="W94" s="40" t="str">
        <f>+IFERROR(VLOOKUP(C94,[1]Directorio!$B$2:$V$1100,20,FALSE),"")</f>
        <v/>
      </c>
      <c r="X94" s="39" t="str">
        <f>+IFERROR(VLOOKUP(C94,[1]Directorio!$B$2:$V$1100,21,FALSE),"")</f>
        <v/>
      </c>
      <c r="Y94" s="34"/>
      <c r="Z94" s="34"/>
      <c r="AA94" s="41"/>
      <c r="AB94" s="42"/>
      <c r="AC94" s="34"/>
      <c r="AD94" s="42"/>
      <c r="AE94" s="34"/>
      <c r="AF94" s="42"/>
      <c r="AG94" s="51"/>
    </row>
    <row r="95" spans="1:33" x14ac:dyDescent="0.25">
      <c r="A95" s="54">
        <v>91</v>
      </c>
      <c r="B95" s="48" t="str">
        <f t="shared" si="1"/>
        <v/>
      </c>
      <c r="C95" s="35"/>
      <c r="D95" s="43" t="str">
        <f>+IFERROR(VLOOKUP(E95,Listas!$H$2:$I$34,2,FALSE),"")</f>
        <v/>
      </c>
      <c r="E95" s="36" t="str">
        <f>+IFERROR(VLOOKUP(C95,[1]Directorio!$B$2:$V$1100,2,FALSE),"")</f>
        <v/>
      </c>
      <c r="F95" s="37" t="str">
        <f>+IFERROR(VLOOKUP(C95,[1]Directorio!$B$2:$V$1100,3,FALSE),"")</f>
        <v/>
      </c>
      <c r="G95" s="36" t="str">
        <f>+IFERROR(VLOOKUP(C95,[1]Directorio!$B$2:$V$1100,4,FALSE),"")</f>
        <v/>
      </c>
      <c r="H95" s="36" t="str">
        <f>+IFERROR(VLOOKUP(C95,[1]Directorio!$B$2:$V$1100,5,FALSE),"")</f>
        <v/>
      </c>
      <c r="I95" s="36" t="str">
        <f>+IFERROR(VLOOKUP(C95,[1]Directorio!$B$2:$V$1100,6,FALSE),"")</f>
        <v/>
      </c>
      <c r="J95" s="36" t="str">
        <f>+IFERROR(VLOOKUP(C95,[1]Directorio!$B$2:$V$1100,7,FALSE),"")</f>
        <v/>
      </c>
      <c r="K95" s="36" t="str">
        <f>+IFERROR(VLOOKUP(C95,[1]Directorio!$B$2:$V$1100,8,FALSE),"")</f>
        <v/>
      </c>
      <c r="L95" s="36" t="str">
        <f>+IFERROR(VLOOKUP(C95,[1]Directorio!$B$2:$V$1100,9,FALSE),"")</f>
        <v/>
      </c>
      <c r="M95" s="36" t="str">
        <f>+IFERROR(VLOOKUP(C95,[1]Directorio!$B$2:$V$1100,10,FALSE),"")</f>
        <v/>
      </c>
      <c r="N95" s="36" t="str">
        <f>+IFERROR(VLOOKUP(C95,[1]Directorio!$B$2:$V$1100,11,FALSE),"")</f>
        <v/>
      </c>
      <c r="O95" s="38" t="str">
        <f>+IFERROR(VLOOKUP(C95,[1]Directorio!$B$2:$V$1100,12,FALSE),"")</f>
        <v/>
      </c>
      <c r="P95" s="36" t="str">
        <f>+IFERROR(VLOOKUP(C95,[1]Directorio!$B$2:$V$1100,13,FALSE),"")</f>
        <v/>
      </c>
      <c r="Q95" s="36" t="str">
        <f>+IFERROR(VLOOKUP(C95,[1]Directorio!$B$2:$V$1100,14,FALSE),"")</f>
        <v/>
      </c>
      <c r="R95" s="36" t="str">
        <f>+IFERROR(VLOOKUP(C95,[1]Directorio!$B$2:$V$1100,15,FALSE),"")</f>
        <v/>
      </c>
      <c r="S95" s="36" t="str">
        <f>+IFERROR(VLOOKUP(C95,[1]Directorio!$B$2:$V$1100,16,FALSE),"")</f>
        <v/>
      </c>
      <c r="T95" s="36" t="str">
        <f>+IFERROR(VLOOKUP(C95,[1]Directorio!$B$2:$V$1100,17,FALSE),"")</f>
        <v/>
      </c>
      <c r="U95" s="39" t="str">
        <f>+IFERROR(VLOOKUP(C95,[1]Directorio!$B$2:$V$1100,18,FALSE),"")</f>
        <v/>
      </c>
      <c r="V95" s="39" t="str">
        <f>+IFERROR(VLOOKUP(C95,[1]Directorio!$B$2:$V$1100,19,FALSE),"")</f>
        <v/>
      </c>
      <c r="W95" s="40" t="str">
        <f>+IFERROR(VLOOKUP(C95,[1]Directorio!$B$2:$V$1100,20,FALSE),"")</f>
        <v/>
      </c>
      <c r="X95" s="39" t="str">
        <f>+IFERROR(VLOOKUP(C95,[1]Directorio!$B$2:$V$1100,21,FALSE),"")</f>
        <v/>
      </c>
      <c r="Y95" s="34"/>
      <c r="Z95" s="34"/>
      <c r="AA95" s="41"/>
      <c r="AB95" s="42"/>
      <c r="AC95" s="34"/>
      <c r="AD95" s="42"/>
      <c r="AE95" s="34"/>
      <c r="AF95" s="42"/>
      <c r="AG95" s="51"/>
    </row>
    <row r="96" spans="1:33" x14ac:dyDescent="0.25">
      <c r="A96" s="54">
        <v>92</v>
      </c>
      <c r="B96" s="48" t="str">
        <f t="shared" si="1"/>
        <v/>
      </c>
      <c r="C96" s="35"/>
      <c r="D96" s="43" t="str">
        <f>+IFERROR(VLOOKUP(E96,Listas!$H$2:$I$34,2,FALSE),"")</f>
        <v/>
      </c>
      <c r="E96" s="36" t="str">
        <f>+IFERROR(VLOOKUP(C96,[1]Directorio!$B$2:$V$1100,2,FALSE),"")</f>
        <v/>
      </c>
      <c r="F96" s="37" t="str">
        <f>+IFERROR(VLOOKUP(C96,[1]Directorio!$B$2:$V$1100,3,FALSE),"")</f>
        <v/>
      </c>
      <c r="G96" s="36" t="str">
        <f>+IFERROR(VLOOKUP(C96,[1]Directorio!$B$2:$V$1100,4,FALSE),"")</f>
        <v/>
      </c>
      <c r="H96" s="36" t="str">
        <f>+IFERROR(VLOOKUP(C96,[1]Directorio!$B$2:$V$1100,5,FALSE),"")</f>
        <v/>
      </c>
      <c r="I96" s="36" t="str">
        <f>+IFERROR(VLOOKUP(C96,[1]Directorio!$B$2:$V$1100,6,FALSE),"")</f>
        <v/>
      </c>
      <c r="J96" s="36" t="str">
        <f>+IFERROR(VLOOKUP(C96,[1]Directorio!$B$2:$V$1100,7,FALSE),"")</f>
        <v/>
      </c>
      <c r="K96" s="36" t="str">
        <f>+IFERROR(VLOOKUP(C96,[1]Directorio!$B$2:$V$1100,8,FALSE),"")</f>
        <v/>
      </c>
      <c r="L96" s="36" t="str">
        <f>+IFERROR(VLOOKUP(C96,[1]Directorio!$B$2:$V$1100,9,FALSE),"")</f>
        <v/>
      </c>
      <c r="M96" s="36" t="str">
        <f>+IFERROR(VLOOKUP(C96,[1]Directorio!$B$2:$V$1100,10,FALSE),"")</f>
        <v/>
      </c>
      <c r="N96" s="36" t="str">
        <f>+IFERROR(VLOOKUP(C96,[1]Directorio!$B$2:$V$1100,11,FALSE),"")</f>
        <v/>
      </c>
      <c r="O96" s="38" t="str">
        <f>+IFERROR(VLOOKUP(C96,[1]Directorio!$B$2:$V$1100,12,FALSE),"")</f>
        <v/>
      </c>
      <c r="P96" s="36" t="str">
        <f>+IFERROR(VLOOKUP(C96,[1]Directorio!$B$2:$V$1100,13,FALSE),"")</f>
        <v/>
      </c>
      <c r="Q96" s="36" t="str">
        <f>+IFERROR(VLOOKUP(C96,[1]Directorio!$B$2:$V$1100,14,FALSE),"")</f>
        <v/>
      </c>
      <c r="R96" s="36" t="str">
        <f>+IFERROR(VLOOKUP(C96,[1]Directorio!$B$2:$V$1100,15,FALSE),"")</f>
        <v/>
      </c>
      <c r="S96" s="36" t="str">
        <f>+IFERROR(VLOOKUP(C96,[1]Directorio!$B$2:$V$1100,16,FALSE),"")</f>
        <v/>
      </c>
      <c r="T96" s="36" t="str">
        <f>+IFERROR(VLOOKUP(C96,[1]Directorio!$B$2:$V$1100,17,FALSE),"")</f>
        <v/>
      </c>
      <c r="U96" s="39" t="str">
        <f>+IFERROR(VLOOKUP(C96,[1]Directorio!$B$2:$V$1100,18,FALSE),"")</f>
        <v/>
      </c>
      <c r="V96" s="39" t="str">
        <f>+IFERROR(VLOOKUP(C96,[1]Directorio!$B$2:$V$1100,19,FALSE),"")</f>
        <v/>
      </c>
      <c r="W96" s="40" t="str">
        <f>+IFERROR(VLOOKUP(C96,[1]Directorio!$B$2:$V$1100,20,FALSE),"")</f>
        <v/>
      </c>
      <c r="X96" s="39" t="str">
        <f>+IFERROR(VLOOKUP(C96,[1]Directorio!$B$2:$V$1100,21,FALSE),"")</f>
        <v/>
      </c>
      <c r="Y96" s="34"/>
      <c r="Z96" s="34"/>
      <c r="AA96" s="41"/>
      <c r="AB96" s="42"/>
      <c r="AC96" s="34"/>
      <c r="AD96" s="42"/>
      <c r="AE96" s="34"/>
      <c r="AF96" s="42"/>
      <c r="AG96" s="51"/>
    </row>
    <row r="97" spans="1:33" x14ac:dyDescent="0.25">
      <c r="A97" s="54">
        <v>93</v>
      </c>
      <c r="B97" s="48" t="str">
        <f t="shared" si="1"/>
        <v/>
      </c>
      <c r="C97" s="35"/>
      <c r="D97" s="43" t="str">
        <f>+IFERROR(VLOOKUP(E97,Listas!$H$2:$I$34,2,FALSE),"")</f>
        <v/>
      </c>
      <c r="E97" s="36" t="str">
        <f>+IFERROR(VLOOKUP(C97,[1]Directorio!$B$2:$V$1100,2,FALSE),"")</f>
        <v/>
      </c>
      <c r="F97" s="37" t="str">
        <f>+IFERROR(VLOOKUP(C97,[1]Directorio!$B$2:$V$1100,3,FALSE),"")</f>
        <v/>
      </c>
      <c r="G97" s="36" t="str">
        <f>+IFERROR(VLOOKUP(C97,[1]Directorio!$B$2:$V$1100,4,FALSE),"")</f>
        <v/>
      </c>
      <c r="H97" s="36" t="str">
        <f>+IFERROR(VLOOKUP(C97,[1]Directorio!$B$2:$V$1100,5,FALSE),"")</f>
        <v/>
      </c>
      <c r="I97" s="36" t="str">
        <f>+IFERROR(VLOOKUP(C97,[1]Directorio!$B$2:$V$1100,6,FALSE),"")</f>
        <v/>
      </c>
      <c r="J97" s="36" t="str">
        <f>+IFERROR(VLOOKUP(C97,[1]Directorio!$B$2:$V$1100,7,FALSE),"")</f>
        <v/>
      </c>
      <c r="K97" s="36" t="str">
        <f>+IFERROR(VLOOKUP(C97,[1]Directorio!$B$2:$V$1100,8,FALSE),"")</f>
        <v/>
      </c>
      <c r="L97" s="36" t="str">
        <f>+IFERROR(VLOOKUP(C97,[1]Directorio!$B$2:$V$1100,9,FALSE),"")</f>
        <v/>
      </c>
      <c r="M97" s="36" t="str">
        <f>+IFERROR(VLOOKUP(C97,[1]Directorio!$B$2:$V$1100,10,FALSE),"")</f>
        <v/>
      </c>
      <c r="N97" s="36" t="str">
        <f>+IFERROR(VLOOKUP(C97,[1]Directorio!$B$2:$V$1100,11,FALSE),"")</f>
        <v/>
      </c>
      <c r="O97" s="38" t="str">
        <f>+IFERROR(VLOOKUP(C97,[1]Directorio!$B$2:$V$1100,12,FALSE),"")</f>
        <v/>
      </c>
      <c r="P97" s="36" t="str">
        <f>+IFERROR(VLOOKUP(C97,[1]Directorio!$B$2:$V$1100,13,FALSE),"")</f>
        <v/>
      </c>
      <c r="Q97" s="36" t="str">
        <f>+IFERROR(VLOOKUP(C97,[1]Directorio!$B$2:$V$1100,14,FALSE),"")</f>
        <v/>
      </c>
      <c r="R97" s="36" t="str">
        <f>+IFERROR(VLOOKUP(C97,[1]Directorio!$B$2:$V$1100,15,FALSE),"")</f>
        <v/>
      </c>
      <c r="S97" s="36" t="str">
        <f>+IFERROR(VLOOKUP(C97,[1]Directorio!$B$2:$V$1100,16,FALSE),"")</f>
        <v/>
      </c>
      <c r="T97" s="36" t="str">
        <f>+IFERROR(VLOOKUP(C97,[1]Directorio!$B$2:$V$1100,17,FALSE),"")</f>
        <v/>
      </c>
      <c r="U97" s="39" t="str">
        <f>+IFERROR(VLOOKUP(C97,[1]Directorio!$B$2:$V$1100,18,FALSE),"")</f>
        <v/>
      </c>
      <c r="V97" s="39" t="str">
        <f>+IFERROR(VLOOKUP(C97,[1]Directorio!$B$2:$V$1100,19,FALSE),"")</f>
        <v/>
      </c>
      <c r="W97" s="40" t="str">
        <f>+IFERROR(VLOOKUP(C97,[1]Directorio!$B$2:$V$1100,20,FALSE),"")</f>
        <v/>
      </c>
      <c r="X97" s="39" t="str">
        <f>+IFERROR(VLOOKUP(C97,[1]Directorio!$B$2:$V$1100,21,FALSE),"")</f>
        <v/>
      </c>
      <c r="Y97" s="34"/>
      <c r="Z97" s="34"/>
      <c r="AA97" s="41"/>
      <c r="AB97" s="42"/>
      <c r="AC97" s="34"/>
      <c r="AD97" s="42"/>
      <c r="AE97" s="34"/>
      <c r="AF97" s="42"/>
      <c r="AG97" s="51"/>
    </row>
    <row r="98" spans="1:33" x14ac:dyDescent="0.25">
      <c r="A98" s="54">
        <v>94</v>
      </c>
      <c r="B98" s="48" t="str">
        <f t="shared" si="1"/>
        <v/>
      </c>
      <c r="C98" s="35"/>
      <c r="D98" s="43" t="str">
        <f>+IFERROR(VLOOKUP(E98,Listas!$H$2:$I$34,2,FALSE),"")</f>
        <v/>
      </c>
      <c r="E98" s="36" t="str">
        <f>+IFERROR(VLOOKUP(C98,[1]Directorio!$B$2:$V$1100,2,FALSE),"")</f>
        <v/>
      </c>
      <c r="F98" s="37" t="str">
        <f>+IFERROR(VLOOKUP(C98,[1]Directorio!$B$2:$V$1100,3,FALSE),"")</f>
        <v/>
      </c>
      <c r="G98" s="36" t="str">
        <f>+IFERROR(VLOOKUP(C98,[1]Directorio!$B$2:$V$1100,4,FALSE),"")</f>
        <v/>
      </c>
      <c r="H98" s="36" t="str">
        <f>+IFERROR(VLOOKUP(C98,[1]Directorio!$B$2:$V$1100,5,FALSE),"")</f>
        <v/>
      </c>
      <c r="I98" s="36" t="str">
        <f>+IFERROR(VLOOKUP(C98,[1]Directorio!$B$2:$V$1100,6,FALSE),"")</f>
        <v/>
      </c>
      <c r="J98" s="36" t="str">
        <f>+IFERROR(VLOOKUP(C98,[1]Directorio!$B$2:$V$1100,7,FALSE),"")</f>
        <v/>
      </c>
      <c r="K98" s="36" t="str">
        <f>+IFERROR(VLOOKUP(C98,[1]Directorio!$B$2:$V$1100,8,FALSE),"")</f>
        <v/>
      </c>
      <c r="L98" s="36" t="str">
        <f>+IFERROR(VLOOKUP(C98,[1]Directorio!$B$2:$V$1100,9,FALSE),"")</f>
        <v/>
      </c>
      <c r="M98" s="36" t="str">
        <f>+IFERROR(VLOOKUP(C98,[1]Directorio!$B$2:$V$1100,10,FALSE),"")</f>
        <v/>
      </c>
      <c r="N98" s="36" t="str">
        <f>+IFERROR(VLOOKUP(C98,[1]Directorio!$B$2:$V$1100,11,FALSE),"")</f>
        <v/>
      </c>
      <c r="O98" s="38" t="str">
        <f>+IFERROR(VLOOKUP(C98,[1]Directorio!$B$2:$V$1100,12,FALSE),"")</f>
        <v/>
      </c>
      <c r="P98" s="36" t="str">
        <f>+IFERROR(VLOOKUP(C98,[1]Directorio!$B$2:$V$1100,13,FALSE),"")</f>
        <v/>
      </c>
      <c r="Q98" s="36" t="str">
        <f>+IFERROR(VLOOKUP(C98,[1]Directorio!$B$2:$V$1100,14,FALSE),"")</f>
        <v/>
      </c>
      <c r="R98" s="36" t="str">
        <f>+IFERROR(VLOOKUP(C98,[1]Directorio!$B$2:$V$1100,15,FALSE),"")</f>
        <v/>
      </c>
      <c r="S98" s="36" t="str">
        <f>+IFERROR(VLOOKUP(C98,[1]Directorio!$B$2:$V$1100,16,FALSE),"")</f>
        <v/>
      </c>
      <c r="T98" s="36" t="str">
        <f>+IFERROR(VLOOKUP(C98,[1]Directorio!$B$2:$V$1100,17,FALSE),"")</f>
        <v/>
      </c>
      <c r="U98" s="39" t="str">
        <f>+IFERROR(VLOOKUP(C98,[1]Directorio!$B$2:$V$1100,18,FALSE),"")</f>
        <v/>
      </c>
      <c r="V98" s="39" t="str">
        <f>+IFERROR(VLOOKUP(C98,[1]Directorio!$B$2:$V$1100,19,FALSE),"")</f>
        <v/>
      </c>
      <c r="W98" s="40" t="str">
        <f>+IFERROR(VLOOKUP(C98,[1]Directorio!$B$2:$V$1100,20,FALSE),"")</f>
        <v/>
      </c>
      <c r="X98" s="39" t="str">
        <f>+IFERROR(VLOOKUP(C98,[1]Directorio!$B$2:$V$1100,21,FALSE),"")</f>
        <v/>
      </c>
      <c r="Y98" s="34"/>
      <c r="Z98" s="34"/>
      <c r="AA98" s="41"/>
      <c r="AB98" s="42"/>
      <c r="AC98" s="34"/>
      <c r="AD98" s="42"/>
      <c r="AE98" s="34"/>
      <c r="AF98" s="42"/>
      <c r="AG98" s="51"/>
    </row>
    <row r="99" spans="1:33" x14ac:dyDescent="0.25">
      <c r="A99" s="54">
        <v>95</v>
      </c>
      <c r="B99" s="48" t="str">
        <f t="shared" si="1"/>
        <v/>
      </c>
      <c r="C99" s="35"/>
      <c r="D99" s="43" t="str">
        <f>+IFERROR(VLOOKUP(E99,Listas!$H$2:$I$34,2,FALSE),"")</f>
        <v/>
      </c>
      <c r="E99" s="36" t="str">
        <f>+IFERROR(VLOOKUP(C99,[1]Directorio!$B$2:$V$1100,2,FALSE),"")</f>
        <v/>
      </c>
      <c r="F99" s="37" t="str">
        <f>+IFERROR(VLOOKUP(C99,[1]Directorio!$B$2:$V$1100,3,FALSE),"")</f>
        <v/>
      </c>
      <c r="G99" s="36" t="str">
        <f>+IFERROR(VLOOKUP(C99,[1]Directorio!$B$2:$V$1100,4,FALSE),"")</f>
        <v/>
      </c>
      <c r="H99" s="36" t="str">
        <f>+IFERROR(VLOOKUP(C99,[1]Directorio!$B$2:$V$1100,5,FALSE),"")</f>
        <v/>
      </c>
      <c r="I99" s="36" t="str">
        <f>+IFERROR(VLOOKUP(C99,[1]Directorio!$B$2:$V$1100,6,FALSE),"")</f>
        <v/>
      </c>
      <c r="J99" s="36" t="str">
        <f>+IFERROR(VLOOKUP(C99,[1]Directorio!$B$2:$V$1100,7,FALSE),"")</f>
        <v/>
      </c>
      <c r="K99" s="36" t="str">
        <f>+IFERROR(VLOOKUP(C99,[1]Directorio!$B$2:$V$1100,8,FALSE),"")</f>
        <v/>
      </c>
      <c r="L99" s="36" t="str">
        <f>+IFERROR(VLOOKUP(C99,[1]Directorio!$B$2:$V$1100,9,FALSE),"")</f>
        <v/>
      </c>
      <c r="M99" s="36" t="str">
        <f>+IFERROR(VLOOKUP(C99,[1]Directorio!$B$2:$V$1100,10,FALSE),"")</f>
        <v/>
      </c>
      <c r="N99" s="36" t="str">
        <f>+IFERROR(VLOOKUP(C99,[1]Directorio!$B$2:$V$1100,11,FALSE),"")</f>
        <v/>
      </c>
      <c r="O99" s="38" t="str">
        <f>+IFERROR(VLOOKUP(C99,[1]Directorio!$B$2:$V$1100,12,FALSE),"")</f>
        <v/>
      </c>
      <c r="P99" s="36" t="str">
        <f>+IFERROR(VLOOKUP(C99,[1]Directorio!$B$2:$V$1100,13,FALSE),"")</f>
        <v/>
      </c>
      <c r="Q99" s="36" t="str">
        <f>+IFERROR(VLOOKUP(C99,[1]Directorio!$B$2:$V$1100,14,FALSE),"")</f>
        <v/>
      </c>
      <c r="R99" s="36" t="str">
        <f>+IFERROR(VLOOKUP(C99,[1]Directorio!$B$2:$V$1100,15,FALSE),"")</f>
        <v/>
      </c>
      <c r="S99" s="36" t="str">
        <f>+IFERROR(VLOOKUP(C99,[1]Directorio!$B$2:$V$1100,16,FALSE),"")</f>
        <v/>
      </c>
      <c r="T99" s="36" t="str">
        <f>+IFERROR(VLOOKUP(C99,[1]Directorio!$B$2:$V$1100,17,FALSE),"")</f>
        <v/>
      </c>
      <c r="U99" s="39" t="str">
        <f>+IFERROR(VLOOKUP(C99,[1]Directorio!$B$2:$V$1100,18,FALSE),"")</f>
        <v/>
      </c>
      <c r="V99" s="39" t="str">
        <f>+IFERROR(VLOOKUP(C99,[1]Directorio!$B$2:$V$1100,19,FALSE),"")</f>
        <v/>
      </c>
      <c r="W99" s="40" t="str">
        <f>+IFERROR(VLOOKUP(C99,[1]Directorio!$B$2:$V$1100,20,FALSE),"")</f>
        <v/>
      </c>
      <c r="X99" s="39" t="str">
        <f>+IFERROR(VLOOKUP(C99,[1]Directorio!$B$2:$V$1100,21,FALSE),"")</f>
        <v/>
      </c>
      <c r="Y99" s="34"/>
      <c r="Z99" s="34"/>
      <c r="AA99" s="41"/>
      <c r="AB99" s="42"/>
      <c r="AC99" s="34"/>
      <c r="AD99" s="42"/>
      <c r="AE99" s="34"/>
      <c r="AF99" s="42"/>
      <c r="AG99" s="51"/>
    </row>
    <row r="100" spans="1:33" x14ac:dyDescent="0.25">
      <c r="A100" s="54">
        <v>96</v>
      </c>
      <c r="B100" s="48" t="str">
        <f t="shared" si="1"/>
        <v/>
      </c>
      <c r="C100" s="35"/>
      <c r="D100" s="43" t="str">
        <f>+IFERROR(VLOOKUP(E100,Listas!$H$2:$I$34,2,FALSE),"")</f>
        <v/>
      </c>
      <c r="E100" s="36" t="str">
        <f>+IFERROR(VLOOKUP(C100,[1]Directorio!$B$2:$V$1100,2,FALSE),"")</f>
        <v/>
      </c>
      <c r="F100" s="37" t="str">
        <f>+IFERROR(VLOOKUP(C100,[1]Directorio!$B$2:$V$1100,3,FALSE),"")</f>
        <v/>
      </c>
      <c r="G100" s="36" t="str">
        <f>+IFERROR(VLOOKUP(C100,[1]Directorio!$B$2:$V$1100,4,FALSE),"")</f>
        <v/>
      </c>
      <c r="H100" s="36" t="str">
        <f>+IFERROR(VLOOKUP(C100,[1]Directorio!$B$2:$V$1100,5,FALSE),"")</f>
        <v/>
      </c>
      <c r="I100" s="36" t="str">
        <f>+IFERROR(VLOOKUP(C100,[1]Directorio!$B$2:$V$1100,6,FALSE),"")</f>
        <v/>
      </c>
      <c r="J100" s="36" t="str">
        <f>+IFERROR(VLOOKUP(C100,[1]Directorio!$B$2:$V$1100,7,FALSE),"")</f>
        <v/>
      </c>
      <c r="K100" s="36" t="str">
        <f>+IFERROR(VLOOKUP(C100,[1]Directorio!$B$2:$V$1100,8,FALSE),"")</f>
        <v/>
      </c>
      <c r="L100" s="36" t="str">
        <f>+IFERROR(VLOOKUP(C100,[1]Directorio!$B$2:$V$1100,9,FALSE),"")</f>
        <v/>
      </c>
      <c r="M100" s="36" t="str">
        <f>+IFERROR(VLOOKUP(C100,[1]Directorio!$B$2:$V$1100,10,FALSE),"")</f>
        <v/>
      </c>
      <c r="N100" s="36" t="str">
        <f>+IFERROR(VLOOKUP(C100,[1]Directorio!$B$2:$V$1100,11,FALSE),"")</f>
        <v/>
      </c>
      <c r="O100" s="38" t="str">
        <f>+IFERROR(VLOOKUP(C100,[1]Directorio!$B$2:$V$1100,12,FALSE),"")</f>
        <v/>
      </c>
      <c r="P100" s="36" t="str">
        <f>+IFERROR(VLOOKUP(C100,[1]Directorio!$B$2:$V$1100,13,FALSE),"")</f>
        <v/>
      </c>
      <c r="Q100" s="36" t="str">
        <f>+IFERROR(VLOOKUP(C100,[1]Directorio!$B$2:$V$1100,14,FALSE),"")</f>
        <v/>
      </c>
      <c r="R100" s="36" t="str">
        <f>+IFERROR(VLOOKUP(C100,[1]Directorio!$B$2:$V$1100,15,FALSE),"")</f>
        <v/>
      </c>
      <c r="S100" s="36" t="str">
        <f>+IFERROR(VLOOKUP(C100,[1]Directorio!$B$2:$V$1100,16,FALSE),"")</f>
        <v/>
      </c>
      <c r="T100" s="36" t="str">
        <f>+IFERROR(VLOOKUP(C100,[1]Directorio!$B$2:$V$1100,17,FALSE),"")</f>
        <v/>
      </c>
      <c r="U100" s="39" t="str">
        <f>+IFERROR(VLOOKUP(C100,[1]Directorio!$B$2:$V$1100,18,FALSE),"")</f>
        <v/>
      </c>
      <c r="V100" s="39" t="str">
        <f>+IFERROR(VLOOKUP(C100,[1]Directorio!$B$2:$V$1100,19,FALSE),"")</f>
        <v/>
      </c>
      <c r="W100" s="40" t="str">
        <f>+IFERROR(VLOOKUP(C100,[1]Directorio!$B$2:$V$1100,20,FALSE),"")</f>
        <v/>
      </c>
      <c r="X100" s="39" t="str">
        <f>+IFERROR(VLOOKUP(C100,[1]Directorio!$B$2:$V$1100,21,FALSE),"")</f>
        <v/>
      </c>
      <c r="Y100" s="34"/>
      <c r="Z100" s="34"/>
      <c r="AA100" s="41"/>
      <c r="AB100" s="42"/>
      <c r="AC100" s="34"/>
      <c r="AD100" s="42"/>
      <c r="AE100" s="34"/>
      <c r="AF100" s="42"/>
      <c r="AG100" s="51"/>
    </row>
    <row r="101" spans="1:33" x14ac:dyDescent="0.25">
      <c r="A101" s="54">
        <v>97</v>
      </c>
      <c r="B101" s="48" t="str">
        <f t="shared" si="1"/>
        <v/>
      </c>
      <c r="C101" s="35"/>
      <c r="D101" s="43" t="str">
        <f>+IFERROR(VLOOKUP(E101,Listas!$H$2:$I$34,2,FALSE),"")</f>
        <v/>
      </c>
      <c r="E101" s="36" t="str">
        <f>+IFERROR(VLOOKUP(C101,[1]Directorio!$B$2:$V$1100,2,FALSE),"")</f>
        <v/>
      </c>
      <c r="F101" s="37" t="str">
        <f>+IFERROR(VLOOKUP(C101,[1]Directorio!$B$2:$V$1100,3,FALSE),"")</f>
        <v/>
      </c>
      <c r="G101" s="36" t="str">
        <f>+IFERROR(VLOOKUP(C101,[1]Directorio!$B$2:$V$1100,4,FALSE),"")</f>
        <v/>
      </c>
      <c r="H101" s="36" t="str">
        <f>+IFERROR(VLOOKUP(C101,[1]Directorio!$B$2:$V$1100,5,FALSE),"")</f>
        <v/>
      </c>
      <c r="I101" s="36" t="str">
        <f>+IFERROR(VLOOKUP(C101,[1]Directorio!$B$2:$V$1100,6,FALSE),"")</f>
        <v/>
      </c>
      <c r="J101" s="36" t="str">
        <f>+IFERROR(VLOOKUP(C101,[1]Directorio!$B$2:$V$1100,7,FALSE),"")</f>
        <v/>
      </c>
      <c r="K101" s="36" t="str">
        <f>+IFERROR(VLOOKUP(C101,[1]Directorio!$B$2:$V$1100,8,FALSE),"")</f>
        <v/>
      </c>
      <c r="L101" s="36" t="str">
        <f>+IFERROR(VLOOKUP(C101,[1]Directorio!$B$2:$V$1100,9,FALSE),"")</f>
        <v/>
      </c>
      <c r="M101" s="36" t="str">
        <f>+IFERROR(VLOOKUP(C101,[1]Directorio!$B$2:$V$1100,10,FALSE),"")</f>
        <v/>
      </c>
      <c r="N101" s="36" t="str">
        <f>+IFERROR(VLOOKUP(C101,[1]Directorio!$B$2:$V$1100,11,FALSE),"")</f>
        <v/>
      </c>
      <c r="O101" s="38" t="str">
        <f>+IFERROR(VLOOKUP(C101,[1]Directorio!$B$2:$V$1100,12,FALSE),"")</f>
        <v/>
      </c>
      <c r="P101" s="36" t="str">
        <f>+IFERROR(VLOOKUP(C101,[1]Directorio!$B$2:$V$1100,13,FALSE),"")</f>
        <v/>
      </c>
      <c r="Q101" s="36" t="str">
        <f>+IFERROR(VLOOKUP(C101,[1]Directorio!$B$2:$V$1100,14,FALSE),"")</f>
        <v/>
      </c>
      <c r="R101" s="36" t="str">
        <f>+IFERROR(VLOOKUP(C101,[1]Directorio!$B$2:$V$1100,15,FALSE),"")</f>
        <v/>
      </c>
      <c r="S101" s="36" t="str">
        <f>+IFERROR(VLOOKUP(C101,[1]Directorio!$B$2:$V$1100,16,FALSE),"")</f>
        <v/>
      </c>
      <c r="T101" s="36" t="str">
        <f>+IFERROR(VLOOKUP(C101,[1]Directorio!$B$2:$V$1100,17,FALSE),"")</f>
        <v/>
      </c>
      <c r="U101" s="39" t="str">
        <f>+IFERROR(VLOOKUP(C101,[1]Directorio!$B$2:$V$1100,18,FALSE),"")</f>
        <v/>
      </c>
      <c r="V101" s="39" t="str">
        <f>+IFERROR(VLOOKUP(C101,[1]Directorio!$B$2:$V$1100,19,FALSE),"")</f>
        <v/>
      </c>
      <c r="W101" s="40" t="str">
        <f>+IFERROR(VLOOKUP(C101,[1]Directorio!$B$2:$V$1100,20,FALSE),"")</f>
        <v/>
      </c>
      <c r="X101" s="39" t="str">
        <f>+IFERROR(VLOOKUP(C101,[1]Directorio!$B$2:$V$1100,21,FALSE),"")</f>
        <v/>
      </c>
      <c r="Y101" s="34"/>
      <c r="Z101" s="34"/>
      <c r="AA101" s="41"/>
      <c r="AB101" s="42"/>
      <c r="AC101" s="34"/>
      <c r="AD101" s="42"/>
      <c r="AE101" s="34"/>
      <c r="AF101" s="42"/>
      <c r="AG101" s="51"/>
    </row>
    <row r="102" spans="1:33" x14ac:dyDescent="0.25">
      <c r="A102" s="54">
        <v>98</v>
      </c>
      <c r="B102" s="48" t="str">
        <f t="shared" si="1"/>
        <v/>
      </c>
      <c r="C102" s="35"/>
      <c r="D102" s="43" t="str">
        <f>+IFERROR(VLOOKUP(E102,Listas!$H$2:$I$34,2,FALSE),"")</f>
        <v/>
      </c>
      <c r="E102" s="36" t="str">
        <f>+IFERROR(VLOOKUP(C102,[1]Directorio!$B$2:$V$1100,2,FALSE),"")</f>
        <v/>
      </c>
      <c r="F102" s="37" t="str">
        <f>+IFERROR(VLOOKUP(C102,[1]Directorio!$B$2:$V$1100,3,FALSE),"")</f>
        <v/>
      </c>
      <c r="G102" s="36" t="str">
        <f>+IFERROR(VLOOKUP(C102,[1]Directorio!$B$2:$V$1100,4,FALSE),"")</f>
        <v/>
      </c>
      <c r="H102" s="36" t="str">
        <f>+IFERROR(VLOOKUP(C102,[1]Directorio!$B$2:$V$1100,5,FALSE),"")</f>
        <v/>
      </c>
      <c r="I102" s="36" t="str">
        <f>+IFERROR(VLOOKUP(C102,[1]Directorio!$B$2:$V$1100,6,FALSE),"")</f>
        <v/>
      </c>
      <c r="J102" s="36" t="str">
        <f>+IFERROR(VLOOKUP(C102,[1]Directorio!$B$2:$V$1100,7,FALSE),"")</f>
        <v/>
      </c>
      <c r="K102" s="36" t="str">
        <f>+IFERROR(VLOOKUP(C102,[1]Directorio!$B$2:$V$1100,8,FALSE),"")</f>
        <v/>
      </c>
      <c r="L102" s="36" t="str">
        <f>+IFERROR(VLOOKUP(C102,[1]Directorio!$B$2:$V$1100,9,FALSE),"")</f>
        <v/>
      </c>
      <c r="M102" s="36" t="str">
        <f>+IFERROR(VLOOKUP(C102,[1]Directorio!$B$2:$V$1100,10,FALSE),"")</f>
        <v/>
      </c>
      <c r="N102" s="36" t="str">
        <f>+IFERROR(VLOOKUP(C102,[1]Directorio!$B$2:$V$1100,11,FALSE),"")</f>
        <v/>
      </c>
      <c r="O102" s="38" t="str">
        <f>+IFERROR(VLOOKUP(C102,[1]Directorio!$B$2:$V$1100,12,FALSE),"")</f>
        <v/>
      </c>
      <c r="P102" s="36" t="str">
        <f>+IFERROR(VLOOKUP(C102,[1]Directorio!$B$2:$V$1100,13,FALSE),"")</f>
        <v/>
      </c>
      <c r="Q102" s="36" t="str">
        <f>+IFERROR(VLOOKUP(C102,[1]Directorio!$B$2:$V$1100,14,FALSE),"")</f>
        <v/>
      </c>
      <c r="R102" s="36" t="str">
        <f>+IFERROR(VLOOKUP(C102,[1]Directorio!$B$2:$V$1100,15,FALSE),"")</f>
        <v/>
      </c>
      <c r="S102" s="36" t="str">
        <f>+IFERROR(VLOOKUP(C102,[1]Directorio!$B$2:$V$1100,16,FALSE),"")</f>
        <v/>
      </c>
      <c r="T102" s="36" t="str">
        <f>+IFERROR(VLOOKUP(C102,[1]Directorio!$B$2:$V$1100,17,FALSE),"")</f>
        <v/>
      </c>
      <c r="U102" s="39" t="str">
        <f>+IFERROR(VLOOKUP(C102,[1]Directorio!$B$2:$V$1100,18,FALSE),"")</f>
        <v/>
      </c>
      <c r="V102" s="39" t="str">
        <f>+IFERROR(VLOOKUP(C102,[1]Directorio!$B$2:$V$1100,19,FALSE),"")</f>
        <v/>
      </c>
      <c r="W102" s="40" t="str">
        <f>+IFERROR(VLOOKUP(C102,[1]Directorio!$B$2:$V$1100,20,FALSE),"")</f>
        <v/>
      </c>
      <c r="X102" s="39" t="str">
        <f>+IFERROR(VLOOKUP(C102,[1]Directorio!$B$2:$V$1100,21,FALSE),"")</f>
        <v/>
      </c>
      <c r="Y102" s="34"/>
      <c r="Z102" s="34"/>
      <c r="AA102" s="41"/>
      <c r="AB102" s="42"/>
      <c r="AC102" s="34"/>
      <c r="AD102" s="42"/>
      <c r="AE102" s="34"/>
      <c r="AF102" s="42"/>
      <c r="AG102" s="51"/>
    </row>
    <row r="103" spans="1:33" x14ac:dyDescent="0.25">
      <c r="A103" s="54">
        <v>99</v>
      </c>
      <c r="B103" s="48" t="str">
        <f t="shared" si="1"/>
        <v/>
      </c>
      <c r="C103" s="35"/>
      <c r="D103" s="43" t="str">
        <f>+IFERROR(VLOOKUP(E103,Listas!$H$2:$I$34,2,FALSE),"")</f>
        <v/>
      </c>
      <c r="E103" s="36" t="str">
        <f>+IFERROR(VLOOKUP(C103,[1]Directorio!$B$2:$V$1100,2,FALSE),"")</f>
        <v/>
      </c>
      <c r="F103" s="37" t="str">
        <f>+IFERROR(VLOOKUP(C103,[1]Directorio!$B$2:$V$1100,3,FALSE),"")</f>
        <v/>
      </c>
      <c r="G103" s="36" t="str">
        <f>+IFERROR(VLOOKUP(C103,[1]Directorio!$B$2:$V$1100,4,FALSE),"")</f>
        <v/>
      </c>
      <c r="H103" s="36" t="str">
        <f>+IFERROR(VLOOKUP(C103,[1]Directorio!$B$2:$V$1100,5,FALSE),"")</f>
        <v/>
      </c>
      <c r="I103" s="36" t="str">
        <f>+IFERROR(VLOOKUP(C103,[1]Directorio!$B$2:$V$1100,6,FALSE),"")</f>
        <v/>
      </c>
      <c r="J103" s="36" t="str">
        <f>+IFERROR(VLOOKUP(C103,[1]Directorio!$B$2:$V$1100,7,FALSE),"")</f>
        <v/>
      </c>
      <c r="K103" s="36" t="str">
        <f>+IFERROR(VLOOKUP(C103,[1]Directorio!$B$2:$V$1100,8,FALSE),"")</f>
        <v/>
      </c>
      <c r="L103" s="36" t="str">
        <f>+IFERROR(VLOOKUP(C103,[1]Directorio!$B$2:$V$1100,9,FALSE),"")</f>
        <v/>
      </c>
      <c r="M103" s="36" t="str">
        <f>+IFERROR(VLOOKUP(C103,[1]Directorio!$B$2:$V$1100,10,FALSE),"")</f>
        <v/>
      </c>
      <c r="N103" s="36" t="str">
        <f>+IFERROR(VLOOKUP(C103,[1]Directorio!$B$2:$V$1100,11,FALSE),"")</f>
        <v/>
      </c>
      <c r="O103" s="38" t="str">
        <f>+IFERROR(VLOOKUP(C103,[1]Directorio!$B$2:$V$1100,12,FALSE),"")</f>
        <v/>
      </c>
      <c r="P103" s="36" t="str">
        <f>+IFERROR(VLOOKUP(C103,[1]Directorio!$B$2:$V$1100,13,FALSE),"")</f>
        <v/>
      </c>
      <c r="Q103" s="36" t="str">
        <f>+IFERROR(VLOOKUP(C103,[1]Directorio!$B$2:$V$1100,14,FALSE),"")</f>
        <v/>
      </c>
      <c r="R103" s="36" t="str">
        <f>+IFERROR(VLOOKUP(C103,[1]Directorio!$B$2:$V$1100,15,FALSE),"")</f>
        <v/>
      </c>
      <c r="S103" s="36" t="str">
        <f>+IFERROR(VLOOKUP(C103,[1]Directorio!$B$2:$V$1100,16,FALSE),"")</f>
        <v/>
      </c>
      <c r="T103" s="36" t="str">
        <f>+IFERROR(VLOOKUP(C103,[1]Directorio!$B$2:$V$1100,17,FALSE),"")</f>
        <v/>
      </c>
      <c r="U103" s="39" t="str">
        <f>+IFERROR(VLOOKUP(C103,[1]Directorio!$B$2:$V$1100,18,FALSE),"")</f>
        <v/>
      </c>
      <c r="V103" s="39" t="str">
        <f>+IFERROR(VLOOKUP(C103,[1]Directorio!$B$2:$V$1100,19,FALSE),"")</f>
        <v/>
      </c>
      <c r="W103" s="40" t="str">
        <f>+IFERROR(VLOOKUP(C103,[1]Directorio!$B$2:$V$1100,20,FALSE),"")</f>
        <v/>
      </c>
      <c r="X103" s="39" t="str">
        <f>+IFERROR(VLOOKUP(C103,[1]Directorio!$B$2:$V$1100,21,FALSE),"")</f>
        <v/>
      </c>
      <c r="Y103" s="34"/>
      <c r="Z103" s="34"/>
      <c r="AA103" s="41"/>
      <c r="AB103" s="42"/>
      <c r="AC103" s="34"/>
      <c r="AD103" s="42"/>
      <c r="AE103" s="34"/>
      <c r="AF103" s="42"/>
      <c r="AG103" s="51"/>
    </row>
    <row r="104" spans="1:33" x14ac:dyDescent="0.25">
      <c r="A104" s="54">
        <v>100</v>
      </c>
      <c r="B104" s="48" t="str">
        <f t="shared" si="1"/>
        <v/>
      </c>
      <c r="C104" s="35"/>
      <c r="D104" s="43" t="str">
        <f>+IFERROR(VLOOKUP(E104,Listas!$H$2:$I$34,2,FALSE),"")</f>
        <v/>
      </c>
      <c r="E104" s="36" t="str">
        <f>+IFERROR(VLOOKUP(C104,[1]Directorio!$B$2:$V$1100,2,FALSE),"")</f>
        <v/>
      </c>
      <c r="F104" s="37" t="str">
        <f>+IFERROR(VLOOKUP(C104,[1]Directorio!$B$2:$V$1100,3,FALSE),"")</f>
        <v/>
      </c>
      <c r="G104" s="36" t="str">
        <f>+IFERROR(VLOOKUP(C104,[1]Directorio!$B$2:$V$1100,4,FALSE),"")</f>
        <v/>
      </c>
      <c r="H104" s="36" t="str">
        <f>+IFERROR(VLOOKUP(C104,[1]Directorio!$B$2:$V$1100,5,FALSE),"")</f>
        <v/>
      </c>
      <c r="I104" s="36" t="str">
        <f>+IFERROR(VLOOKUP(C104,[1]Directorio!$B$2:$V$1100,6,FALSE),"")</f>
        <v/>
      </c>
      <c r="J104" s="36" t="str">
        <f>+IFERROR(VLOOKUP(C104,[1]Directorio!$B$2:$V$1100,7,FALSE),"")</f>
        <v/>
      </c>
      <c r="K104" s="36" t="str">
        <f>+IFERROR(VLOOKUP(C104,[1]Directorio!$B$2:$V$1100,8,FALSE),"")</f>
        <v/>
      </c>
      <c r="L104" s="36" t="str">
        <f>+IFERROR(VLOOKUP(C104,[1]Directorio!$B$2:$V$1100,9,FALSE),"")</f>
        <v/>
      </c>
      <c r="M104" s="36" t="str">
        <f>+IFERROR(VLOOKUP(C104,[1]Directorio!$B$2:$V$1100,10,FALSE),"")</f>
        <v/>
      </c>
      <c r="N104" s="36" t="str">
        <f>+IFERROR(VLOOKUP(C104,[1]Directorio!$B$2:$V$1100,11,FALSE),"")</f>
        <v/>
      </c>
      <c r="O104" s="38" t="str">
        <f>+IFERROR(VLOOKUP(C104,[1]Directorio!$B$2:$V$1100,12,FALSE),"")</f>
        <v/>
      </c>
      <c r="P104" s="36" t="str">
        <f>+IFERROR(VLOOKUP(C104,[1]Directorio!$B$2:$V$1100,13,FALSE),"")</f>
        <v/>
      </c>
      <c r="Q104" s="36" t="str">
        <f>+IFERROR(VLOOKUP(C104,[1]Directorio!$B$2:$V$1100,14,FALSE),"")</f>
        <v/>
      </c>
      <c r="R104" s="36" t="str">
        <f>+IFERROR(VLOOKUP(C104,[1]Directorio!$B$2:$V$1100,15,FALSE),"")</f>
        <v/>
      </c>
      <c r="S104" s="36" t="str">
        <f>+IFERROR(VLOOKUP(C104,[1]Directorio!$B$2:$V$1100,16,FALSE),"")</f>
        <v/>
      </c>
      <c r="T104" s="36" t="str">
        <f>+IFERROR(VLOOKUP(C104,[1]Directorio!$B$2:$V$1100,17,FALSE),"")</f>
        <v/>
      </c>
      <c r="U104" s="39" t="str">
        <f>+IFERROR(VLOOKUP(C104,[1]Directorio!$B$2:$V$1100,18,FALSE),"")</f>
        <v/>
      </c>
      <c r="V104" s="39" t="str">
        <f>+IFERROR(VLOOKUP(C104,[1]Directorio!$B$2:$V$1100,19,FALSE),"")</f>
        <v/>
      </c>
      <c r="W104" s="40" t="str">
        <f>+IFERROR(VLOOKUP(C104,[1]Directorio!$B$2:$V$1100,20,FALSE),"")</f>
        <v/>
      </c>
      <c r="X104" s="39" t="str">
        <f>+IFERROR(VLOOKUP(C104,[1]Directorio!$B$2:$V$1100,21,FALSE),"")</f>
        <v/>
      </c>
      <c r="Y104" s="34"/>
      <c r="Z104" s="34"/>
      <c r="AA104" s="41"/>
      <c r="AB104" s="42"/>
      <c r="AC104" s="34"/>
      <c r="AD104" s="42"/>
      <c r="AE104" s="34"/>
      <c r="AF104" s="42"/>
      <c r="AG104" s="51"/>
    </row>
    <row r="105" spans="1:33" x14ac:dyDescent="0.25">
      <c r="A105" s="54">
        <v>101</v>
      </c>
      <c r="B105" s="48" t="str">
        <f t="shared" si="1"/>
        <v/>
      </c>
      <c r="C105" s="35"/>
      <c r="D105" s="43" t="str">
        <f>+IFERROR(VLOOKUP(E105,Listas!$H$2:$I$34,2,FALSE),"")</f>
        <v/>
      </c>
      <c r="E105" s="36" t="str">
        <f>+IFERROR(VLOOKUP(C105,[1]Directorio!$B$2:$V$1100,2,FALSE),"")</f>
        <v/>
      </c>
      <c r="F105" s="37" t="str">
        <f>+IFERROR(VLOOKUP(C105,[1]Directorio!$B$2:$V$1100,3,FALSE),"")</f>
        <v/>
      </c>
      <c r="G105" s="36" t="str">
        <f>+IFERROR(VLOOKUP(C105,[1]Directorio!$B$2:$V$1100,4,FALSE),"")</f>
        <v/>
      </c>
      <c r="H105" s="36" t="str">
        <f>+IFERROR(VLOOKUP(C105,[1]Directorio!$B$2:$V$1100,5,FALSE),"")</f>
        <v/>
      </c>
      <c r="I105" s="36" t="str">
        <f>+IFERROR(VLOOKUP(C105,[1]Directorio!$B$2:$V$1100,6,FALSE),"")</f>
        <v/>
      </c>
      <c r="J105" s="36" t="str">
        <f>+IFERROR(VLOOKUP(C105,[1]Directorio!$B$2:$V$1100,7,FALSE),"")</f>
        <v/>
      </c>
      <c r="K105" s="36" t="str">
        <f>+IFERROR(VLOOKUP(C105,[1]Directorio!$B$2:$V$1100,8,FALSE),"")</f>
        <v/>
      </c>
      <c r="L105" s="36" t="str">
        <f>+IFERROR(VLOOKUP(C105,[1]Directorio!$B$2:$V$1100,9,FALSE),"")</f>
        <v/>
      </c>
      <c r="M105" s="36" t="str">
        <f>+IFERROR(VLOOKUP(C105,[1]Directorio!$B$2:$V$1100,10,FALSE),"")</f>
        <v/>
      </c>
      <c r="N105" s="36" t="str">
        <f>+IFERROR(VLOOKUP(C105,[1]Directorio!$B$2:$V$1100,11,FALSE),"")</f>
        <v/>
      </c>
      <c r="O105" s="38" t="str">
        <f>+IFERROR(VLOOKUP(C105,[1]Directorio!$B$2:$V$1100,12,FALSE),"")</f>
        <v/>
      </c>
      <c r="P105" s="36" t="str">
        <f>+IFERROR(VLOOKUP(C105,[1]Directorio!$B$2:$V$1100,13,FALSE),"")</f>
        <v/>
      </c>
      <c r="Q105" s="36" t="str">
        <f>+IFERROR(VLOOKUP(C105,[1]Directorio!$B$2:$V$1100,14,FALSE),"")</f>
        <v/>
      </c>
      <c r="R105" s="36" t="str">
        <f>+IFERROR(VLOOKUP(C105,[1]Directorio!$B$2:$V$1100,15,FALSE),"")</f>
        <v/>
      </c>
      <c r="S105" s="36" t="str">
        <f>+IFERROR(VLOOKUP(C105,[1]Directorio!$B$2:$V$1100,16,FALSE),"")</f>
        <v/>
      </c>
      <c r="T105" s="36" t="str">
        <f>+IFERROR(VLOOKUP(C105,[1]Directorio!$B$2:$V$1100,17,FALSE),"")</f>
        <v/>
      </c>
      <c r="U105" s="39" t="str">
        <f>+IFERROR(VLOOKUP(C105,[1]Directorio!$B$2:$V$1100,18,FALSE),"")</f>
        <v/>
      </c>
      <c r="V105" s="39" t="str">
        <f>+IFERROR(VLOOKUP(C105,[1]Directorio!$B$2:$V$1100,19,FALSE),"")</f>
        <v/>
      </c>
      <c r="W105" s="40" t="str">
        <f>+IFERROR(VLOOKUP(C105,[1]Directorio!$B$2:$V$1100,20,FALSE),"")</f>
        <v/>
      </c>
      <c r="X105" s="39" t="str">
        <f>+IFERROR(VLOOKUP(C105,[1]Directorio!$B$2:$V$1100,21,FALSE),"")</f>
        <v/>
      </c>
      <c r="Y105" s="34"/>
      <c r="Z105" s="34"/>
      <c r="AA105" s="41"/>
      <c r="AB105" s="42"/>
      <c r="AC105" s="34"/>
      <c r="AD105" s="42"/>
      <c r="AE105" s="34"/>
      <c r="AF105" s="42"/>
      <c r="AG105" s="51"/>
    </row>
    <row r="106" spans="1:33" x14ac:dyDescent="0.25">
      <c r="A106" s="54">
        <v>102</v>
      </c>
      <c r="B106" s="48" t="str">
        <f t="shared" si="1"/>
        <v/>
      </c>
      <c r="C106" s="35"/>
      <c r="D106" s="43" t="str">
        <f>+IFERROR(VLOOKUP(E106,Listas!$H$2:$I$34,2,FALSE),"")</f>
        <v/>
      </c>
      <c r="E106" s="36" t="str">
        <f>+IFERROR(VLOOKUP(C106,[1]Directorio!$B$2:$V$1100,2,FALSE),"")</f>
        <v/>
      </c>
      <c r="F106" s="37" t="str">
        <f>+IFERROR(VLOOKUP(C106,[1]Directorio!$B$2:$V$1100,3,FALSE),"")</f>
        <v/>
      </c>
      <c r="G106" s="36" t="str">
        <f>+IFERROR(VLOOKUP(C106,[1]Directorio!$B$2:$V$1100,4,FALSE),"")</f>
        <v/>
      </c>
      <c r="H106" s="36" t="str">
        <f>+IFERROR(VLOOKUP(C106,[1]Directorio!$B$2:$V$1100,5,FALSE),"")</f>
        <v/>
      </c>
      <c r="I106" s="36" t="str">
        <f>+IFERROR(VLOOKUP(C106,[1]Directorio!$B$2:$V$1100,6,FALSE),"")</f>
        <v/>
      </c>
      <c r="J106" s="36" t="str">
        <f>+IFERROR(VLOOKUP(C106,[1]Directorio!$B$2:$V$1100,7,FALSE),"")</f>
        <v/>
      </c>
      <c r="K106" s="36" t="str">
        <f>+IFERROR(VLOOKUP(C106,[1]Directorio!$B$2:$V$1100,8,FALSE),"")</f>
        <v/>
      </c>
      <c r="L106" s="36" t="str">
        <f>+IFERROR(VLOOKUP(C106,[1]Directorio!$B$2:$V$1100,9,FALSE),"")</f>
        <v/>
      </c>
      <c r="M106" s="36" t="str">
        <f>+IFERROR(VLOOKUP(C106,[1]Directorio!$B$2:$V$1100,10,FALSE),"")</f>
        <v/>
      </c>
      <c r="N106" s="36" t="str">
        <f>+IFERROR(VLOOKUP(C106,[1]Directorio!$B$2:$V$1100,11,FALSE),"")</f>
        <v/>
      </c>
      <c r="O106" s="38" t="str">
        <f>+IFERROR(VLOOKUP(C106,[1]Directorio!$B$2:$V$1100,12,FALSE),"")</f>
        <v/>
      </c>
      <c r="P106" s="36" t="str">
        <f>+IFERROR(VLOOKUP(C106,[1]Directorio!$B$2:$V$1100,13,FALSE),"")</f>
        <v/>
      </c>
      <c r="Q106" s="36" t="str">
        <f>+IFERROR(VLOOKUP(C106,[1]Directorio!$B$2:$V$1100,14,FALSE),"")</f>
        <v/>
      </c>
      <c r="R106" s="36" t="str">
        <f>+IFERROR(VLOOKUP(C106,[1]Directorio!$B$2:$V$1100,15,FALSE),"")</f>
        <v/>
      </c>
      <c r="S106" s="36" t="str">
        <f>+IFERROR(VLOOKUP(C106,[1]Directorio!$B$2:$V$1100,16,FALSE),"")</f>
        <v/>
      </c>
      <c r="T106" s="36" t="str">
        <f>+IFERROR(VLOOKUP(C106,[1]Directorio!$B$2:$V$1100,17,FALSE),"")</f>
        <v/>
      </c>
      <c r="U106" s="39" t="str">
        <f>+IFERROR(VLOOKUP(C106,[1]Directorio!$B$2:$V$1100,18,FALSE),"")</f>
        <v/>
      </c>
      <c r="V106" s="39" t="str">
        <f>+IFERROR(VLOOKUP(C106,[1]Directorio!$B$2:$V$1100,19,FALSE),"")</f>
        <v/>
      </c>
      <c r="W106" s="40" t="str">
        <f>+IFERROR(VLOOKUP(C106,[1]Directorio!$B$2:$V$1100,20,FALSE),"")</f>
        <v/>
      </c>
      <c r="X106" s="39" t="str">
        <f>+IFERROR(VLOOKUP(C106,[1]Directorio!$B$2:$V$1100,21,FALSE),"")</f>
        <v/>
      </c>
      <c r="Y106" s="34"/>
      <c r="Z106" s="34"/>
      <c r="AA106" s="41"/>
      <c r="AB106" s="42"/>
      <c r="AC106" s="34"/>
      <c r="AD106" s="42"/>
      <c r="AE106" s="34"/>
      <c r="AF106" s="42"/>
      <c r="AG106" s="51"/>
    </row>
    <row r="107" spans="1:33" x14ac:dyDescent="0.25">
      <c r="A107" s="54">
        <v>103</v>
      </c>
      <c r="B107" s="48" t="str">
        <f t="shared" si="1"/>
        <v/>
      </c>
      <c r="C107" s="35"/>
      <c r="D107" s="43" t="str">
        <f>+IFERROR(VLOOKUP(E107,Listas!$H$2:$I$34,2,FALSE),"")</f>
        <v/>
      </c>
      <c r="E107" s="36" t="str">
        <f>+IFERROR(VLOOKUP(C107,[1]Directorio!$B$2:$V$1100,2,FALSE),"")</f>
        <v/>
      </c>
      <c r="F107" s="37" t="str">
        <f>+IFERROR(VLOOKUP(C107,[1]Directorio!$B$2:$V$1100,3,FALSE),"")</f>
        <v/>
      </c>
      <c r="G107" s="36" t="str">
        <f>+IFERROR(VLOOKUP(C107,[1]Directorio!$B$2:$V$1100,4,FALSE),"")</f>
        <v/>
      </c>
      <c r="H107" s="36" t="str">
        <f>+IFERROR(VLOOKUP(C107,[1]Directorio!$B$2:$V$1100,5,FALSE),"")</f>
        <v/>
      </c>
      <c r="I107" s="36" t="str">
        <f>+IFERROR(VLOOKUP(C107,[1]Directorio!$B$2:$V$1100,6,FALSE),"")</f>
        <v/>
      </c>
      <c r="J107" s="36" t="str">
        <f>+IFERROR(VLOOKUP(C107,[1]Directorio!$B$2:$V$1100,7,FALSE),"")</f>
        <v/>
      </c>
      <c r="K107" s="36" t="str">
        <f>+IFERROR(VLOOKUP(C107,[1]Directorio!$B$2:$V$1100,8,FALSE),"")</f>
        <v/>
      </c>
      <c r="L107" s="36" t="str">
        <f>+IFERROR(VLOOKUP(C107,[1]Directorio!$B$2:$V$1100,9,FALSE),"")</f>
        <v/>
      </c>
      <c r="M107" s="36" t="str">
        <f>+IFERROR(VLOOKUP(C107,[1]Directorio!$B$2:$V$1100,10,FALSE),"")</f>
        <v/>
      </c>
      <c r="N107" s="36" t="str">
        <f>+IFERROR(VLOOKUP(C107,[1]Directorio!$B$2:$V$1100,11,FALSE),"")</f>
        <v/>
      </c>
      <c r="O107" s="38" t="str">
        <f>+IFERROR(VLOOKUP(C107,[1]Directorio!$B$2:$V$1100,12,FALSE),"")</f>
        <v/>
      </c>
      <c r="P107" s="36" t="str">
        <f>+IFERROR(VLOOKUP(C107,[1]Directorio!$B$2:$V$1100,13,FALSE),"")</f>
        <v/>
      </c>
      <c r="Q107" s="36" t="str">
        <f>+IFERROR(VLOOKUP(C107,[1]Directorio!$B$2:$V$1100,14,FALSE),"")</f>
        <v/>
      </c>
      <c r="R107" s="36" t="str">
        <f>+IFERROR(VLOOKUP(C107,[1]Directorio!$B$2:$V$1100,15,FALSE),"")</f>
        <v/>
      </c>
      <c r="S107" s="36" t="str">
        <f>+IFERROR(VLOOKUP(C107,[1]Directorio!$B$2:$V$1100,16,FALSE),"")</f>
        <v/>
      </c>
      <c r="T107" s="36" t="str">
        <f>+IFERROR(VLOOKUP(C107,[1]Directorio!$B$2:$V$1100,17,FALSE),"")</f>
        <v/>
      </c>
      <c r="U107" s="39" t="str">
        <f>+IFERROR(VLOOKUP(C107,[1]Directorio!$B$2:$V$1100,18,FALSE),"")</f>
        <v/>
      </c>
      <c r="V107" s="39" t="str">
        <f>+IFERROR(VLOOKUP(C107,[1]Directorio!$B$2:$V$1100,19,FALSE),"")</f>
        <v/>
      </c>
      <c r="W107" s="40" t="str">
        <f>+IFERROR(VLOOKUP(C107,[1]Directorio!$B$2:$V$1100,20,FALSE),"")</f>
        <v/>
      </c>
      <c r="X107" s="39" t="str">
        <f>+IFERROR(VLOOKUP(C107,[1]Directorio!$B$2:$V$1100,21,FALSE),"")</f>
        <v/>
      </c>
      <c r="Y107" s="34"/>
      <c r="Z107" s="34"/>
      <c r="AA107" s="41"/>
      <c r="AB107" s="42"/>
      <c r="AC107" s="34"/>
      <c r="AD107" s="42"/>
      <c r="AE107" s="34"/>
      <c r="AF107" s="42"/>
      <c r="AG107" s="51"/>
    </row>
    <row r="108" spans="1:33" x14ac:dyDescent="0.25">
      <c r="A108" s="54">
        <v>104</v>
      </c>
      <c r="B108" s="48" t="str">
        <f t="shared" si="1"/>
        <v/>
      </c>
      <c r="C108" s="35"/>
      <c r="D108" s="43" t="str">
        <f>+IFERROR(VLOOKUP(E108,Listas!$H$2:$I$34,2,FALSE),"")</f>
        <v/>
      </c>
      <c r="E108" s="36" t="str">
        <f>+IFERROR(VLOOKUP(C108,[1]Directorio!$B$2:$V$1100,2,FALSE),"")</f>
        <v/>
      </c>
      <c r="F108" s="37" t="str">
        <f>+IFERROR(VLOOKUP(C108,[1]Directorio!$B$2:$V$1100,3,FALSE),"")</f>
        <v/>
      </c>
      <c r="G108" s="36" t="str">
        <f>+IFERROR(VLOOKUP(C108,[1]Directorio!$B$2:$V$1100,4,FALSE),"")</f>
        <v/>
      </c>
      <c r="H108" s="36" t="str">
        <f>+IFERROR(VLOOKUP(C108,[1]Directorio!$B$2:$V$1100,5,FALSE),"")</f>
        <v/>
      </c>
      <c r="I108" s="36" t="str">
        <f>+IFERROR(VLOOKUP(C108,[1]Directorio!$B$2:$V$1100,6,FALSE),"")</f>
        <v/>
      </c>
      <c r="J108" s="36" t="str">
        <f>+IFERROR(VLOOKUP(C108,[1]Directorio!$B$2:$V$1100,7,FALSE),"")</f>
        <v/>
      </c>
      <c r="K108" s="36" t="str">
        <f>+IFERROR(VLOOKUP(C108,[1]Directorio!$B$2:$V$1100,8,FALSE),"")</f>
        <v/>
      </c>
      <c r="L108" s="36" t="str">
        <f>+IFERROR(VLOOKUP(C108,[1]Directorio!$B$2:$V$1100,9,FALSE),"")</f>
        <v/>
      </c>
      <c r="M108" s="36" t="str">
        <f>+IFERROR(VLOOKUP(C108,[1]Directorio!$B$2:$V$1100,10,FALSE),"")</f>
        <v/>
      </c>
      <c r="N108" s="36" t="str">
        <f>+IFERROR(VLOOKUP(C108,[1]Directorio!$B$2:$V$1100,11,FALSE),"")</f>
        <v/>
      </c>
      <c r="O108" s="38" t="str">
        <f>+IFERROR(VLOOKUP(C108,[1]Directorio!$B$2:$V$1100,12,FALSE),"")</f>
        <v/>
      </c>
      <c r="P108" s="36" t="str">
        <f>+IFERROR(VLOOKUP(C108,[1]Directorio!$B$2:$V$1100,13,FALSE),"")</f>
        <v/>
      </c>
      <c r="Q108" s="36" t="str">
        <f>+IFERROR(VLOOKUP(C108,[1]Directorio!$B$2:$V$1100,14,FALSE),"")</f>
        <v/>
      </c>
      <c r="R108" s="36" t="str">
        <f>+IFERROR(VLOOKUP(C108,[1]Directorio!$B$2:$V$1100,15,FALSE),"")</f>
        <v/>
      </c>
      <c r="S108" s="36" t="str">
        <f>+IFERROR(VLOOKUP(C108,[1]Directorio!$B$2:$V$1100,16,FALSE),"")</f>
        <v/>
      </c>
      <c r="T108" s="36" t="str">
        <f>+IFERROR(VLOOKUP(C108,[1]Directorio!$B$2:$V$1100,17,FALSE),"")</f>
        <v/>
      </c>
      <c r="U108" s="39" t="str">
        <f>+IFERROR(VLOOKUP(C108,[1]Directorio!$B$2:$V$1100,18,FALSE),"")</f>
        <v/>
      </c>
      <c r="V108" s="39" t="str">
        <f>+IFERROR(VLOOKUP(C108,[1]Directorio!$B$2:$V$1100,19,FALSE),"")</f>
        <v/>
      </c>
      <c r="W108" s="40" t="str">
        <f>+IFERROR(VLOOKUP(C108,[1]Directorio!$B$2:$V$1100,20,FALSE),"")</f>
        <v/>
      </c>
      <c r="X108" s="39" t="str">
        <f>+IFERROR(VLOOKUP(C108,[1]Directorio!$B$2:$V$1100,21,FALSE),"")</f>
        <v/>
      </c>
      <c r="Y108" s="34"/>
      <c r="Z108" s="34"/>
      <c r="AA108" s="41"/>
      <c r="AB108" s="42"/>
      <c r="AC108" s="34"/>
      <c r="AD108" s="42"/>
      <c r="AE108" s="34"/>
      <c r="AF108" s="42"/>
      <c r="AG108" s="51"/>
    </row>
    <row r="109" spans="1:33" x14ac:dyDescent="0.25">
      <c r="A109" s="54">
        <v>105</v>
      </c>
      <c r="B109" s="48" t="str">
        <f t="shared" si="1"/>
        <v/>
      </c>
      <c r="C109" s="35"/>
      <c r="D109" s="43" t="str">
        <f>+IFERROR(VLOOKUP(E109,Listas!$H$2:$I$34,2,FALSE),"")</f>
        <v/>
      </c>
      <c r="E109" s="36" t="str">
        <f>+IFERROR(VLOOKUP(C109,[1]Directorio!$B$2:$V$1100,2,FALSE),"")</f>
        <v/>
      </c>
      <c r="F109" s="37" t="str">
        <f>+IFERROR(VLOOKUP(C109,[1]Directorio!$B$2:$V$1100,3,FALSE),"")</f>
        <v/>
      </c>
      <c r="G109" s="36" t="str">
        <f>+IFERROR(VLOOKUP(C109,[1]Directorio!$B$2:$V$1100,4,FALSE),"")</f>
        <v/>
      </c>
      <c r="H109" s="36" t="str">
        <f>+IFERROR(VLOOKUP(C109,[1]Directorio!$B$2:$V$1100,5,FALSE),"")</f>
        <v/>
      </c>
      <c r="I109" s="36" t="str">
        <f>+IFERROR(VLOOKUP(C109,[1]Directorio!$B$2:$V$1100,6,FALSE),"")</f>
        <v/>
      </c>
      <c r="J109" s="36" t="str">
        <f>+IFERROR(VLOOKUP(C109,[1]Directorio!$B$2:$V$1100,7,FALSE),"")</f>
        <v/>
      </c>
      <c r="K109" s="36" t="str">
        <f>+IFERROR(VLOOKUP(C109,[1]Directorio!$B$2:$V$1100,8,FALSE),"")</f>
        <v/>
      </c>
      <c r="L109" s="36" t="str">
        <f>+IFERROR(VLOOKUP(C109,[1]Directorio!$B$2:$V$1100,9,FALSE),"")</f>
        <v/>
      </c>
      <c r="M109" s="36" t="str">
        <f>+IFERROR(VLOOKUP(C109,[1]Directorio!$B$2:$V$1100,10,FALSE),"")</f>
        <v/>
      </c>
      <c r="N109" s="36" t="str">
        <f>+IFERROR(VLOOKUP(C109,[1]Directorio!$B$2:$V$1100,11,FALSE),"")</f>
        <v/>
      </c>
      <c r="O109" s="38" t="str">
        <f>+IFERROR(VLOOKUP(C109,[1]Directorio!$B$2:$V$1100,12,FALSE),"")</f>
        <v/>
      </c>
      <c r="P109" s="36" t="str">
        <f>+IFERROR(VLOOKUP(C109,[1]Directorio!$B$2:$V$1100,13,FALSE),"")</f>
        <v/>
      </c>
      <c r="Q109" s="36" t="str">
        <f>+IFERROR(VLOOKUP(C109,[1]Directorio!$B$2:$V$1100,14,FALSE),"")</f>
        <v/>
      </c>
      <c r="R109" s="36" t="str">
        <f>+IFERROR(VLOOKUP(C109,[1]Directorio!$B$2:$V$1100,15,FALSE),"")</f>
        <v/>
      </c>
      <c r="S109" s="36" t="str">
        <f>+IFERROR(VLOOKUP(C109,[1]Directorio!$B$2:$V$1100,16,FALSE),"")</f>
        <v/>
      </c>
      <c r="T109" s="36" t="str">
        <f>+IFERROR(VLOOKUP(C109,[1]Directorio!$B$2:$V$1100,17,FALSE),"")</f>
        <v/>
      </c>
      <c r="U109" s="39" t="str">
        <f>+IFERROR(VLOOKUP(C109,[1]Directorio!$B$2:$V$1100,18,FALSE),"")</f>
        <v/>
      </c>
      <c r="V109" s="39" t="str">
        <f>+IFERROR(VLOOKUP(C109,[1]Directorio!$B$2:$V$1100,19,FALSE),"")</f>
        <v/>
      </c>
      <c r="W109" s="40" t="str">
        <f>+IFERROR(VLOOKUP(C109,[1]Directorio!$B$2:$V$1100,20,FALSE),"")</f>
        <v/>
      </c>
      <c r="X109" s="39" t="str">
        <f>+IFERROR(VLOOKUP(C109,[1]Directorio!$B$2:$V$1100,21,FALSE),"")</f>
        <v/>
      </c>
      <c r="Y109" s="34"/>
      <c r="Z109" s="34"/>
      <c r="AA109" s="41"/>
      <c r="AB109" s="42"/>
      <c r="AC109" s="34"/>
      <c r="AD109" s="42"/>
      <c r="AE109" s="34"/>
      <c r="AF109" s="42"/>
      <c r="AG109" s="51"/>
    </row>
    <row r="110" spans="1:33" x14ac:dyDescent="0.25">
      <c r="A110" s="54">
        <v>106</v>
      </c>
      <c r="B110" s="48" t="str">
        <f t="shared" si="1"/>
        <v/>
      </c>
      <c r="C110" s="35"/>
      <c r="D110" s="43" t="str">
        <f>+IFERROR(VLOOKUP(E110,Listas!$H$2:$I$34,2,FALSE),"")</f>
        <v/>
      </c>
      <c r="E110" s="36" t="str">
        <f>+IFERROR(VLOOKUP(C110,[1]Directorio!$B$2:$V$1100,2,FALSE),"")</f>
        <v/>
      </c>
      <c r="F110" s="37" t="str">
        <f>+IFERROR(VLOOKUP(C110,[1]Directorio!$B$2:$V$1100,3,FALSE),"")</f>
        <v/>
      </c>
      <c r="G110" s="36" t="str">
        <f>+IFERROR(VLOOKUP(C110,[1]Directorio!$B$2:$V$1100,4,FALSE),"")</f>
        <v/>
      </c>
      <c r="H110" s="36" t="str">
        <f>+IFERROR(VLOOKUP(C110,[1]Directorio!$B$2:$V$1100,5,FALSE),"")</f>
        <v/>
      </c>
      <c r="I110" s="36" t="str">
        <f>+IFERROR(VLOOKUP(C110,[1]Directorio!$B$2:$V$1100,6,FALSE),"")</f>
        <v/>
      </c>
      <c r="J110" s="36" t="str">
        <f>+IFERROR(VLOOKUP(C110,[1]Directorio!$B$2:$V$1100,7,FALSE),"")</f>
        <v/>
      </c>
      <c r="K110" s="36" t="str">
        <f>+IFERROR(VLOOKUP(C110,[1]Directorio!$B$2:$V$1100,8,FALSE),"")</f>
        <v/>
      </c>
      <c r="L110" s="36" t="str">
        <f>+IFERROR(VLOOKUP(C110,[1]Directorio!$B$2:$V$1100,9,FALSE),"")</f>
        <v/>
      </c>
      <c r="M110" s="36" t="str">
        <f>+IFERROR(VLOOKUP(C110,[1]Directorio!$B$2:$V$1100,10,FALSE),"")</f>
        <v/>
      </c>
      <c r="N110" s="36" t="str">
        <f>+IFERROR(VLOOKUP(C110,[1]Directorio!$B$2:$V$1100,11,FALSE),"")</f>
        <v/>
      </c>
      <c r="O110" s="38" t="str">
        <f>+IFERROR(VLOOKUP(C110,[1]Directorio!$B$2:$V$1100,12,FALSE),"")</f>
        <v/>
      </c>
      <c r="P110" s="36" t="str">
        <f>+IFERROR(VLOOKUP(C110,[1]Directorio!$B$2:$V$1100,13,FALSE),"")</f>
        <v/>
      </c>
      <c r="Q110" s="36" t="str">
        <f>+IFERROR(VLOOKUP(C110,[1]Directorio!$B$2:$V$1100,14,FALSE),"")</f>
        <v/>
      </c>
      <c r="R110" s="36" t="str">
        <f>+IFERROR(VLOOKUP(C110,[1]Directorio!$B$2:$V$1100,15,FALSE),"")</f>
        <v/>
      </c>
      <c r="S110" s="36" t="str">
        <f>+IFERROR(VLOOKUP(C110,[1]Directorio!$B$2:$V$1100,16,FALSE),"")</f>
        <v/>
      </c>
      <c r="T110" s="36" t="str">
        <f>+IFERROR(VLOOKUP(C110,[1]Directorio!$B$2:$V$1100,17,FALSE),"")</f>
        <v/>
      </c>
      <c r="U110" s="39" t="str">
        <f>+IFERROR(VLOOKUP(C110,[1]Directorio!$B$2:$V$1100,18,FALSE),"")</f>
        <v/>
      </c>
      <c r="V110" s="39" t="str">
        <f>+IFERROR(VLOOKUP(C110,[1]Directorio!$B$2:$V$1100,19,FALSE),"")</f>
        <v/>
      </c>
      <c r="W110" s="40" t="str">
        <f>+IFERROR(VLOOKUP(C110,[1]Directorio!$B$2:$V$1100,20,FALSE),"")</f>
        <v/>
      </c>
      <c r="X110" s="39" t="str">
        <f>+IFERROR(VLOOKUP(C110,[1]Directorio!$B$2:$V$1100,21,FALSE),"")</f>
        <v/>
      </c>
      <c r="Y110" s="34"/>
      <c r="Z110" s="34"/>
      <c r="AA110" s="41"/>
      <c r="AB110" s="42"/>
      <c r="AC110" s="34"/>
      <c r="AD110" s="42"/>
      <c r="AE110" s="34"/>
      <c r="AF110" s="42"/>
      <c r="AG110" s="51"/>
    </row>
    <row r="111" spans="1:33" x14ac:dyDescent="0.25">
      <c r="A111" s="54">
        <v>107</v>
      </c>
      <c r="B111" s="48" t="str">
        <f t="shared" si="1"/>
        <v/>
      </c>
      <c r="C111" s="35"/>
      <c r="D111" s="43" t="str">
        <f>+IFERROR(VLOOKUP(E111,Listas!$H$2:$I$34,2,FALSE),"")</f>
        <v/>
      </c>
      <c r="E111" s="36" t="str">
        <f>+IFERROR(VLOOKUP(C111,[1]Directorio!$B$2:$V$1100,2,FALSE),"")</f>
        <v/>
      </c>
      <c r="F111" s="37" t="str">
        <f>+IFERROR(VLOOKUP(C111,[1]Directorio!$B$2:$V$1100,3,FALSE),"")</f>
        <v/>
      </c>
      <c r="G111" s="36" t="str">
        <f>+IFERROR(VLOOKUP(C111,[1]Directorio!$B$2:$V$1100,4,FALSE),"")</f>
        <v/>
      </c>
      <c r="H111" s="36" t="str">
        <f>+IFERROR(VLOOKUP(C111,[1]Directorio!$B$2:$V$1100,5,FALSE),"")</f>
        <v/>
      </c>
      <c r="I111" s="36" t="str">
        <f>+IFERROR(VLOOKUP(C111,[1]Directorio!$B$2:$V$1100,6,FALSE),"")</f>
        <v/>
      </c>
      <c r="J111" s="36" t="str">
        <f>+IFERROR(VLOOKUP(C111,[1]Directorio!$B$2:$V$1100,7,FALSE),"")</f>
        <v/>
      </c>
      <c r="K111" s="36" t="str">
        <f>+IFERROR(VLOOKUP(C111,[1]Directorio!$B$2:$V$1100,8,FALSE),"")</f>
        <v/>
      </c>
      <c r="L111" s="36" t="str">
        <f>+IFERROR(VLOOKUP(C111,[1]Directorio!$B$2:$V$1100,9,FALSE),"")</f>
        <v/>
      </c>
      <c r="M111" s="36" t="str">
        <f>+IFERROR(VLOOKUP(C111,[1]Directorio!$B$2:$V$1100,10,FALSE),"")</f>
        <v/>
      </c>
      <c r="N111" s="36" t="str">
        <f>+IFERROR(VLOOKUP(C111,[1]Directorio!$B$2:$V$1100,11,FALSE),"")</f>
        <v/>
      </c>
      <c r="O111" s="38" t="str">
        <f>+IFERROR(VLOOKUP(C111,[1]Directorio!$B$2:$V$1100,12,FALSE),"")</f>
        <v/>
      </c>
      <c r="P111" s="36" t="str">
        <f>+IFERROR(VLOOKUP(C111,[1]Directorio!$B$2:$V$1100,13,FALSE),"")</f>
        <v/>
      </c>
      <c r="Q111" s="36" t="str">
        <f>+IFERROR(VLOOKUP(C111,[1]Directorio!$B$2:$V$1100,14,FALSE),"")</f>
        <v/>
      </c>
      <c r="R111" s="36" t="str">
        <f>+IFERROR(VLOOKUP(C111,[1]Directorio!$B$2:$V$1100,15,FALSE),"")</f>
        <v/>
      </c>
      <c r="S111" s="36" t="str">
        <f>+IFERROR(VLOOKUP(C111,[1]Directorio!$B$2:$V$1100,16,FALSE),"")</f>
        <v/>
      </c>
      <c r="T111" s="36" t="str">
        <f>+IFERROR(VLOOKUP(C111,[1]Directorio!$B$2:$V$1100,17,FALSE),"")</f>
        <v/>
      </c>
      <c r="U111" s="39" t="str">
        <f>+IFERROR(VLOOKUP(C111,[1]Directorio!$B$2:$V$1100,18,FALSE),"")</f>
        <v/>
      </c>
      <c r="V111" s="39" t="str">
        <f>+IFERROR(VLOOKUP(C111,[1]Directorio!$B$2:$V$1100,19,FALSE),"")</f>
        <v/>
      </c>
      <c r="W111" s="40" t="str">
        <f>+IFERROR(VLOOKUP(C111,[1]Directorio!$B$2:$V$1100,20,FALSE),"")</f>
        <v/>
      </c>
      <c r="X111" s="39" t="str">
        <f>+IFERROR(VLOOKUP(C111,[1]Directorio!$B$2:$V$1100,21,FALSE),"")</f>
        <v/>
      </c>
      <c r="Y111" s="34"/>
      <c r="Z111" s="34"/>
      <c r="AA111" s="41"/>
      <c r="AB111" s="42"/>
      <c r="AC111" s="34"/>
      <c r="AD111" s="42"/>
      <c r="AE111" s="34"/>
      <c r="AF111" s="42"/>
      <c r="AG111" s="51"/>
    </row>
    <row r="112" spans="1:33" x14ac:dyDescent="0.25">
      <c r="A112" s="54">
        <v>108</v>
      </c>
      <c r="B112" s="48" t="str">
        <f t="shared" si="1"/>
        <v/>
      </c>
      <c r="C112" s="35"/>
      <c r="D112" s="43" t="str">
        <f>+IFERROR(VLOOKUP(E112,Listas!$H$2:$I$34,2,FALSE),"")</f>
        <v/>
      </c>
      <c r="E112" s="36" t="str">
        <f>+IFERROR(VLOOKUP(C112,[1]Directorio!$B$2:$V$1100,2,FALSE),"")</f>
        <v/>
      </c>
      <c r="F112" s="37" t="str">
        <f>+IFERROR(VLOOKUP(C112,[1]Directorio!$B$2:$V$1100,3,FALSE),"")</f>
        <v/>
      </c>
      <c r="G112" s="36" t="str">
        <f>+IFERROR(VLOOKUP(C112,[1]Directorio!$B$2:$V$1100,4,FALSE),"")</f>
        <v/>
      </c>
      <c r="H112" s="36" t="str">
        <f>+IFERROR(VLOOKUP(C112,[1]Directorio!$B$2:$V$1100,5,FALSE),"")</f>
        <v/>
      </c>
      <c r="I112" s="36" t="str">
        <f>+IFERROR(VLOOKUP(C112,[1]Directorio!$B$2:$V$1100,6,FALSE),"")</f>
        <v/>
      </c>
      <c r="J112" s="36" t="str">
        <f>+IFERROR(VLOOKUP(C112,[1]Directorio!$B$2:$V$1100,7,FALSE),"")</f>
        <v/>
      </c>
      <c r="K112" s="36" t="str">
        <f>+IFERROR(VLOOKUP(C112,[1]Directorio!$B$2:$V$1100,8,FALSE),"")</f>
        <v/>
      </c>
      <c r="L112" s="36" t="str">
        <f>+IFERROR(VLOOKUP(C112,[1]Directorio!$B$2:$V$1100,9,FALSE),"")</f>
        <v/>
      </c>
      <c r="M112" s="36" t="str">
        <f>+IFERROR(VLOOKUP(C112,[1]Directorio!$B$2:$V$1100,10,FALSE),"")</f>
        <v/>
      </c>
      <c r="N112" s="36" t="str">
        <f>+IFERROR(VLOOKUP(C112,[1]Directorio!$B$2:$V$1100,11,FALSE),"")</f>
        <v/>
      </c>
      <c r="O112" s="38" t="str">
        <f>+IFERROR(VLOOKUP(C112,[1]Directorio!$B$2:$V$1100,12,FALSE),"")</f>
        <v/>
      </c>
      <c r="P112" s="36" t="str">
        <f>+IFERROR(VLOOKUP(C112,[1]Directorio!$B$2:$V$1100,13,FALSE),"")</f>
        <v/>
      </c>
      <c r="Q112" s="36" t="str">
        <f>+IFERROR(VLOOKUP(C112,[1]Directorio!$B$2:$V$1100,14,FALSE),"")</f>
        <v/>
      </c>
      <c r="R112" s="36" t="str">
        <f>+IFERROR(VLOOKUP(C112,[1]Directorio!$B$2:$V$1100,15,FALSE),"")</f>
        <v/>
      </c>
      <c r="S112" s="36" t="str">
        <f>+IFERROR(VLOOKUP(C112,[1]Directorio!$B$2:$V$1100,16,FALSE),"")</f>
        <v/>
      </c>
      <c r="T112" s="36" t="str">
        <f>+IFERROR(VLOOKUP(C112,[1]Directorio!$B$2:$V$1100,17,FALSE),"")</f>
        <v/>
      </c>
      <c r="U112" s="39" t="str">
        <f>+IFERROR(VLOOKUP(C112,[1]Directorio!$B$2:$V$1100,18,FALSE),"")</f>
        <v/>
      </c>
      <c r="V112" s="39" t="str">
        <f>+IFERROR(VLOOKUP(C112,[1]Directorio!$B$2:$V$1100,19,FALSE),"")</f>
        <v/>
      </c>
      <c r="W112" s="40" t="str">
        <f>+IFERROR(VLOOKUP(C112,[1]Directorio!$B$2:$V$1100,20,FALSE),"")</f>
        <v/>
      </c>
      <c r="X112" s="39" t="str">
        <f>+IFERROR(VLOOKUP(C112,[1]Directorio!$B$2:$V$1100,21,FALSE),"")</f>
        <v/>
      </c>
      <c r="Y112" s="34"/>
      <c r="Z112" s="34"/>
      <c r="AA112" s="41"/>
      <c r="AB112" s="42"/>
      <c r="AC112" s="34"/>
      <c r="AD112" s="42"/>
      <c r="AE112" s="34"/>
      <c r="AF112" s="42"/>
      <c r="AG112" s="51"/>
    </row>
    <row r="113" spans="1:33" x14ac:dyDescent="0.25">
      <c r="A113" s="54">
        <v>109</v>
      </c>
      <c r="B113" s="48" t="str">
        <f t="shared" si="1"/>
        <v/>
      </c>
      <c r="C113" s="35"/>
      <c r="D113" s="43" t="str">
        <f>+IFERROR(VLOOKUP(E113,Listas!$H$2:$I$34,2,FALSE),"")</f>
        <v/>
      </c>
      <c r="E113" s="36" t="str">
        <f>+IFERROR(VLOOKUP(C113,[1]Directorio!$B$2:$V$1100,2,FALSE),"")</f>
        <v/>
      </c>
      <c r="F113" s="37" t="str">
        <f>+IFERROR(VLOOKUP(C113,[1]Directorio!$B$2:$V$1100,3,FALSE),"")</f>
        <v/>
      </c>
      <c r="G113" s="36" t="str">
        <f>+IFERROR(VLOOKUP(C113,[1]Directorio!$B$2:$V$1100,4,FALSE),"")</f>
        <v/>
      </c>
      <c r="H113" s="36" t="str">
        <f>+IFERROR(VLOOKUP(C113,[1]Directorio!$B$2:$V$1100,5,FALSE),"")</f>
        <v/>
      </c>
      <c r="I113" s="36" t="str">
        <f>+IFERROR(VLOOKUP(C113,[1]Directorio!$B$2:$V$1100,6,FALSE),"")</f>
        <v/>
      </c>
      <c r="J113" s="36" t="str">
        <f>+IFERROR(VLOOKUP(C113,[1]Directorio!$B$2:$V$1100,7,FALSE),"")</f>
        <v/>
      </c>
      <c r="K113" s="36" t="str">
        <f>+IFERROR(VLOOKUP(C113,[1]Directorio!$B$2:$V$1100,8,FALSE),"")</f>
        <v/>
      </c>
      <c r="L113" s="36" t="str">
        <f>+IFERROR(VLOOKUP(C113,[1]Directorio!$B$2:$V$1100,9,FALSE),"")</f>
        <v/>
      </c>
      <c r="M113" s="36" t="str">
        <f>+IFERROR(VLOOKUP(C113,[1]Directorio!$B$2:$V$1100,10,FALSE),"")</f>
        <v/>
      </c>
      <c r="N113" s="36" t="str">
        <f>+IFERROR(VLOOKUP(C113,[1]Directorio!$B$2:$V$1100,11,FALSE),"")</f>
        <v/>
      </c>
      <c r="O113" s="38" t="str">
        <f>+IFERROR(VLOOKUP(C113,[1]Directorio!$B$2:$V$1100,12,FALSE),"")</f>
        <v/>
      </c>
      <c r="P113" s="36" t="str">
        <f>+IFERROR(VLOOKUP(C113,[1]Directorio!$B$2:$V$1100,13,FALSE),"")</f>
        <v/>
      </c>
      <c r="Q113" s="36" t="str">
        <f>+IFERROR(VLOOKUP(C113,[1]Directorio!$B$2:$V$1100,14,FALSE),"")</f>
        <v/>
      </c>
      <c r="R113" s="36" t="str">
        <f>+IFERROR(VLOOKUP(C113,[1]Directorio!$B$2:$V$1100,15,FALSE),"")</f>
        <v/>
      </c>
      <c r="S113" s="36" t="str">
        <f>+IFERROR(VLOOKUP(C113,[1]Directorio!$B$2:$V$1100,16,FALSE),"")</f>
        <v/>
      </c>
      <c r="T113" s="36" t="str">
        <f>+IFERROR(VLOOKUP(C113,[1]Directorio!$B$2:$V$1100,17,FALSE),"")</f>
        <v/>
      </c>
      <c r="U113" s="39" t="str">
        <f>+IFERROR(VLOOKUP(C113,[1]Directorio!$B$2:$V$1100,18,FALSE),"")</f>
        <v/>
      </c>
      <c r="V113" s="39" t="str">
        <f>+IFERROR(VLOOKUP(C113,[1]Directorio!$B$2:$V$1100,19,FALSE),"")</f>
        <v/>
      </c>
      <c r="W113" s="40" t="str">
        <f>+IFERROR(VLOOKUP(C113,[1]Directorio!$B$2:$V$1100,20,FALSE),"")</f>
        <v/>
      </c>
      <c r="X113" s="39" t="str">
        <f>+IFERROR(VLOOKUP(C113,[1]Directorio!$B$2:$V$1100,21,FALSE),"")</f>
        <v/>
      </c>
      <c r="Y113" s="34"/>
      <c r="Z113" s="34"/>
      <c r="AA113" s="41"/>
      <c r="AB113" s="42"/>
      <c r="AC113" s="34"/>
      <c r="AD113" s="42"/>
      <c r="AE113" s="34"/>
      <c r="AF113" s="42"/>
      <c r="AG113" s="51"/>
    </row>
    <row r="114" spans="1:33" x14ac:dyDescent="0.25">
      <c r="A114" s="54">
        <v>110</v>
      </c>
      <c r="B114" s="48" t="str">
        <f t="shared" si="1"/>
        <v/>
      </c>
      <c r="C114" s="35"/>
      <c r="D114" s="43" t="str">
        <f>+IFERROR(VLOOKUP(E114,Listas!$H$2:$I$34,2,FALSE),"")</f>
        <v/>
      </c>
      <c r="E114" s="36" t="str">
        <f>+IFERROR(VLOOKUP(C114,[1]Directorio!$B$2:$V$1100,2,FALSE),"")</f>
        <v/>
      </c>
      <c r="F114" s="37" t="str">
        <f>+IFERROR(VLOOKUP(C114,[1]Directorio!$B$2:$V$1100,3,FALSE),"")</f>
        <v/>
      </c>
      <c r="G114" s="36" t="str">
        <f>+IFERROR(VLOOKUP(C114,[1]Directorio!$B$2:$V$1100,4,FALSE),"")</f>
        <v/>
      </c>
      <c r="H114" s="36" t="str">
        <f>+IFERROR(VLOOKUP(C114,[1]Directorio!$B$2:$V$1100,5,FALSE),"")</f>
        <v/>
      </c>
      <c r="I114" s="36" t="str">
        <f>+IFERROR(VLOOKUP(C114,[1]Directorio!$B$2:$V$1100,6,FALSE),"")</f>
        <v/>
      </c>
      <c r="J114" s="36" t="str">
        <f>+IFERROR(VLOOKUP(C114,[1]Directorio!$B$2:$V$1100,7,FALSE),"")</f>
        <v/>
      </c>
      <c r="K114" s="36" t="str">
        <f>+IFERROR(VLOOKUP(C114,[1]Directorio!$B$2:$V$1100,8,FALSE),"")</f>
        <v/>
      </c>
      <c r="L114" s="36" t="str">
        <f>+IFERROR(VLOOKUP(C114,[1]Directorio!$B$2:$V$1100,9,FALSE),"")</f>
        <v/>
      </c>
      <c r="M114" s="36" t="str">
        <f>+IFERROR(VLOOKUP(C114,[1]Directorio!$B$2:$V$1100,10,FALSE),"")</f>
        <v/>
      </c>
      <c r="N114" s="36" t="str">
        <f>+IFERROR(VLOOKUP(C114,[1]Directorio!$B$2:$V$1100,11,FALSE),"")</f>
        <v/>
      </c>
      <c r="O114" s="38" t="str">
        <f>+IFERROR(VLOOKUP(C114,[1]Directorio!$B$2:$V$1100,12,FALSE),"")</f>
        <v/>
      </c>
      <c r="P114" s="36" t="str">
        <f>+IFERROR(VLOOKUP(C114,[1]Directorio!$B$2:$V$1100,13,FALSE),"")</f>
        <v/>
      </c>
      <c r="Q114" s="36" t="str">
        <f>+IFERROR(VLOOKUP(C114,[1]Directorio!$B$2:$V$1100,14,FALSE),"")</f>
        <v/>
      </c>
      <c r="R114" s="36" t="str">
        <f>+IFERROR(VLOOKUP(C114,[1]Directorio!$B$2:$V$1100,15,FALSE),"")</f>
        <v/>
      </c>
      <c r="S114" s="36" t="str">
        <f>+IFERROR(VLOOKUP(C114,[1]Directorio!$B$2:$V$1100,16,FALSE),"")</f>
        <v/>
      </c>
      <c r="T114" s="36" t="str">
        <f>+IFERROR(VLOOKUP(C114,[1]Directorio!$B$2:$V$1100,17,FALSE),"")</f>
        <v/>
      </c>
      <c r="U114" s="39" t="str">
        <f>+IFERROR(VLOOKUP(C114,[1]Directorio!$B$2:$V$1100,18,FALSE),"")</f>
        <v/>
      </c>
      <c r="V114" s="39" t="str">
        <f>+IFERROR(VLOOKUP(C114,[1]Directorio!$B$2:$V$1100,19,FALSE),"")</f>
        <v/>
      </c>
      <c r="W114" s="40" t="str">
        <f>+IFERROR(VLOOKUP(C114,[1]Directorio!$B$2:$V$1100,20,FALSE),"")</f>
        <v/>
      </c>
      <c r="X114" s="39" t="str">
        <f>+IFERROR(VLOOKUP(C114,[1]Directorio!$B$2:$V$1100,21,FALSE),"")</f>
        <v/>
      </c>
      <c r="Y114" s="34"/>
      <c r="Z114" s="34"/>
      <c r="AA114" s="41"/>
      <c r="AB114" s="42"/>
      <c r="AC114" s="34"/>
      <c r="AD114" s="42"/>
      <c r="AE114" s="34"/>
      <c r="AF114" s="42"/>
      <c r="AG114" s="51"/>
    </row>
    <row r="115" spans="1:33" x14ac:dyDescent="0.25">
      <c r="A115" s="54">
        <v>111</v>
      </c>
      <c r="B115" s="48" t="str">
        <f t="shared" si="1"/>
        <v/>
      </c>
      <c r="C115" s="35"/>
      <c r="D115" s="43" t="str">
        <f>+IFERROR(VLOOKUP(E115,Listas!$H$2:$I$34,2,FALSE),"")</f>
        <v/>
      </c>
      <c r="E115" s="36" t="str">
        <f>+IFERROR(VLOOKUP(C115,[1]Directorio!$B$2:$V$1100,2,FALSE),"")</f>
        <v/>
      </c>
      <c r="F115" s="37" t="str">
        <f>+IFERROR(VLOOKUP(C115,[1]Directorio!$B$2:$V$1100,3,FALSE),"")</f>
        <v/>
      </c>
      <c r="G115" s="36" t="str">
        <f>+IFERROR(VLOOKUP(C115,[1]Directorio!$B$2:$V$1100,4,FALSE),"")</f>
        <v/>
      </c>
      <c r="H115" s="36" t="str">
        <f>+IFERROR(VLOOKUP(C115,[1]Directorio!$B$2:$V$1100,5,FALSE),"")</f>
        <v/>
      </c>
      <c r="I115" s="36" t="str">
        <f>+IFERROR(VLOOKUP(C115,[1]Directorio!$B$2:$V$1100,6,FALSE),"")</f>
        <v/>
      </c>
      <c r="J115" s="36" t="str">
        <f>+IFERROR(VLOOKUP(C115,[1]Directorio!$B$2:$V$1100,7,FALSE),"")</f>
        <v/>
      </c>
      <c r="K115" s="36" t="str">
        <f>+IFERROR(VLOOKUP(C115,[1]Directorio!$B$2:$V$1100,8,FALSE),"")</f>
        <v/>
      </c>
      <c r="L115" s="36" t="str">
        <f>+IFERROR(VLOOKUP(C115,[1]Directorio!$B$2:$V$1100,9,FALSE),"")</f>
        <v/>
      </c>
      <c r="M115" s="36" t="str">
        <f>+IFERROR(VLOOKUP(C115,[1]Directorio!$B$2:$V$1100,10,FALSE),"")</f>
        <v/>
      </c>
      <c r="N115" s="36" t="str">
        <f>+IFERROR(VLOOKUP(C115,[1]Directorio!$B$2:$V$1100,11,FALSE),"")</f>
        <v/>
      </c>
      <c r="O115" s="38" t="str">
        <f>+IFERROR(VLOOKUP(C115,[1]Directorio!$B$2:$V$1100,12,FALSE),"")</f>
        <v/>
      </c>
      <c r="P115" s="36" t="str">
        <f>+IFERROR(VLOOKUP(C115,[1]Directorio!$B$2:$V$1100,13,FALSE),"")</f>
        <v/>
      </c>
      <c r="Q115" s="36" t="str">
        <f>+IFERROR(VLOOKUP(C115,[1]Directorio!$B$2:$V$1100,14,FALSE),"")</f>
        <v/>
      </c>
      <c r="R115" s="36" t="str">
        <f>+IFERROR(VLOOKUP(C115,[1]Directorio!$B$2:$V$1100,15,FALSE),"")</f>
        <v/>
      </c>
      <c r="S115" s="36" t="str">
        <f>+IFERROR(VLOOKUP(C115,[1]Directorio!$B$2:$V$1100,16,FALSE),"")</f>
        <v/>
      </c>
      <c r="T115" s="36" t="str">
        <f>+IFERROR(VLOOKUP(C115,[1]Directorio!$B$2:$V$1100,17,FALSE),"")</f>
        <v/>
      </c>
      <c r="U115" s="39" t="str">
        <f>+IFERROR(VLOOKUP(C115,[1]Directorio!$B$2:$V$1100,18,FALSE),"")</f>
        <v/>
      </c>
      <c r="V115" s="39" t="str">
        <f>+IFERROR(VLOOKUP(C115,[1]Directorio!$B$2:$V$1100,19,FALSE),"")</f>
        <v/>
      </c>
      <c r="W115" s="40" t="str">
        <f>+IFERROR(VLOOKUP(C115,[1]Directorio!$B$2:$V$1100,20,FALSE),"")</f>
        <v/>
      </c>
      <c r="X115" s="39" t="str">
        <f>+IFERROR(VLOOKUP(C115,[1]Directorio!$B$2:$V$1100,21,FALSE),"")</f>
        <v/>
      </c>
      <c r="Y115" s="34"/>
      <c r="Z115" s="34"/>
      <c r="AA115" s="41"/>
      <c r="AB115" s="42"/>
      <c r="AC115" s="34"/>
      <c r="AD115" s="42"/>
      <c r="AE115" s="34"/>
      <c r="AF115" s="42"/>
      <c r="AG115" s="51"/>
    </row>
    <row r="116" spans="1:33" x14ac:dyDescent="0.25">
      <c r="A116" s="54">
        <v>112</v>
      </c>
      <c r="B116" s="48" t="str">
        <f t="shared" si="1"/>
        <v/>
      </c>
      <c r="C116" s="35"/>
      <c r="D116" s="43" t="str">
        <f>+IFERROR(VLOOKUP(E116,Listas!$H$2:$I$34,2,FALSE),"")</f>
        <v/>
      </c>
      <c r="E116" s="36" t="str">
        <f>+IFERROR(VLOOKUP(C116,[1]Directorio!$B$2:$V$1100,2,FALSE),"")</f>
        <v/>
      </c>
      <c r="F116" s="37" t="str">
        <f>+IFERROR(VLOOKUP(C116,[1]Directorio!$B$2:$V$1100,3,FALSE),"")</f>
        <v/>
      </c>
      <c r="G116" s="36" t="str">
        <f>+IFERROR(VLOOKUP(C116,[1]Directorio!$B$2:$V$1100,4,FALSE),"")</f>
        <v/>
      </c>
      <c r="H116" s="36" t="str">
        <f>+IFERROR(VLOOKUP(C116,[1]Directorio!$B$2:$V$1100,5,FALSE),"")</f>
        <v/>
      </c>
      <c r="I116" s="36" t="str">
        <f>+IFERROR(VLOOKUP(C116,[1]Directorio!$B$2:$V$1100,6,FALSE),"")</f>
        <v/>
      </c>
      <c r="J116" s="36" t="str">
        <f>+IFERROR(VLOOKUP(C116,[1]Directorio!$B$2:$V$1100,7,FALSE),"")</f>
        <v/>
      </c>
      <c r="K116" s="36" t="str">
        <f>+IFERROR(VLOOKUP(C116,[1]Directorio!$B$2:$V$1100,8,FALSE),"")</f>
        <v/>
      </c>
      <c r="L116" s="36" t="str">
        <f>+IFERROR(VLOOKUP(C116,[1]Directorio!$B$2:$V$1100,9,FALSE),"")</f>
        <v/>
      </c>
      <c r="M116" s="36" t="str">
        <f>+IFERROR(VLOOKUP(C116,[1]Directorio!$B$2:$V$1100,10,FALSE),"")</f>
        <v/>
      </c>
      <c r="N116" s="36" t="str">
        <f>+IFERROR(VLOOKUP(C116,[1]Directorio!$B$2:$V$1100,11,FALSE),"")</f>
        <v/>
      </c>
      <c r="O116" s="38" t="str">
        <f>+IFERROR(VLOOKUP(C116,[1]Directorio!$B$2:$V$1100,12,FALSE),"")</f>
        <v/>
      </c>
      <c r="P116" s="36" t="str">
        <f>+IFERROR(VLOOKUP(C116,[1]Directorio!$B$2:$V$1100,13,FALSE),"")</f>
        <v/>
      </c>
      <c r="Q116" s="36" t="str">
        <f>+IFERROR(VLOOKUP(C116,[1]Directorio!$B$2:$V$1100,14,FALSE),"")</f>
        <v/>
      </c>
      <c r="R116" s="36" t="str">
        <f>+IFERROR(VLOOKUP(C116,[1]Directorio!$B$2:$V$1100,15,FALSE),"")</f>
        <v/>
      </c>
      <c r="S116" s="36" t="str">
        <f>+IFERROR(VLOOKUP(C116,[1]Directorio!$B$2:$V$1100,16,FALSE),"")</f>
        <v/>
      </c>
      <c r="T116" s="36" t="str">
        <f>+IFERROR(VLOOKUP(C116,[1]Directorio!$B$2:$V$1100,17,FALSE),"")</f>
        <v/>
      </c>
      <c r="U116" s="39" t="str">
        <f>+IFERROR(VLOOKUP(C116,[1]Directorio!$B$2:$V$1100,18,FALSE),"")</f>
        <v/>
      </c>
      <c r="V116" s="39" t="str">
        <f>+IFERROR(VLOOKUP(C116,[1]Directorio!$B$2:$V$1100,19,FALSE),"")</f>
        <v/>
      </c>
      <c r="W116" s="40" t="str">
        <f>+IFERROR(VLOOKUP(C116,[1]Directorio!$B$2:$V$1100,20,FALSE),"")</f>
        <v/>
      </c>
      <c r="X116" s="39" t="str">
        <f>+IFERROR(VLOOKUP(C116,[1]Directorio!$B$2:$V$1100,21,FALSE),"")</f>
        <v/>
      </c>
      <c r="Y116" s="34"/>
      <c r="Z116" s="34"/>
      <c r="AA116" s="41"/>
      <c r="AB116" s="42"/>
      <c r="AC116" s="34"/>
      <c r="AD116" s="42"/>
      <c r="AE116" s="34"/>
      <c r="AF116" s="42"/>
      <c r="AG116" s="51"/>
    </row>
    <row r="117" spans="1:33" x14ac:dyDescent="0.25">
      <c r="A117" s="54">
        <v>113</v>
      </c>
      <c r="B117" s="48" t="str">
        <f t="shared" si="1"/>
        <v/>
      </c>
      <c r="C117" s="35"/>
      <c r="D117" s="43" t="str">
        <f>+IFERROR(VLOOKUP(E117,Listas!$H$2:$I$34,2,FALSE),"")</f>
        <v/>
      </c>
      <c r="E117" s="36" t="str">
        <f>+IFERROR(VLOOKUP(C117,[1]Directorio!$B$2:$V$1100,2,FALSE),"")</f>
        <v/>
      </c>
      <c r="F117" s="37" t="str">
        <f>+IFERROR(VLOOKUP(C117,[1]Directorio!$B$2:$V$1100,3,FALSE),"")</f>
        <v/>
      </c>
      <c r="G117" s="36" t="str">
        <f>+IFERROR(VLOOKUP(C117,[1]Directorio!$B$2:$V$1100,4,FALSE),"")</f>
        <v/>
      </c>
      <c r="H117" s="36" t="str">
        <f>+IFERROR(VLOOKUP(C117,[1]Directorio!$B$2:$V$1100,5,FALSE),"")</f>
        <v/>
      </c>
      <c r="I117" s="36" t="str">
        <f>+IFERROR(VLOOKUP(C117,[1]Directorio!$B$2:$V$1100,6,FALSE),"")</f>
        <v/>
      </c>
      <c r="J117" s="36" t="str">
        <f>+IFERROR(VLOOKUP(C117,[1]Directorio!$B$2:$V$1100,7,FALSE),"")</f>
        <v/>
      </c>
      <c r="K117" s="36" t="str">
        <f>+IFERROR(VLOOKUP(C117,[1]Directorio!$B$2:$V$1100,8,FALSE),"")</f>
        <v/>
      </c>
      <c r="L117" s="36" t="str">
        <f>+IFERROR(VLOOKUP(C117,[1]Directorio!$B$2:$V$1100,9,FALSE),"")</f>
        <v/>
      </c>
      <c r="M117" s="36" t="str">
        <f>+IFERROR(VLOOKUP(C117,[1]Directorio!$B$2:$V$1100,10,FALSE),"")</f>
        <v/>
      </c>
      <c r="N117" s="36" t="str">
        <f>+IFERROR(VLOOKUP(C117,[1]Directorio!$B$2:$V$1100,11,FALSE),"")</f>
        <v/>
      </c>
      <c r="O117" s="38" t="str">
        <f>+IFERROR(VLOOKUP(C117,[1]Directorio!$B$2:$V$1100,12,FALSE),"")</f>
        <v/>
      </c>
      <c r="P117" s="36" t="str">
        <f>+IFERROR(VLOOKUP(C117,[1]Directorio!$B$2:$V$1100,13,FALSE),"")</f>
        <v/>
      </c>
      <c r="Q117" s="36" t="str">
        <f>+IFERROR(VLOOKUP(C117,[1]Directorio!$B$2:$V$1100,14,FALSE),"")</f>
        <v/>
      </c>
      <c r="R117" s="36" t="str">
        <f>+IFERROR(VLOOKUP(C117,[1]Directorio!$B$2:$V$1100,15,FALSE),"")</f>
        <v/>
      </c>
      <c r="S117" s="36" t="str">
        <f>+IFERROR(VLOOKUP(C117,[1]Directorio!$B$2:$V$1100,16,FALSE),"")</f>
        <v/>
      </c>
      <c r="T117" s="36" t="str">
        <f>+IFERROR(VLOOKUP(C117,[1]Directorio!$B$2:$V$1100,17,FALSE),"")</f>
        <v/>
      </c>
      <c r="U117" s="39" t="str">
        <f>+IFERROR(VLOOKUP(C117,[1]Directorio!$B$2:$V$1100,18,FALSE),"")</f>
        <v/>
      </c>
      <c r="V117" s="39" t="str">
        <f>+IFERROR(VLOOKUP(C117,[1]Directorio!$B$2:$V$1100,19,FALSE),"")</f>
        <v/>
      </c>
      <c r="W117" s="40" t="str">
        <f>+IFERROR(VLOOKUP(C117,[1]Directorio!$B$2:$V$1100,20,FALSE),"")</f>
        <v/>
      </c>
      <c r="X117" s="39" t="str">
        <f>+IFERROR(VLOOKUP(C117,[1]Directorio!$B$2:$V$1100,21,FALSE),"")</f>
        <v/>
      </c>
      <c r="Y117" s="34"/>
      <c r="Z117" s="34"/>
      <c r="AA117" s="41"/>
      <c r="AB117" s="42"/>
      <c r="AC117" s="34"/>
      <c r="AD117" s="42"/>
      <c r="AE117" s="34"/>
      <c r="AF117" s="42"/>
      <c r="AG117" s="51"/>
    </row>
    <row r="118" spans="1:33" x14ac:dyDescent="0.25">
      <c r="A118" s="54">
        <v>114</v>
      </c>
      <c r="B118" s="48" t="str">
        <f t="shared" si="1"/>
        <v/>
      </c>
      <c r="C118" s="35"/>
      <c r="D118" s="43" t="str">
        <f>+IFERROR(VLOOKUP(E118,Listas!$H$2:$I$34,2,FALSE),"")</f>
        <v/>
      </c>
      <c r="E118" s="36" t="str">
        <f>+IFERROR(VLOOKUP(C118,[1]Directorio!$B$2:$V$1100,2,FALSE),"")</f>
        <v/>
      </c>
      <c r="F118" s="37" t="str">
        <f>+IFERROR(VLOOKUP(C118,[1]Directorio!$B$2:$V$1100,3,FALSE),"")</f>
        <v/>
      </c>
      <c r="G118" s="36" t="str">
        <f>+IFERROR(VLOOKUP(C118,[1]Directorio!$B$2:$V$1100,4,FALSE),"")</f>
        <v/>
      </c>
      <c r="H118" s="36" t="str">
        <f>+IFERROR(VLOOKUP(C118,[1]Directorio!$B$2:$V$1100,5,FALSE),"")</f>
        <v/>
      </c>
      <c r="I118" s="36" t="str">
        <f>+IFERROR(VLOOKUP(C118,[1]Directorio!$B$2:$V$1100,6,FALSE),"")</f>
        <v/>
      </c>
      <c r="J118" s="36" t="str">
        <f>+IFERROR(VLOOKUP(C118,[1]Directorio!$B$2:$V$1100,7,FALSE),"")</f>
        <v/>
      </c>
      <c r="K118" s="36" t="str">
        <f>+IFERROR(VLOOKUP(C118,[1]Directorio!$B$2:$V$1100,8,FALSE),"")</f>
        <v/>
      </c>
      <c r="L118" s="36" t="str">
        <f>+IFERROR(VLOOKUP(C118,[1]Directorio!$B$2:$V$1100,9,FALSE),"")</f>
        <v/>
      </c>
      <c r="M118" s="36" t="str">
        <f>+IFERROR(VLOOKUP(C118,[1]Directorio!$B$2:$V$1100,10,FALSE),"")</f>
        <v/>
      </c>
      <c r="N118" s="36" t="str">
        <f>+IFERROR(VLOOKUP(C118,[1]Directorio!$B$2:$V$1100,11,FALSE),"")</f>
        <v/>
      </c>
      <c r="O118" s="38" t="str">
        <f>+IFERROR(VLOOKUP(C118,[1]Directorio!$B$2:$V$1100,12,FALSE),"")</f>
        <v/>
      </c>
      <c r="P118" s="36" t="str">
        <f>+IFERROR(VLOOKUP(C118,[1]Directorio!$B$2:$V$1100,13,FALSE),"")</f>
        <v/>
      </c>
      <c r="Q118" s="36" t="str">
        <f>+IFERROR(VLOOKUP(C118,[1]Directorio!$B$2:$V$1100,14,FALSE),"")</f>
        <v/>
      </c>
      <c r="R118" s="36" t="str">
        <f>+IFERROR(VLOOKUP(C118,[1]Directorio!$B$2:$V$1100,15,FALSE),"")</f>
        <v/>
      </c>
      <c r="S118" s="36" t="str">
        <f>+IFERROR(VLOOKUP(C118,[1]Directorio!$B$2:$V$1100,16,FALSE),"")</f>
        <v/>
      </c>
      <c r="T118" s="36" t="str">
        <f>+IFERROR(VLOOKUP(C118,[1]Directorio!$B$2:$V$1100,17,FALSE),"")</f>
        <v/>
      </c>
      <c r="U118" s="39" t="str">
        <f>+IFERROR(VLOOKUP(C118,[1]Directorio!$B$2:$V$1100,18,FALSE),"")</f>
        <v/>
      </c>
      <c r="V118" s="39" t="str">
        <f>+IFERROR(VLOOKUP(C118,[1]Directorio!$B$2:$V$1100,19,FALSE),"")</f>
        <v/>
      </c>
      <c r="W118" s="40" t="str">
        <f>+IFERROR(VLOOKUP(C118,[1]Directorio!$B$2:$V$1100,20,FALSE),"")</f>
        <v/>
      </c>
      <c r="X118" s="39" t="str">
        <f>+IFERROR(VLOOKUP(C118,[1]Directorio!$B$2:$V$1100,21,FALSE),"")</f>
        <v/>
      </c>
      <c r="Y118" s="34"/>
      <c r="Z118" s="34"/>
      <c r="AA118" s="41"/>
      <c r="AB118" s="42"/>
      <c r="AC118" s="34"/>
      <c r="AD118" s="42"/>
      <c r="AE118" s="34"/>
      <c r="AF118" s="42"/>
      <c r="AG118" s="51"/>
    </row>
    <row r="119" spans="1:33" x14ac:dyDescent="0.25">
      <c r="A119" s="54">
        <v>115</v>
      </c>
      <c r="B119" s="48" t="str">
        <f t="shared" si="1"/>
        <v/>
      </c>
      <c r="C119" s="35"/>
      <c r="D119" s="43" t="str">
        <f>+IFERROR(VLOOKUP(E119,Listas!$H$2:$I$34,2,FALSE),"")</f>
        <v/>
      </c>
      <c r="E119" s="36" t="str">
        <f>+IFERROR(VLOOKUP(C119,[1]Directorio!$B$2:$V$1100,2,FALSE),"")</f>
        <v/>
      </c>
      <c r="F119" s="37" t="str">
        <f>+IFERROR(VLOOKUP(C119,[1]Directorio!$B$2:$V$1100,3,FALSE),"")</f>
        <v/>
      </c>
      <c r="G119" s="36" t="str">
        <f>+IFERROR(VLOOKUP(C119,[1]Directorio!$B$2:$V$1100,4,FALSE),"")</f>
        <v/>
      </c>
      <c r="H119" s="36" t="str">
        <f>+IFERROR(VLOOKUP(C119,[1]Directorio!$B$2:$V$1100,5,FALSE),"")</f>
        <v/>
      </c>
      <c r="I119" s="36" t="str">
        <f>+IFERROR(VLOOKUP(C119,[1]Directorio!$B$2:$V$1100,6,FALSE),"")</f>
        <v/>
      </c>
      <c r="J119" s="36" t="str">
        <f>+IFERROR(VLOOKUP(C119,[1]Directorio!$B$2:$V$1100,7,FALSE),"")</f>
        <v/>
      </c>
      <c r="K119" s="36" t="str">
        <f>+IFERROR(VLOOKUP(C119,[1]Directorio!$B$2:$V$1100,8,FALSE),"")</f>
        <v/>
      </c>
      <c r="L119" s="36" t="str">
        <f>+IFERROR(VLOOKUP(C119,[1]Directorio!$B$2:$V$1100,9,FALSE),"")</f>
        <v/>
      </c>
      <c r="M119" s="36" t="str">
        <f>+IFERROR(VLOOKUP(C119,[1]Directorio!$B$2:$V$1100,10,FALSE),"")</f>
        <v/>
      </c>
      <c r="N119" s="36" t="str">
        <f>+IFERROR(VLOOKUP(C119,[1]Directorio!$B$2:$V$1100,11,FALSE),"")</f>
        <v/>
      </c>
      <c r="O119" s="38" t="str">
        <f>+IFERROR(VLOOKUP(C119,[1]Directorio!$B$2:$V$1100,12,FALSE),"")</f>
        <v/>
      </c>
      <c r="P119" s="36" t="str">
        <f>+IFERROR(VLOOKUP(C119,[1]Directorio!$B$2:$V$1100,13,FALSE),"")</f>
        <v/>
      </c>
      <c r="Q119" s="36" t="str">
        <f>+IFERROR(VLOOKUP(C119,[1]Directorio!$B$2:$V$1100,14,FALSE),"")</f>
        <v/>
      </c>
      <c r="R119" s="36" t="str">
        <f>+IFERROR(VLOOKUP(C119,[1]Directorio!$B$2:$V$1100,15,FALSE),"")</f>
        <v/>
      </c>
      <c r="S119" s="36" t="str">
        <f>+IFERROR(VLOOKUP(C119,[1]Directorio!$B$2:$V$1100,16,FALSE),"")</f>
        <v/>
      </c>
      <c r="T119" s="36" t="str">
        <f>+IFERROR(VLOOKUP(C119,[1]Directorio!$B$2:$V$1100,17,FALSE),"")</f>
        <v/>
      </c>
      <c r="U119" s="39" t="str">
        <f>+IFERROR(VLOOKUP(C119,[1]Directorio!$B$2:$V$1100,18,FALSE),"")</f>
        <v/>
      </c>
      <c r="V119" s="39" t="str">
        <f>+IFERROR(VLOOKUP(C119,[1]Directorio!$B$2:$V$1100,19,FALSE),"")</f>
        <v/>
      </c>
      <c r="W119" s="40" t="str">
        <f>+IFERROR(VLOOKUP(C119,[1]Directorio!$B$2:$V$1100,20,FALSE),"")</f>
        <v/>
      </c>
      <c r="X119" s="39" t="str">
        <f>+IFERROR(VLOOKUP(C119,[1]Directorio!$B$2:$V$1100,21,FALSE),"")</f>
        <v/>
      </c>
      <c r="Y119" s="34"/>
      <c r="Z119" s="34"/>
      <c r="AA119" s="41"/>
      <c r="AB119" s="42"/>
      <c r="AC119" s="34"/>
      <c r="AD119" s="42"/>
      <c r="AE119" s="34"/>
      <c r="AF119" s="42"/>
      <c r="AG119" s="51"/>
    </row>
    <row r="120" spans="1:33" x14ac:dyDescent="0.25">
      <c r="A120" s="54">
        <v>116</v>
      </c>
      <c r="B120" s="48" t="str">
        <f t="shared" si="1"/>
        <v/>
      </c>
      <c r="C120" s="35"/>
      <c r="D120" s="43" t="str">
        <f>+IFERROR(VLOOKUP(E120,Listas!$H$2:$I$34,2,FALSE),"")</f>
        <v/>
      </c>
      <c r="E120" s="36" t="str">
        <f>+IFERROR(VLOOKUP(C120,[1]Directorio!$B$2:$V$1100,2,FALSE),"")</f>
        <v/>
      </c>
      <c r="F120" s="37" t="str">
        <f>+IFERROR(VLOOKUP(C120,[1]Directorio!$B$2:$V$1100,3,FALSE),"")</f>
        <v/>
      </c>
      <c r="G120" s="36" t="str">
        <f>+IFERROR(VLOOKUP(C120,[1]Directorio!$B$2:$V$1100,4,FALSE),"")</f>
        <v/>
      </c>
      <c r="H120" s="36" t="str">
        <f>+IFERROR(VLOOKUP(C120,[1]Directorio!$B$2:$V$1100,5,FALSE),"")</f>
        <v/>
      </c>
      <c r="I120" s="36" t="str">
        <f>+IFERROR(VLOOKUP(C120,[1]Directorio!$B$2:$V$1100,6,FALSE),"")</f>
        <v/>
      </c>
      <c r="J120" s="36" t="str">
        <f>+IFERROR(VLOOKUP(C120,[1]Directorio!$B$2:$V$1100,7,FALSE),"")</f>
        <v/>
      </c>
      <c r="K120" s="36" t="str">
        <f>+IFERROR(VLOOKUP(C120,[1]Directorio!$B$2:$V$1100,8,FALSE),"")</f>
        <v/>
      </c>
      <c r="L120" s="36" t="str">
        <f>+IFERROR(VLOOKUP(C120,[1]Directorio!$B$2:$V$1100,9,FALSE),"")</f>
        <v/>
      </c>
      <c r="M120" s="36" t="str">
        <f>+IFERROR(VLOOKUP(C120,[1]Directorio!$B$2:$V$1100,10,FALSE),"")</f>
        <v/>
      </c>
      <c r="N120" s="36" t="str">
        <f>+IFERROR(VLOOKUP(C120,[1]Directorio!$B$2:$V$1100,11,FALSE),"")</f>
        <v/>
      </c>
      <c r="O120" s="38" t="str">
        <f>+IFERROR(VLOOKUP(C120,[1]Directorio!$B$2:$V$1100,12,FALSE),"")</f>
        <v/>
      </c>
      <c r="P120" s="36" t="str">
        <f>+IFERROR(VLOOKUP(C120,[1]Directorio!$B$2:$V$1100,13,FALSE),"")</f>
        <v/>
      </c>
      <c r="Q120" s="36" t="str">
        <f>+IFERROR(VLOOKUP(C120,[1]Directorio!$B$2:$V$1100,14,FALSE),"")</f>
        <v/>
      </c>
      <c r="R120" s="36" t="str">
        <f>+IFERROR(VLOOKUP(C120,[1]Directorio!$B$2:$V$1100,15,FALSE),"")</f>
        <v/>
      </c>
      <c r="S120" s="36" t="str">
        <f>+IFERROR(VLOOKUP(C120,[1]Directorio!$B$2:$V$1100,16,FALSE),"")</f>
        <v/>
      </c>
      <c r="T120" s="36" t="str">
        <f>+IFERROR(VLOOKUP(C120,[1]Directorio!$B$2:$V$1100,17,FALSE),"")</f>
        <v/>
      </c>
      <c r="U120" s="39" t="str">
        <f>+IFERROR(VLOOKUP(C120,[1]Directorio!$B$2:$V$1100,18,FALSE),"")</f>
        <v/>
      </c>
      <c r="V120" s="39" t="str">
        <f>+IFERROR(VLOOKUP(C120,[1]Directorio!$B$2:$V$1100,19,FALSE),"")</f>
        <v/>
      </c>
      <c r="W120" s="40" t="str">
        <f>+IFERROR(VLOOKUP(C120,[1]Directorio!$B$2:$V$1100,20,FALSE),"")</f>
        <v/>
      </c>
      <c r="X120" s="39" t="str">
        <f>+IFERROR(VLOOKUP(C120,[1]Directorio!$B$2:$V$1100,21,FALSE),"")</f>
        <v/>
      </c>
      <c r="Y120" s="34"/>
      <c r="Z120" s="34"/>
      <c r="AA120" s="41"/>
      <c r="AB120" s="42"/>
      <c r="AC120" s="34"/>
      <c r="AD120" s="42"/>
      <c r="AE120" s="34"/>
      <c r="AF120" s="42"/>
      <c r="AG120" s="51"/>
    </row>
    <row r="121" spans="1:33" x14ac:dyDescent="0.25">
      <c r="A121" s="54">
        <v>117</v>
      </c>
      <c r="B121" s="48" t="str">
        <f t="shared" si="1"/>
        <v/>
      </c>
      <c r="C121" s="35"/>
      <c r="D121" s="43" t="str">
        <f>+IFERROR(VLOOKUP(E121,Listas!$H$2:$I$34,2,FALSE),"")</f>
        <v/>
      </c>
      <c r="E121" s="36" t="str">
        <f>+IFERROR(VLOOKUP(C121,[1]Directorio!$B$2:$V$1100,2,FALSE),"")</f>
        <v/>
      </c>
      <c r="F121" s="37" t="str">
        <f>+IFERROR(VLOOKUP(C121,[1]Directorio!$B$2:$V$1100,3,FALSE),"")</f>
        <v/>
      </c>
      <c r="G121" s="36" t="str">
        <f>+IFERROR(VLOOKUP(C121,[1]Directorio!$B$2:$V$1100,4,FALSE),"")</f>
        <v/>
      </c>
      <c r="H121" s="36" t="str">
        <f>+IFERROR(VLOOKUP(C121,[1]Directorio!$B$2:$V$1100,5,FALSE),"")</f>
        <v/>
      </c>
      <c r="I121" s="36" t="str">
        <f>+IFERROR(VLOOKUP(C121,[1]Directorio!$B$2:$V$1100,6,FALSE),"")</f>
        <v/>
      </c>
      <c r="J121" s="36" t="str">
        <f>+IFERROR(VLOOKUP(C121,[1]Directorio!$B$2:$V$1100,7,FALSE),"")</f>
        <v/>
      </c>
      <c r="K121" s="36" t="str">
        <f>+IFERROR(VLOOKUP(C121,[1]Directorio!$B$2:$V$1100,8,FALSE),"")</f>
        <v/>
      </c>
      <c r="L121" s="36" t="str">
        <f>+IFERROR(VLOOKUP(C121,[1]Directorio!$B$2:$V$1100,9,FALSE),"")</f>
        <v/>
      </c>
      <c r="M121" s="36" t="str">
        <f>+IFERROR(VLOOKUP(C121,[1]Directorio!$B$2:$V$1100,10,FALSE),"")</f>
        <v/>
      </c>
      <c r="N121" s="36" t="str">
        <f>+IFERROR(VLOOKUP(C121,[1]Directorio!$B$2:$V$1100,11,FALSE),"")</f>
        <v/>
      </c>
      <c r="O121" s="38" t="str">
        <f>+IFERROR(VLOOKUP(C121,[1]Directorio!$B$2:$V$1100,12,FALSE),"")</f>
        <v/>
      </c>
      <c r="P121" s="36" t="str">
        <f>+IFERROR(VLOOKUP(C121,[1]Directorio!$B$2:$V$1100,13,FALSE),"")</f>
        <v/>
      </c>
      <c r="Q121" s="36" t="str">
        <f>+IFERROR(VLOOKUP(C121,[1]Directorio!$B$2:$V$1100,14,FALSE),"")</f>
        <v/>
      </c>
      <c r="R121" s="36" t="str">
        <f>+IFERROR(VLOOKUP(C121,[1]Directorio!$B$2:$V$1100,15,FALSE),"")</f>
        <v/>
      </c>
      <c r="S121" s="36" t="str">
        <f>+IFERROR(VLOOKUP(C121,[1]Directorio!$B$2:$V$1100,16,FALSE),"")</f>
        <v/>
      </c>
      <c r="T121" s="36" t="str">
        <f>+IFERROR(VLOOKUP(C121,[1]Directorio!$B$2:$V$1100,17,FALSE),"")</f>
        <v/>
      </c>
      <c r="U121" s="39" t="str">
        <f>+IFERROR(VLOOKUP(C121,[1]Directorio!$B$2:$V$1100,18,FALSE),"")</f>
        <v/>
      </c>
      <c r="V121" s="39" t="str">
        <f>+IFERROR(VLOOKUP(C121,[1]Directorio!$B$2:$V$1100,19,FALSE),"")</f>
        <v/>
      </c>
      <c r="W121" s="40" t="str">
        <f>+IFERROR(VLOOKUP(C121,[1]Directorio!$B$2:$V$1100,20,FALSE),"")</f>
        <v/>
      </c>
      <c r="X121" s="39" t="str">
        <f>+IFERROR(VLOOKUP(C121,[1]Directorio!$B$2:$V$1100,21,FALSE),"")</f>
        <v/>
      </c>
      <c r="Y121" s="34"/>
      <c r="Z121" s="34"/>
      <c r="AA121" s="41"/>
      <c r="AB121" s="42"/>
      <c r="AC121" s="34"/>
      <c r="AD121" s="42"/>
      <c r="AE121" s="34"/>
      <c r="AF121" s="42"/>
      <c r="AG121" s="51"/>
    </row>
    <row r="122" spans="1:33" x14ac:dyDescent="0.25">
      <c r="A122" s="54">
        <v>118</v>
      </c>
      <c r="B122" s="48" t="str">
        <f t="shared" si="1"/>
        <v/>
      </c>
      <c r="C122" s="35"/>
      <c r="D122" s="43" t="str">
        <f>+IFERROR(VLOOKUP(E122,Listas!$H$2:$I$34,2,FALSE),"")</f>
        <v/>
      </c>
      <c r="E122" s="36" t="str">
        <f>+IFERROR(VLOOKUP(C122,[1]Directorio!$B$2:$V$1100,2,FALSE),"")</f>
        <v/>
      </c>
      <c r="F122" s="37" t="str">
        <f>+IFERROR(VLOOKUP(C122,[1]Directorio!$B$2:$V$1100,3,FALSE),"")</f>
        <v/>
      </c>
      <c r="G122" s="36" t="str">
        <f>+IFERROR(VLOOKUP(C122,[1]Directorio!$B$2:$V$1100,4,FALSE),"")</f>
        <v/>
      </c>
      <c r="H122" s="36" t="str">
        <f>+IFERROR(VLOOKUP(C122,[1]Directorio!$B$2:$V$1100,5,FALSE),"")</f>
        <v/>
      </c>
      <c r="I122" s="36" t="str">
        <f>+IFERROR(VLOOKUP(C122,[1]Directorio!$B$2:$V$1100,6,FALSE),"")</f>
        <v/>
      </c>
      <c r="J122" s="36" t="str">
        <f>+IFERROR(VLOOKUP(C122,[1]Directorio!$B$2:$V$1100,7,FALSE),"")</f>
        <v/>
      </c>
      <c r="K122" s="36" t="str">
        <f>+IFERROR(VLOOKUP(C122,[1]Directorio!$B$2:$V$1100,8,FALSE),"")</f>
        <v/>
      </c>
      <c r="L122" s="36" t="str">
        <f>+IFERROR(VLOOKUP(C122,[1]Directorio!$B$2:$V$1100,9,FALSE),"")</f>
        <v/>
      </c>
      <c r="M122" s="36" t="str">
        <f>+IFERROR(VLOOKUP(C122,[1]Directorio!$B$2:$V$1100,10,FALSE),"")</f>
        <v/>
      </c>
      <c r="N122" s="36" t="str">
        <f>+IFERROR(VLOOKUP(C122,[1]Directorio!$B$2:$V$1100,11,FALSE),"")</f>
        <v/>
      </c>
      <c r="O122" s="38" t="str">
        <f>+IFERROR(VLOOKUP(C122,[1]Directorio!$B$2:$V$1100,12,FALSE),"")</f>
        <v/>
      </c>
      <c r="P122" s="36" t="str">
        <f>+IFERROR(VLOOKUP(C122,[1]Directorio!$B$2:$V$1100,13,FALSE),"")</f>
        <v/>
      </c>
      <c r="Q122" s="36" t="str">
        <f>+IFERROR(VLOOKUP(C122,[1]Directorio!$B$2:$V$1100,14,FALSE),"")</f>
        <v/>
      </c>
      <c r="R122" s="36" t="str">
        <f>+IFERROR(VLOOKUP(C122,[1]Directorio!$B$2:$V$1100,15,FALSE),"")</f>
        <v/>
      </c>
      <c r="S122" s="36" t="str">
        <f>+IFERROR(VLOOKUP(C122,[1]Directorio!$B$2:$V$1100,16,FALSE),"")</f>
        <v/>
      </c>
      <c r="T122" s="36" t="str">
        <f>+IFERROR(VLOOKUP(C122,[1]Directorio!$B$2:$V$1100,17,FALSE),"")</f>
        <v/>
      </c>
      <c r="U122" s="39" t="str">
        <f>+IFERROR(VLOOKUP(C122,[1]Directorio!$B$2:$V$1100,18,FALSE),"")</f>
        <v/>
      </c>
      <c r="V122" s="39" t="str">
        <f>+IFERROR(VLOOKUP(C122,[1]Directorio!$B$2:$V$1100,19,FALSE),"")</f>
        <v/>
      </c>
      <c r="W122" s="40" t="str">
        <f>+IFERROR(VLOOKUP(C122,[1]Directorio!$B$2:$V$1100,20,FALSE),"")</f>
        <v/>
      </c>
      <c r="X122" s="39" t="str">
        <f>+IFERROR(VLOOKUP(C122,[1]Directorio!$B$2:$V$1100,21,FALSE),"")</f>
        <v/>
      </c>
      <c r="Y122" s="34"/>
      <c r="Z122" s="34"/>
      <c r="AA122" s="41"/>
      <c r="AB122" s="42"/>
      <c r="AC122" s="34"/>
      <c r="AD122" s="42"/>
      <c r="AE122" s="34"/>
      <c r="AF122" s="42"/>
      <c r="AG122" s="51"/>
    </row>
    <row r="123" spans="1:33" x14ac:dyDescent="0.25">
      <c r="A123" s="54">
        <v>119</v>
      </c>
      <c r="B123" s="48" t="str">
        <f t="shared" si="1"/>
        <v/>
      </c>
      <c r="C123" s="35"/>
      <c r="D123" s="43" t="str">
        <f>+IFERROR(VLOOKUP(E123,Listas!$H$2:$I$34,2,FALSE),"")</f>
        <v/>
      </c>
      <c r="E123" s="36" t="str">
        <f>+IFERROR(VLOOKUP(C123,[1]Directorio!$B$2:$V$1100,2,FALSE),"")</f>
        <v/>
      </c>
      <c r="F123" s="37" t="str">
        <f>+IFERROR(VLOOKUP(C123,[1]Directorio!$B$2:$V$1100,3,FALSE),"")</f>
        <v/>
      </c>
      <c r="G123" s="36" t="str">
        <f>+IFERROR(VLOOKUP(C123,[1]Directorio!$B$2:$V$1100,4,FALSE),"")</f>
        <v/>
      </c>
      <c r="H123" s="36" t="str">
        <f>+IFERROR(VLOOKUP(C123,[1]Directorio!$B$2:$V$1100,5,FALSE),"")</f>
        <v/>
      </c>
      <c r="I123" s="36" t="str">
        <f>+IFERROR(VLOOKUP(C123,[1]Directorio!$B$2:$V$1100,6,FALSE),"")</f>
        <v/>
      </c>
      <c r="J123" s="36" t="str">
        <f>+IFERROR(VLOOKUP(C123,[1]Directorio!$B$2:$V$1100,7,FALSE),"")</f>
        <v/>
      </c>
      <c r="K123" s="36" t="str">
        <f>+IFERROR(VLOOKUP(C123,[1]Directorio!$B$2:$V$1100,8,FALSE),"")</f>
        <v/>
      </c>
      <c r="L123" s="36" t="str">
        <f>+IFERROR(VLOOKUP(C123,[1]Directorio!$B$2:$V$1100,9,FALSE),"")</f>
        <v/>
      </c>
      <c r="M123" s="36" t="str">
        <f>+IFERROR(VLOOKUP(C123,[1]Directorio!$B$2:$V$1100,10,FALSE),"")</f>
        <v/>
      </c>
      <c r="N123" s="36" t="str">
        <f>+IFERROR(VLOOKUP(C123,[1]Directorio!$B$2:$V$1100,11,FALSE),"")</f>
        <v/>
      </c>
      <c r="O123" s="38" t="str">
        <f>+IFERROR(VLOOKUP(C123,[1]Directorio!$B$2:$V$1100,12,FALSE),"")</f>
        <v/>
      </c>
      <c r="P123" s="36" t="str">
        <f>+IFERROR(VLOOKUP(C123,[1]Directorio!$B$2:$V$1100,13,FALSE),"")</f>
        <v/>
      </c>
      <c r="Q123" s="36" t="str">
        <f>+IFERROR(VLOOKUP(C123,[1]Directorio!$B$2:$V$1100,14,FALSE),"")</f>
        <v/>
      </c>
      <c r="R123" s="36" t="str">
        <f>+IFERROR(VLOOKUP(C123,[1]Directorio!$B$2:$V$1100,15,FALSE),"")</f>
        <v/>
      </c>
      <c r="S123" s="36" t="str">
        <f>+IFERROR(VLOOKUP(C123,[1]Directorio!$B$2:$V$1100,16,FALSE),"")</f>
        <v/>
      </c>
      <c r="T123" s="36" t="str">
        <f>+IFERROR(VLOOKUP(C123,[1]Directorio!$B$2:$V$1100,17,FALSE),"")</f>
        <v/>
      </c>
      <c r="U123" s="39" t="str">
        <f>+IFERROR(VLOOKUP(C123,[1]Directorio!$B$2:$V$1100,18,FALSE),"")</f>
        <v/>
      </c>
      <c r="V123" s="39" t="str">
        <f>+IFERROR(VLOOKUP(C123,[1]Directorio!$B$2:$V$1100,19,FALSE),"")</f>
        <v/>
      </c>
      <c r="W123" s="40" t="str">
        <f>+IFERROR(VLOOKUP(C123,[1]Directorio!$B$2:$V$1100,20,FALSE),"")</f>
        <v/>
      </c>
      <c r="X123" s="39" t="str">
        <f>+IFERROR(VLOOKUP(C123,[1]Directorio!$B$2:$V$1100,21,FALSE),"")</f>
        <v/>
      </c>
      <c r="Y123" s="34"/>
      <c r="Z123" s="34"/>
      <c r="AA123" s="41"/>
      <c r="AB123" s="42"/>
      <c r="AC123" s="34"/>
      <c r="AD123" s="42"/>
      <c r="AE123" s="34"/>
      <c r="AF123" s="42"/>
      <c r="AG123" s="51"/>
    </row>
    <row r="124" spans="1:33" x14ac:dyDescent="0.25">
      <c r="A124" s="54">
        <v>120</v>
      </c>
      <c r="B124" s="48" t="str">
        <f t="shared" si="1"/>
        <v/>
      </c>
      <c r="C124" s="35"/>
      <c r="D124" s="43" t="str">
        <f>+IFERROR(VLOOKUP(E124,Listas!$H$2:$I$34,2,FALSE),"")</f>
        <v/>
      </c>
      <c r="E124" s="36" t="str">
        <f>+IFERROR(VLOOKUP(C124,[1]Directorio!$B$2:$V$1100,2,FALSE),"")</f>
        <v/>
      </c>
      <c r="F124" s="37" t="str">
        <f>+IFERROR(VLOOKUP(C124,[1]Directorio!$B$2:$V$1100,3,FALSE),"")</f>
        <v/>
      </c>
      <c r="G124" s="36" t="str">
        <f>+IFERROR(VLOOKUP(C124,[1]Directorio!$B$2:$V$1100,4,FALSE),"")</f>
        <v/>
      </c>
      <c r="H124" s="36" t="str">
        <f>+IFERROR(VLOOKUP(C124,[1]Directorio!$B$2:$V$1100,5,FALSE),"")</f>
        <v/>
      </c>
      <c r="I124" s="36" t="str">
        <f>+IFERROR(VLOOKUP(C124,[1]Directorio!$B$2:$V$1100,6,FALSE),"")</f>
        <v/>
      </c>
      <c r="J124" s="36" t="str">
        <f>+IFERROR(VLOOKUP(C124,[1]Directorio!$B$2:$V$1100,7,FALSE),"")</f>
        <v/>
      </c>
      <c r="K124" s="36" t="str">
        <f>+IFERROR(VLOOKUP(C124,[1]Directorio!$B$2:$V$1100,8,FALSE),"")</f>
        <v/>
      </c>
      <c r="L124" s="36" t="str">
        <f>+IFERROR(VLOOKUP(C124,[1]Directorio!$B$2:$V$1100,9,FALSE),"")</f>
        <v/>
      </c>
      <c r="M124" s="36" t="str">
        <f>+IFERROR(VLOOKUP(C124,[1]Directorio!$B$2:$V$1100,10,FALSE),"")</f>
        <v/>
      </c>
      <c r="N124" s="36" t="str">
        <f>+IFERROR(VLOOKUP(C124,[1]Directorio!$B$2:$V$1100,11,FALSE),"")</f>
        <v/>
      </c>
      <c r="O124" s="38" t="str">
        <f>+IFERROR(VLOOKUP(C124,[1]Directorio!$B$2:$V$1100,12,FALSE),"")</f>
        <v/>
      </c>
      <c r="P124" s="36" t="str">
        <f>+IFERROR(VLOOKUP(C124,[1]Directorio!$B$2:$V$1100,13,FALSE),"")</f>
        <v/>
      </c>
      <c r="Q124" s="36" t="str">
        <f>+IFERROR(VLOOKUP(C124,[1]Directorio!$B$2:$V$1100,14,FALSE),"")</f>
        <v/>
      </c>
      <c r="R124" s="36" t="str">
        <f>+IFERROR(VLOOKUP(C124,[1]Directorio!$B$2:$V$1100,15,FALSE),"")</f>
        <v/>
      </c>
      <c r="S124" s="36" t="str">
        <f>+IFERROR(VLOOKUP(C124,[1]Directorio!$B$2:$V$1100,16,FALSE),"")</f>
        <v/>
      </c>
      <c r="T124" s="36" t="str">
        <f>+IFERROR(VLOOKUP(C124,[1]Directorio!$B$2:$V$1100,17,FALSE),"")</f>
        <v/>
      </c>
      <c r="U124" s="39" t="str">
        <f>+IFERROR(VLOOKUP(C124,[1]Directorio!$B$2:$V$1100,18,FALSE),"")</f>
        <v/>
      </c>
      <c r="V124" s="39" t="str">
        <f>+IFERROR(VLOOKUP(C124,[1]Directorio!$B$2:$V$1100,19,FALSE),"")</f>
        <v/>
      </c>
      <c r="W124" s="40" t="str">
        <f>+IFERROR(VLOOKUP(C124,[1]Directorio!$B$2:$V$1100,20,FALSE),"")</f>
        <v/>
      </c>
      <c r="X124" s="39" t="str">
        <f>+IFERROR(VLOOKUP(C124,[1]Directorio!$B$2:$V$1100,21,FALSE),"")</f>
        <v/>
      </c>
      <c r="Y124" s="34"/>
      <c r="Z124" s="34"/>
      <c r="AA124" s="41"/>
      <c r="AB124" s="42"/>
      <c r="AC124" s="34"/>
      <c r="AD124" s="42"/>
      <c r="AE124" s="34"/>
      <c r="AF124" s="42"/>
      <c r="AG124" s="51"/>
    </row>
    <row r="125" spans="1:33" x14ac:dyDescent="0.25">
      <c r="A125" s="54">
        <v>121</v>
      </c>
      <c r="B125" s="48" t="str">
        <f t="shared" si="1"/>
        <v/>
      </c>
      <c r="C125" s="35"/>
      <c r="D125" s="43" t="str">
        <f>+IFERROR(VLOOKUP(E125,Listas!$H$2:$I$34,2,FALSE),"")</f>
        <v/>
      </c>
      <c r="E125" s="36" t="str">
        <f>+IFERROR(VLOOKUP(C125,[1]Directorio!$B$2:$V$1100,2,FALSE),"")</f>
        <v/>
      </c>
      <c r="F125" s="37" t="str">
        <f>+IFERROR(VLOOKUP(C125,[1]Directorio!$B$2:$V$1100,3,FALSE),"")</f>
        <v/>
      </c>
      <c r="G125" s="36" t="str">
        <f>+IFERROR(VLOOKUP(C125,[1]Directorio!$B$2:$V$1100,4,FALSE),"")</f>
        <v/>
      </c>
      <c r="H125" s="36" t="str">
        <f>+IFERROR(VLOOKUP(C125,[1]Directorio!$B$2:$V$1100,5,FALSE),"")</f>
        <v/>
      </c>
      <c r="I125" s="36" t="str">
        <f>+IFERROR(VLOOKUP(C125,[1]Directorio!$B$2:$V$1100,6,FALSE),"")</f>
        <v/>
      </c>
      <c r="J125" s="36" t="str">
        <f>+IFERROR(VLOOKUP(C125,[1]Directorio!$B$2:$V$1100,7,FALSE),"")</f>
        <v/>
      </c>
      <c r="K125" s="36" t="str">
        <f>+IFERROR(VLOOKUP(C125,[1]Directorio!$B$2:$V$1100,8,FALSE),"")</f>
        <v/>
      </c>
      <c r="L125" s="36" t="str">
        <f>+IFERROR(VLOOKUP(C125,[1]Directorio!$B$2:$V$1100,9,FALSE),"")</f>
        <v/>
      </c>
      <c r="M125" s="36" t="str">
        <f>+IFERROR(VLOOKUP(C125,[1]Directorio!$B$2:$V$1100,10,FALSE),"")</f>
        <v/>
      </c>
      <c r="N125" s="36" t="str">
        <f>+IFERROR(VLOOKUP(C125,[1]Directorio!$B$2:$V$1100,11,FALSE),"")</f>
        <v/>
      </c>
      <c r="O125" s="38" t="str">
        <f>+IFERROR(VLOOKUP(C125,[1]Directorio!$B$2:$V$1100,12,FALSE),"")</f>
        <v/>
      </c>
      <c r="P125" s="36" t="str">
        <f>+IFERROR(VLOOKUP(C125,[1]Directorio!$B$2:$V$1100,13,FALSE),"")</f>
        <v/>
      </c>
      <c r="Q125" s="36" t="str">
        <f>+IFERROR(VLOOKUP(C125,[1]Directorio!$B$2:$V$1100,14,FALSE),"")</f>
        <v/>
      </c>
      <c r="R125" s="36" t="str">
        <f>+IFERROR(VLOOKUP(C125,[1]Directorio!$B$2:$V$1100,15,FALSE),"")</f>
        <v/>
      </c>
      <c r="S125" s="36" t="str">
        <f>+IFERROR(VLOOKUP(C125,[1]Directorio!$B$2:$V$1100,16,FALSE),"")</f>
        <v/>
      </c>
      <c r="T125" s="36" t="str">
        <f>+IFERROR(VLOOKUP(C125,[1]Directorio!$B$2:$V$1100,17,FALSE),"")</f>
        <v/>
      </c>
      <c r="U125" s="39" t="str">
        <f>+IFERROR(VLOOKUP(C125,[1]Directorio!$B$2:$V$1100,18,FALSE),"")</f>
        <v/>
      </c>
      <c r="V125" s="39" t="str">
        <f>+IFERROR(VLOOKUP(C125,[1]Directorio!$B$2:$V$1100,19,FALSE),"")</f>
        <v/>
      </c>
      <c r="W125" s="40" t="str">
        <f>+IFERROR(VLOOKUP(C125,[1]Directorio!$B$2:$V$1100,20,FALSE),"")</f>
        <v/>
      </c>
      <c r="X125" s="39" t="str">
        <f>+IFERROR(VLOOKUP(C125,[1]Directorio!$B$2:$V$1100,21,FALSE),"")</f>
        <v/>
      </c>
      <c r="Y125" s="34"/>
      <c r="Z125" s="34"/>
      <c r="AA125" s="41"/>
      <c r="AB125" s="42"/>
      <c r="AC125" s="34"/>
      <c r="AD125" s="42"/>
      <c r="AE125" s="34"/>
      <c r="AF125" s="42"/>
      <c r="AG125" s="51"/>
    </row>
    <row r="126" spans="1:33" x14ac:dyDescent="0.25">
      <c r="A126" s="54">
        <v>122</v>
      </c>
      <c r="B126" s="48" t="str">
        <f t="shared" si="1"/>
        <v/>
      </c>
      <c r="C126" s="35"/>
      <c r="D126" s="43" t="str">
        <f>+IFERROR(VLOOKUP(E126,Listas!$H$2:$I$34,2,FALSE),"")</f>
        <v/>
      </c>
      <c r="E126" s="36" t="str">
        <f>+IFERROR(VLOOKUP(C126,[1]Directorio!$B$2:$V$1100,2,FALSE),"")</f>
        <v/>
      </c>
      <c r="F126" s="37" t="str">
        <f>+IFERROR(VLOOKUP(C126,[1]Directorio!$B$2:$V$1100,3,FALSE),"")</f>
        <v/>
      </c>
      <c r="G126" s="36" t="str">
        <f>+IFERROR(VLOOKUP(C126,[1]Directorio!$B$2:$V$1100,4,FALSE),"")</f>
        <v/>
      </c>
      <c r="H126" s="36" t="str">
        <f>+IFERROR(VLOOKUP(C126,[1]Directorio!$B$2:$V$1100,5,FALSE),"")</f>
        <v/>
      </c>
      <c r="I126" s="36" t="str">
        <f>+IFERROR(VLOOKUP(C126,[1]Directorio!$B$2:$V$1100,6,FALSE),"")</f>
        <v/>
      </c>
      <c r="J126" s="36" t="str">
        <f>+IFERROR(VLOOKUP(C126,[1]Directorio!$B$2:$V$1100,7,FALSE),"")</f>
        <v/>
      </c>
      <c r="K126" s="36" t="str">
        <f>+IFERROR(VLOOKUP(C126,[1]Directorio!$B$2:$V$1100,8,FALSE),"")</f>
        <v/>
      </c>
      <c r="L126" s="36" t="str">
        <f>+IFERROR(VLOOKUP(C126,[1]Directorio!$B$2:$V$1100,9,FALSE),"")</f>
        <v/>
      </c>
      <c r="M126" s="36" t="str">
        <f>+IFERROR(VLOOKUP(C126,[1]Directorio!$B$2:$V$1100,10,FALSE),"")</f>
        <v/>
      </c>
      <c r="N126" s="36" t="str">
        <f>+IFERROR(VLOOKUP(C126,[1]Directorio!$B$2:$V$1100,11,FALSE),"")</f>
        <v/>
      </c>
      <c r="O126" s="38" t="str">
        <f>+IFERROR(VLOOKUP(C126,[1]Directorio!$B$2:$V$1100,12,FALSE),"")</f>
        <v/>
      </c>
      <c r="P126" s="36" t="str">
        <f>+IFERROR(VLOOKUP(C126,[1]Directorio!$B$2:$V$1100,13,FALSE),"")</f>
        <v/>
      </c>
      <c r="Q126" s="36" t="str">
        <f>+IFERROR(VLOOKUP(C126,[1]Directorio!$B$2:$V$1100,14,FALSE),"")</f>
        <v/>
      </c>
      <c r="R126" s="36" t="str">
        <f>+IFERROR(VLOOKUP(C126,[1]Directorio!$B$2:$V$1100,15,FALSE),"")</f>
        <v/>
      </c>
      <c r="S126" s="36" t="str">
        <f>+IFERROR(VLOOKUP(C126,[1]Directorio!$B$2:$V$1100,16,FALSE),"")</f>
        <v/>
      </c>
      <c r="T126" s="36" t="str">
        <f>+IFERROR(VLOOKUP(C126,[1]Directorio!$B$2:$V$1100,17,FALSE),"")</f>
        <v/>
      </c>
      <c r="U126" s="39" t="str">
        <f>+IFERROR(VLOOKUP(C126,[1]Directorio!$B$2:$V$1100,18,FALSE),"")</f>
        <v/>
      </c>
      <c r="V126" s="39" t="str">
        <f>+IFERROR(VLOOKUP(C126,[1]Directorio!$B$2:$V$1100,19,FALSE),"")</f>
        <v/>
      </c>
      <c r="W126" s="40" t="str">
        <f>+IFERROR(VLOOKUP(C126,[1]Directorio!$B$2:$V$1100,20,FALSE),"")</f>
        <v/>
      </c>
      <c r="X126" s="39" t="str">
        <f>+IFERROR(VLOOKUP(C126,[1]Directorio!$B$2:$V$1100,21,FALSE),"")</f>
        <v/>
      </c>
      <c r="Y126" s="34"/>
      <c r="Z126" s="34"/>
      <c r="AA126" s="41"/>
      <c r="AB126" s="42"/>
      <c r="AC126" s="34"/>
      <c r="AD126" s="42"/>
      <c r="AE126" s="34"/>
      <c r="AF126" s="42"/>
      <c r="AG126" s="51"/>
    </row>
    <row r="127" spans="1:33" x14ac:dyDescent="0.25">
      <c r="A127" s="54">
        <v>123</v>
      </c>
      <c r="B127" s="48" t="str">
        <f t="shared" si="1"/>
        <v/>
      </c>
      <c r="C127" s="35"/>
      <c r="D127" s="43" t="str">
        <f>+IFERROR(VLOOKUP(E127,Listas!$H$2:$I$34,2,FALSE),"")</f>
        <v/>
      </c>
      <c r="E127" s="36" t="str">
        <f>+IFERROR(VLOOKUP(C127,[1]Directorio!$B$2:$V$1100,2,FALSE),"")</f>
        <v/>
      </c>
      <c r="F127" s="37" t="str">
        <f>+IFERROR(VLOOKUP(C127,[1]Directorio!$B$2:$V$1100,3,FALSE),"")</f>
        <v/>
      </c>
      <c r="G127" s="36" t="str">
        <f>+IFERROR(VLOOKUP(C127,[1]Directorio!$B$2:$V$1100,4,FALSE),"")</f>
        <v/>
      </c>
      <c r="H127" s="36" t="str">
        <f>+IFERROR(VLOOKUP(C127,[1]Directorio!$B$2:$V$1100,5,FALSE),"")</f>
        <v/>
      </c>
      <c r="I127" s="36" t="str">
        <f>+IFERROR(VLOOKUP(C127,[1]Directorio!$B$2:$V$1100,6,FALSE),"")</f>
        <v/>
      </c>
      <c r="J127" s="36" t="str">
        <f>+IFERROR(VLOOKUP(C127,[1]Directorio!$B$2:$V$1100,7,FALSE),"")</f>
        <v/>
      </c>
      <c r="K127" s="36" t="str">
        <f>+IFERROR(VLOOKUP(C127,[1]Directorio!$B$2:$V$1100,8,FALSE),"")</f>
        <v/>
      </c>
      <c r="L127" s="36" t="str">
        <f>+IFERROR(VLOOKUP(C127,[1]Directorio!$B$2:$V$1100,9,FALSE),"")</f>
        <v/>
      </c>
      <c r="M127" s="36" t="str">
        <f>+IFERROR(VLOOKUP(C127,[1]Directorio!$B$2:$V$1100,10,FALSE),"")</f>
        <v/>
      </c>
      <c r="N127" s="36" t="str">
        <f>+IFERROR(VLOOKUP(C127,[1]Directorio!$B$2:$V$1100,11,FALSE),"")</f>
        <v/>
      </c>
      <c r="O127" s="38" t="str">
        <f>+IFERROR(VLOOKUP(C127,[1]Directorio!$B$2:$V$1100,12,FALSE),"")</f>
        <v/>
      </c>
      <c r="P127" s="36" t="str">
        <f>+IFERROR(VLOOKUP(C127,[1]Directorio!$B$2:$V$1100,13,FALSE),"")</f>
        <v/>
      </c>
      <c r="Q127" s="36" t="str">
        <f>+IFERROR(VLOOKUP(C127,[1]Directorio!$B$2:$V$1100,14,FALSE),"")</f>
        <v/>
      </c>
      <c r="R127" s="36" t="str">
        <f>+IFERROR(VLOOKUP(C127,[1]Directorio!$B$2:$V$1100,15,FALSE),"")</f>
        <v/>
      </c>
      <c r="S127" s="36" t="str">
        <f>+IFERROR(VLOOKUP(C127,[1]Directorio!$B$2:$V$1100,16,FALSE),"")</f>
        <v/>
      </c>
      <c r="T127" s="36" t="str">
        <f>+IFERROR(VLOOKUP(C127,[1]Directorio!$B$2:$V$1100,17,FALSE),"")</f>
        <v/>
      </c>
      <c r="U127" s="39" t="str">
        <f>+IFERROR(VLOOKUP(C127,[1]Directorio!$B$2:$V$1100,18,FALSE),"")</f>
        <v/>
      </c>
      <c r="V127" s="39" t="str">
        <f>+IFERROR(VLOOKUP(C127,[1]Directorio!$B$2:$V$1100,19,FALSE),"")</f>
        <v/>
      </c>
      <c r="W127" s="40" t="str">
        <f>+IFERROR(VLOOKUP(C127,[1]Directorio!$B$2:$V$1100,20,FALSE),"")</f>
        <v/>
      </c>
      <c r="X127" s="39" t="str">
        <f>+IFERROR(VLOOKUP(C127,[1]Directorio!$B$2:$V$1100,21,FALSE),"")</f>
        <v/>
      </c>
      <c r="Y127" s="34"/>
      <c r="Z127" s="34"/>
      <c r="AA127" s="41"/>
      <c r="AB127" s="42"/>
      <c r="AC127" s="34"/>
      <c r="AD127" s="42"/>
      <c r="AE127" s="34"/>
      <c r="AF127" s="42"/>
      <c r="AG127" s="51"/>
    </row>
    <row r="128" spans="1:33" x14ac:dyDescent="0.25">
      <c r="A128" s="54">
        <v>124</v>
      </c>
      <c r="B128" s="48" t="str">
        <f t="shared" si="1"/>
        <v/>
      </c>
      <c r="C128" s="35"/>
      <c r="D128" s="43" t="str">
        <f>+IFERROR(VLOOKUP(E128,Listas!$H$2:$I$34,2,FALSE),"")</f>
        <v/>
      </c>
      <c r="E128" s="36" t="str">
        <f>+IFERROR(VLOOKUP(C128,[1]Directorio!$B$2:$V$1100,2,FALSE),"")</f>
        <v/>
      </c>
      <c r="F128" s="37" t="str">
        <f>+IFERROR(VLOOKUP(C128,[1]Directorio!$B$2:$V$1100,3,FALSE),"")</f>
        <v/>
      </c>
      <c r="G128" s="36" t="str">
        <f>+IFERROR(VLOOKUP(C128,[1]Directorio!$B$2:$V$1100,4,FALSE),"")</f>
        <v/>
      </c>
      <c r="H128" s="36" t="str">
        <f>+IFERROR(VLOOKUP(C128,[1]Directorio!$B$2:$V$1100,5,FALSE),"")</f>
        <v/>
      </c>
      <c r="I128" s="36" t="str">
        <f>+IFERROR(VLOOKUP(C128,[1]Directorio!$B$2:$V$1100,6,FALSE),"")</f>
        <v/>
      </c>
      <c r="J128" s="36" t="str">
        <f>+IFERROR(VLOOKUP(C128,[1]Directorio!$B$2:$V$1100,7,FALSE),"")</f>
        <v/>
      </c>
      <c r="K128" s="36" t="str">
        <f>+IFERROR(VLOOKUP(C128,[1]Directorio!$B$2:$V$1100,8,FALSE),"")</f>
        <v/>
      </c>
      <c r="L128" s="36" t="str">
        <f>+IFERROR(VLOOKUP(C128,[1]Directorio!$B$2:$V$1100,9,FALSE),"")</f>
        <v/>
      </c>
      <c r="M128" s="36" t="str">
        <f>+IFERROR(VLOOKUP(C128,[1]Directorio!$B$2:$V$1100,10,FALSE),"")</f>
        <v/>
      </c>
      <c r="N128" s="36" t="str">
        <f>+IFERROR(VLOOKUP(C128,[1]Directorio!$B$2:$V$1100,11,FALSE),"")</f>
        <v/>
      </c>
      <c r="O128" s="38" t="str">
        <f>+IFERROR(VLOOKUP(C128,[1]Directorio!$B$2:$V$1100,12,FALSE),"")</f>
        <v/>
      </c>
      <c r="P128" s="36" t="str">
        <f>+IFERROR(VLOOKUP(C128,[1]Directorio!$B$2:$V$1100,13,FALSE),"")</f>
        <v/>
      </c>
      <c r="Q128" s="36" t="str">
        <f>+IFERROR(VLOOKUP(C128,[1]Directorio!$B$2:$V$1100,14,FALSE),"")</f>
        <v/>
      </c>
      <c r="R128" s="36" t="str">
        <f>+IFERROR(VLOOKUP(C128,[1]Directorio!$B$2:$V$1100,15,FALSE),"")</f>
        <v/>
      </c>
      <c r="S128" s="36" t="str">
        <f>+IFERROR(VLOOKUP(C128,[1]Directorio!$B$2:$V$1100,16,FALSE),"")</f>
        <v/>
      </c>
      <c r="T128" s="36" t="str">
        <f>+IFERROR(VLOOKUP(C128,[1]Directorio!$B$2:$V$1100,17,FALSE),"")</f>
        <v/>
      </c>
      <c r="U128" s="39" t="str">
        <f>+IFERROR(VLOOKUP(C128,[1]Directorio!$B$2:$V$1100,18,FALSE),"")</f>
        <v/>
      </c>
      <c r="V128" s="39" t="str">
        <f>+IFERROR(VLOOKUP(C128,[1]Directorio!$B$2:$V$1100,19,FALSE),"")</f>
        <v/>
      </c>
      <c r="W128" s="40" t="str">
        <f>+IFERROR(VLOOKUP(C128,[1]Directorio!$B$2:$V$1100,20,FALSE),"")</f>
        <v/>
      </c>
      <c r="X128" s="39" t="str">
        <f>+IFERROR(VLOOKUP(C128,[1]Directorio!$B$2:$V$1100,21,FALSE),"")</f>
        <v/>
      </c>
      <c r="Y128" s="34"/>
      <c r="Z128" s="34"/>
      <c r="AA128" s="41"/>
      <c r="AB128" s="42"/>
      <c r="AC128" s="34"/>
      <c r="AD128" s="42"/>
      <c r="AE128" s="34"/>
      <c r="AF128" s="42"/>
      <c r="AG128" s="51"/>
    </row>
    <row r="129" spans="1:33" x14ac:dyDescent="0.25">
      <c r="A129" s="54">
        <v>125</v>
      </c>
      <c r="B129" s="48" t="str">
        <f t="shared" si="1"/>
        <v/>
      </c>
      <c r="C129" s="35"/>
      <c r="D129" s="43" t="str">
        <f>+IFERROR(VLOOKUP(E129,Listas!$H$2:$I$34,2,FALSE),"")</f>
        <v/>
      </c>
      <c r="E129" s="36" t="str">
        <f>+IFERROR(VLOOKUP(C129,[1]Directorio!$B$2:$V$1100,2,FALSE),"")</f>
        <v/>
      </c>
      <c r="F129" s="37" t="str">
        <f>+IFERROR(VLOOKUP(C129,[1]Directorio!$B$2:$V$1100,3,FALSE),"")</f>
        <v/>
      </c>
      <c r="G129" s="36" t="str">
        <f>+IFERROR(VLOOKUP(C129,[1]Directorio!$B$2:$V$1100,4,FALSE),"")</f>
        <v/>
      </c>
      <c r="H129" s="36" t="str">
        <f>+IFERROR(VLOOKUP(C129,[1]Directorio!$B$2:$V$1100,5,FALSE),"")</f>
        <v/>
      </c>
      <c r="I129" s="36" t="str">
        <f>+IFERROR(VLOOKUP(C129,[1]Directorio!$B$2:$V$1100,6,FALSE),"")</f>
        <v/>
      </c>
      <c r="J129" s="36" t="str">
        <f>+IFERROR(VLOOKUP(C129,[1]Directorio!$B$2:$V$1100,7,FALSE),"")</f>
        <v/>
      </c>
      <c r="K129" s="36" t="str">
        <f>+IFERROR(VLOOKUP(C129,[1]Directorio!$B$2:$V$1100,8,FALSE),"")</f>
        <v/>
      </c>
      <c r="L129" s="36" t="str">
        <f>+IFERROR(VLOOKUP(C129,[1]Directorio!$B$2:$V$1100,9,FALSE),"")</f>
        <v/>
      </c>
      <c r="M129" s="36" t="str">
        <f>+IFERROR(VLOOKUP(C129,[1]Directorio!$B$2:$V$1100,10,FALSE),"")</f>
        <v/>
      </c>
      <c r="N129" s="36" t="str">
        <f>+IFERROR(VLOOKUP(C129,[1]Directorio!$B$2:$V$1100,11,FALSE),"")</f>
        <v/>
      </c>
      <c r="O129" s="38" t="str">
        <f>+IFERROR(VLOOKUP(C129,[1]Directorio!$B$2:$V$1100,12,FALSE),"")</f>
        <v/>
      </c>
      <c r="P129" s="36" t="str">
        <f>+IFERROR(VLOOKUP(C129,[1]Directorio!$B$2:$V$1100,13,FALSE),"")</f>
        <v/>
      </c>
      <c r="Q129" s="36" t="str">
        <f>+IFERROR(VLOOKUP(C129,[1]Directorio!$B$2:$V$1100,14,FALSE),"")</f>
        <v/>
      </c>
      <c r="R129" s="36" t="str">
        <f>+IFERROR(VLOOKUP(C129,[1]Directorio!$B$2:$V$1100,15,FALSE),"")</f>
        <v/>
      </c>
      <c r="S129" s="36" t="str">
        <f>+IFERROR(VLOOKUP(C129,[1]Directorio!$B$2:$V$1100,16,FALSE),"")</f>
        <v/>
      </c>
      <c r="T129" s="36" t="str">
        <f>+IFERROR(VLOOKUP(C129,[1]Directorio!$B$2:$V$1100,17,FALSE),"")</f>
        <v/>
      </c>
      <c r="U129" s="39" t="str">
        <f>+IFERROR(VLOOKUP(C129,[1]Directorio!$B$2:$V$1100,18,FALSE),"")</f>
        <v/>
      </c>
      <c r="V129" s="39" t="str">
        <f>+IFERROR(VLOOKUP(C129,[1]Directorio!$B$2:$V$1100,19,FALSE),"")</f>
        <v/>
      </c>
      <c r="W129" s="40" t="str">
        <f>+IFERROR(VLOOKUP(C129,[1]Directorio!$B$2:$V$1100,20,FALSE),"")</f>
        <v/>
      </c>
      <c r="X129" s="39" t="str">
        <f>+IFERROR(VLOOKUP(C129,[1]Directorio!$B$2:$V$1100,21,FALSE),"")</f>
        <v/>
      </c>
      <c r="Y129" s="34"/>
      <c r="Z129" s="34"/>
      <c r="AA129" s="41"/>
      <c r="AB129" s="42"/>
      <c r="AC129" s="34"/>
      <c r="AD129" s="42"/>
      <c r="AE129" s="34"/>
      <c r="AF129" s="42"/>
      <c r="AG129" s="51"/>
    </row>
    <row r="130" spans="1:33" x14ac:dyDescent="0.25">
      <c r="A130" s="54">
        <v>126</v>
      </c>
      <c r="B130" s="48" t="str">
        <f t="shared" si="1"/>
        <v/>
      </c>
      <c r="C130" s="35"/>
      <c r="D130" s="43" t="str">
        <f>+IFERROR(VLOOKUP(E130,Listas!$H$2:$I$34,2,FALSE),"")</f>
        <v/>
      </c>
      <c r="E130" s="36" t="str">
        <f>+IFERROR(VLOOKUP(C130,[1]Directorio!$B$2:$V$1100,2,FALSE),"")</f>
        <v/>
      </c>
      <c r="F130" s="37" t="str">
        <f>+IFERROR(VLOOKUP(C130,[1]Directorio!$B$2:$V$1100,3,FALSE),"")</f>
        <v/>
      </c>
      <c r="G130" s="36" t="str">
        <f>+IFERROR(VLOOKUP(C130,[1]Directorio!$B$2:$V$1100,4,FALSE),"")</f>
        <v/>
      </c>
      <c r="H130" s="36" t="str">
        <f>+IFERROR(VLOOKUP(C130,[1]Directorio!$B$2:$V$1100,5,FALSE),"")</f>
        <v/>
      </c>
      <c r="I130" s="36" t="str">
        <f>+IFERROR(VLOOKUP(C130,[1]Directorio!$B$2:$V$1100,6,FALSE),"")</f>
        <v/>
      </c>
      <c r="J130" s="36" t="str">
        <f>+IFERROR(VLOOKUP(C130,[1]Directorio!$B$2:$V$1100,7,FALSE),"")</f>
        <v/>
      </c>
      <c r="K130" s="36" t="str">
        <f>+IFERROR(VLOOKUP(C130,[1]Directorio!$B$2:$V$1100,8,FALSE),"")</f>
        <v/>
      </c>
      <c r="L130" s="36" t="str">
        <f>+IFERROR(VLOOKUP(C130,[1]Directorio!$B$2:$V$1100,9,FALSE),"")</f>
        <v/>
      </c>
      <c r="M130" s="36" t="str">
        <f>+IFERROR(VLOOKUP(C130,[1]Directorio!$B$2:$V$1100,10,FALSE),"")</f>
        <v/>
      </c>
      <c r="N130" s="36" t="str">
        <f>+IFERROR(VLOOKUP(C130,[1]Directorio!$B$2:$V$1100,11,FALSE),"")</f>
        <v/>
      </c>
      <c r="O130" s="38" t="str">
        <f>+IFERROR(VLOOKUP(C130,[1]Directorio!$B$2:$V$1100,12,FALSE),"")</f>
        <v/>
      </c>
      <c r="P130" s="36" t="str">
        <f>+IFERROR(VLOOKUP(C130,[1]Directorio!$B$2:$V$1100,13,FALSE),"")</f>
        <v/>
      </c>
      <c r="Q130" s="36" t="str">
        <f>+IFERROR(VLOOKUP(C130,[1]Directorio!$B$2:$V$1100,14,FALSE),"")</f>
        <v/>
      </c>
      <c r="R130" s="36" t="str">
        <f>+IFERROR(VLOOKUP(C130,[1]Directorio!$B$2:$V$1100,15,FALSE),"")</f>
        <v/>
      </c>
      <c r="S130" s="36" t="str">
        <f>+IFERROR(VLOOKUP(C130,[1]Directorio!$B$2:$V$1100,16,FALSE),"")</f>
        <v/>
      </c>
      <c r="T130" s="36" t="str">
        <f>+IFERROR(VLOOKUP(C130,[1]Directorio!$B$2:$V$1100,17,FALSE),"")</f>
        <v/>
      </c>
      <c r="U130" s="39" t="str">
        <f>+IFERROR(VLOOKUP(C130,[1]Directorio!$B$2:$V$1100,18,FALSE),"")</f>
        <v/>
      </c>
      <c r="V130" s="39" t="str">
        <f>+IFERROR(VLOOKUP(C130,[1]Directorio!$B$2:$V$1100,19,FALSE),"")</f>
        <v/>
      </c>
      <c r="W130" s="40" t="str">
        <f>+IFERROR(VLOOKUP(C130,[1]Directorio!$B$2:$V$1100,20,FALSE),"")</f>
        <v/>
      </c>
      <c r="X130" s="39" t="str">
        <f>+IFERROR(VLOOKUP(C130,[1]Directorio!$B$2:$V$1100,21,FALSE),"")</f>
        <v/>
      </c>
      <c r="Y130" s="34"/>
      <c r="Z130" s="34"/>
      <c r="AA130" s="41"/>
      <c r="AB130" s="42"/>
      <c r="AC130" s="34"/>
      <c r="AD130" s="42"/>
      <c r="AE130" s="34"/>
      <c r="AF130" s="42"/>
      <c r="AG130" s="51"/>
    </row>
    <row r="131" spans="1:33" x14ac:dyDescent="0.25">
      <c r="A131" s="54">
        <v>127</v>
      </c>
      <c r="B131" s="48" t="str">
        <f t="shared" si="1"/>
        <v/>
      </c>
      <c r="C131" s="35"/>
      <c r="D131" s="43" t="str">
        <f>+IFERROR(VLOOKUP(E131,Listas!$H$2:$I$34,2,FALSE),"")</f>
        <v/>
      </c>
      <c r="E131" s="36" t="str">
        <f>+IFERROR(VLOOKUP(C131,[1]Directorio!$B$2:$V$1100,2,FALSE),"")</f>
        <v/>
      </c>
      <c r="F131" s="37" t="str">
        <f>+IFERROR(VLOOKUP(C131,[1]Directorio!$B$2:$V$1100,3,FALSE),"")</f>
        <v/>
      </c>
      <c r="G131" s="36" t="str">
        <f>+IFERROR(VLOOKUP(C131,[1]Directorio!$B$2:$V$1100,4,FALSE),"")</f>
        <v/>
      </c>
      <c r="H131" s="36" t="str">
        <f>+IFERROR(VLOOKUP(C131,[1]Directorio!$B$2:$V$1100,5,FALSE),"")</f>
        <v/>
      </c>
      <c r="I131" s="36" t="str">
        <f>+IFERROR(VLOOKUP(C131,[1]Directorio!$B$2:$V$1100,6,FALSE),"")</f>
        <v/>
      </c>
      <c r="J131" s="36" t="str">
        <f>+IFERROR(VLOOKUP(C131,[1]Directorio!$B$2:$V$1100,7,FALSE),"")</f>
        <v/>
      </c>
      <c r="K131" s="36" t="str">
        <f>+IFERROR(VLOOKUP(C131,[1]Directorio!$B$2:$V$1100,8,FALSE),"")</f>
        <v/>
      </c>
      <c r="L131" s="36" t="str">
        <f>+IFERROR(VLOOKUP(C131,[1]Directorio!$B$2:$V$1100,9,FALSE),"")</f>
        <v/>
      </c>
      <c r="M131" s="36" t="str">
        <f>+IFERROR(VLOOKUP(C131,[1]Directorio!$B$2:$V$1100,10,FALSE),"")</f>
        <v/>
      </c>
      <c r="N131" s="36" t="str">
        <f>+IFERROR(VLOOKUP(C131,[1]Directorio!$B$2:$V$1100,11,FALSE),"")</f>
        <v/>
      </c>
      <c r="O131" s="38" t="str">
        <f>+IFERROR(VLOOKUP(C131,[1]Directorio!$B$2:$V$1100,12,FALSE),"")</f>
        <v/>
      </c>
      <c r="P131" s="36" t="str">
        <f>+IFERROR(VLOOKUP(C131,[1]Directorio!$B$2:$V$1100,13,FALSE),"")</f>
        <v/>
      </c>
      <c r="Q131" s="36" t="str">
        <f>+IFERROR(VLOOKUP(C131,[1]Directorio!$B$2:$V$1100,14,FALSE),"")</f>
        <v/>
      </c>
      <c r="R131" s="36" t="str">
        <f>+IFERROR(VLOOKUP(C131,[1]Directorio!$B$2:$V$1100,15,FALSE),"")</f>
        <v/>
      </c>
      <c r="S131" s="36" t="str">
        <f>+IFERROR(VLOOKUP(C131,[1]Directorio!$B$2:$V$1100,16,FALSE),"")</f>
        <v/>
      </c>
      <c r="T131" s="36" t="str">
        <f>+IFERROR(VLOOKUP(C131,[1]Directorio!$B$2:$V$1100,17,FALSE),"")</f>
        <v/>
      </c>
      <c r="U131" s="39" t="str">
        <f>+IFERROR(VLOOKUP(C131,[1]Directorio!$B$2:$V$1100,18,FALSE),"")</f>
        <v/>
      </c>
      <c r="V131" s="39" t="str">
        <f>+IFERROR(VLOOKUP(C131,[1]Directorio!$B$2:$V$1100,19,FALSE),"")</f>
        <v/>
      </c>
      <c r="W131" s="40" t="str">
        <f>+IFERROR(VLOOKUP(C131,[1]Directorio!$B$2:$V$1100,20,FALSE),"")</f>
        <v/>
      </c>
      <c r="X131" s="39" t="str">
        <f>+IFERROR(VLOOKUP(C131,[1]Directorio!$B$2:$V$1100,21,FALSE),"")</f>
        <v/>
      </c>
      <c r="Y131" s="34"/>
      <c r="Z131" s="34"/>
      <c r="AA131" s="41"/>
      <c r="AB131" s="42"/>
      <c r="AC131" s="34"/>
      <c r="AD131" s="42"/>
      <c r="AE131" s="34"/>
      <c r="AF131" s="42"/>
      <c r="AG131" s="51"/>
    </row>
    <row r="132" spans="1:33" x14ac:dyDescent="0.25">
      <c r="A132" s="54">
        <v>128</v>
      </c>
      <c r="B132" s="48" t="str">
        <f t="shared" si="1"/>
        <v/>
      </c>
      <c r="C132" s="35"/>
      <c r="D132" s="43" t="str">
        <f>+IFERROR(VLOOKUP(E132,Listas!$H$2:$I$34,2,FALSE),"")</f>
        <v/>
      </c>
      <c r="E132" s="36" t="str">
        <f>+IFERROR(VLOOKUP(C132,[1]Directorio!$B$2:$V$1100,2,FALSE),"")</f>
        <v/>
      </c>
      <c r="F132" s="37" t="str">
        <f>+IFERROR(VLOOKUP(C132,[1]Directorio!$B$2:$V$1100,3,FALSE),"")</f>
        <v/>
      </c>
      <c r="G132" s="36" t="str">
        <f>+IFERROR(VLOOKUP(C132,[1]Directorio!$B$2:$V$1100,4,FALSE),"")</f>
        <v/>
      </c>
      <c r="H132" s="36" t="str">
        <f>+IFERROR(VLOOKUP(C132,[1]Directorio!$B$2:$V$1100,5,FALSE),"")</f>
        <v/>
      </c>
      <c r="I132" s="36" t="str">
        <f>+IFERROR(VLOOKUP(C132,[1]Directorio!$B$2:$V$1100,6,FALSE),"")</f>
        <v/>
      </c>
      <c r="J132" s="36" t="str">
        <f>+IFERROR(VLOOKUP(C132,[1]Directorio!$B$2:$V$1100,7,FALSE),"")</f>
        <v/>
      </c>
      <c r="K132" s="36" t="str">
        <f>+IFERROR(VLOOKUP(C132,[1]Directorio!$B$2:$V$1100,8,FALSE),"")</f>
        <v/>
      </c>
      <c r="L132" s="36" t="str">
        <f>+IFERROR(VLOOKUP(C132,[1]Directorio!$B$2:$V$1100,9,FALSE),"")</f>
        <v/>
      </c>
      <c r="M132" s="36" t="str">
        <f>+IFERROR(VLOOKUP(C132,[1]Directorio!$B$2:$V$1100,10,FALSE),"")</f>
        <v/>
      </c>
      <c r="N132" s="36" t="str">
        <f>+IFERROR(VLOOKUP(C132,[1]Directorio!$B$2:$V$1100,11,FALSE),"")</f>
        <v/>
      </c>
      <c r="O132" s="38" t="str">
        <f>+IFERROR(VLOOKUP(C132,[1]Directorio!$B$2:$V$1100,12,FALSE),"")</f>
        <v/>
      </c>
      <c r="P132" s="36" t="str">
        <f>+IFERROR(VLOOKUP(C132,[1]Directorio!$B$2:$V$1100,13,FALSE),"")</f>
        <v/>
      </c>
      <c r="Q132" s="36" t="str">
        <f>+IFERROR(VLOOKUP(C132,[1]Directorio!$B$2:$V$1100,14,FALSE),"")</f>
        <v/>
      </c>
      <c r="R132" s="36" t="str">
        <f>+IFERROR(VLOOKUP(C132,[1]Directorio!$B$2:$V$1100,15,FALSE),"")</f>
        <v/>
      </c>
      <c r="S132" s="36" t="str">
        <f>+IFERROR(VLOOKUP(C132,[1]Directorio!$B$2:$V$1100,16,FALSE),"")</f>
        <v/>
      </c>
      <c r="T132" s="36" t="str">
        <f>+IFERROR(VLOOKUP(C132,[1]Directorio!$B$2:$V$1100,17,FALSE),"")</f>
        <v/>
      </c>
      <c r="U132" s="39" t="str">
        <f>+IFERROR(VLOOKUP(C132,[1]Directorio!$B$2:$V$1100,18,FALSE),"")</f>
        <v/>
      </c>
      <c r="V132" s="39" t="str">
        <f>+IFERROR(VLOOKUP(C132,[1]Directorio!$B$2:$V$1100,19,FALSE),"")</f>
        <v/>
      </c>
      <c r="W132" s="40" t="str">
        <f>+IFERROR(VLOOKUP(C132,[1]Directorio!$B$2:$V$1100,20,FALSE),"")</f>
        <v/>
      </c>
      <c r="X132" s="39" t="str">
        <f>+IFERROR(VLOOKUP(C132,[1]Directorio!$B$2:$V$1100,21,FALSE),"")</f>
        <v/>
      </c>
      <c r="Y132" s="34"/>
      <c r="Z132" s="34"/>
      <c r="AA132" s="41"/>
      <c r="AB132" s="42"/>
      <c r="AC132" s="34"/>
      <c r="AD132" s="42"/>
      <c r="AE132" s="34"/>
      <c r="AF132" s="42"/>
      <c r="AG132" s="51"/>
    </row>
    <row r="133" spans="1:33" x14ac:dyDescent="0.25">
      <c r="A133" s="54">
        <v>129</v>
      </c>
      <c r="B133" s="48" t="str">
        <f t="shared" si="1"/>
        <v/>
      </c>
      <c r="C133" s="35"/>
      <c r="D133" s="43" t="str">
        <f>+IFERROR(VLOOKUP(E133,Listas!$H$2:$I$34,2,FALSE),"")</f>
        <v/>
      </c>
      <c r="E133" s="36" t="str">
        <f>+IFERROR(VLOOKUP(C133,[1]Directorio!$B$2:$V$1100,2,FALSE),"")</f>
        <v/>
      </c>
      <c r="F133" s="37" t="str">
        <f>+IFERROR(VLOOKUP(C133,[1]Directorio!$B$2:$V$1100,3,FALSE),"")</f>
        <v/>
      </c>
      <c r="G133" s="36" t="str">
        <f>+IFERROR(VLOOKUP(C133,[1]Directorio!$B$2:$V$1100,4,FALSE),"")</f>
        <v/>
      </c>
      <c r="H133" s="36" t="str">
        <f>+IFERROR(VLOOKUP(C133,[1]Directorio!$B$2:$V$1100,5,FALSE),"")</f>
        <v/>
      </c>
      <c r="I133" s="36" t="str">
        <f>+IFERROR(VLOOKUP(C133,[1]Directorio!$B$2:$V$1100,6,FALSE),"")</f>
        <v/>
      </c>
      <c r="J133" s="36" t="str">
        <f>+IFERROR(VLOOKUP(C133,[1]Directorio!$B$2:$V$1100,7,FALSE),"")</f>
        <v/>
      </c>
      <c r="K133" s="36" t="str">
        <f>+IFERROR(VLOOKUP(C133,[1]Directorio!$B$2:$V$1100,8,FALSE),"")</f>
        <v/>
      </c>
      <c r="L133" s="36" t="str">
        <f>+IFERROR(VLOOKUP(C133,[1]Directorio!$B$2:$V$1100,9,FALSE),"")</f>
        <v/>
      </c>
      <c r="M133" s="36" t="str">
        <f>+IFERROR(VLOOKUP(C133,[1]Directorio!$B$2:$V$1100,10,FALSE),"")</f>
        <v/>
      </c>
      <c r="N133" s="36" t="str">
        <f>+IFERROR(VLOOKUP(C133,[1]Directorio!$B$2:$V$1100,11,FALSE),"")</f>
        <v/>
      </c>
      <c r="O133" s="38" t="str">
        <f>+IFERROR(VLOOKUP(C133,[1]Directorio!$B$2:$V$1100,12,FALSE),"")</f>
        <v/>
      </c>
      <c r="P133" s="36" t="str">
        <f>+IFERROR(VLOOKUP(C133,[1]Directorio!$B$2:$V$1100,13,FALSE),"")</f>
        <v/>
      </c>
      <c r="Q133" s="36" t="str">
        <f>+IFERROR(VLOOKUP(C133,[1]Directorio!$B$2:$V$1100,14,FALSE),"")</f>
        <v/>
      </c>
      <c r="R133" s="36" t="str">
        <f>+IFERROR(VLOOKUP(C133,[1]Directorio!$B$2:$V$1100,15,FALSE),"")</f>
        <v/>
      </c>
      <c r="S133" s="36" t="str">
        <f>+IFERROR(VLOOKUP(C133,[1]Directorio!$B$2:$V$1100,16,FALSE),"")</f>
        <v/>
      </c>
      <c r="T133" s="36" t="str">
        <f>+IFERROR(VLOOKUP(C133,[1]Directorio!$B$2:$V$1100,17,FALSE),"")</f>
        <v/>
      </c>
      <c r="U133" s="39" t="str">
        <f>+IFERROR(VLOOKUP(C133,[1]Directorio!$B$2:$V$1100,18,FALSE),"")</f>
        <v/>
      </c>
      <c r="V133" s="39" t="str">
        <f>+IFERROR(VLOOKUP(C133,[1]Directorio!$B$2:$V$1100,19,FALSE),"")</f>
        <v/>
      </c>
      <c r="W133" s="40" t="str">
        <f>+IFERROR(VLOOKUP(C133,[1]Directorio!$B$2:$V$1100,20,FALSE),"")</f>
        <v/>
      </c>
      <c r="X133" s="39" t="str">
        <f>+IFERROR(VLOOKUP(C133,[1]Directorio!$B$2:$V$1100,21,FALSE),"")</f>
        <v/>
      </c>
      <c r="Y133" s="34"/>
      <c r="Z133" s="34"/>
      <c r="AA133" s="41"/>
      <c r="AB133" s="42"/>
      <c r="AC133" s="34"/>
      <c r="AD133" s="42"/>
      <c r="AE133" s="34"/>
      <c r="AF133" s="42"/>
      <c r="AG133" s="51"/>
    </row>
    <row r="134" spans="1:33" x14ac:dyDescent="0.25">
      <c r="A134" s="54">
        <v>130</v>
      </c>
      <c r="B134" s="48" t="str">
        <f t="shared" si="1"/>
        <v/>
      </c>
      <c r="C134" s="35"/>
      <c r="D134" s="43" t="str">
        <f>+IFERROR(VLOOKUP(E134,Listas!$H$2:$I$34,2,FALSE),"")</f>
        <v/>
      </c>
      <c r="E134" s="36" t="str">
        <f>+IFERROR(VLOOKUP(C134,[1]Directorio!$B$2:$V$1100,2,FALSE),"")</f>
        <v/>
      </c>
      <c r="F134" s="37" t="str">
        <f>+IFERROR(VLOOKUP(C134,[1]Directorio!$B$2:$V$1100,3,FALSE),"")</f>
        <v/>
      </c>
      <c r="G134" s="36" t="str">
        <f>+IFERROR(VLOOKUP(C134,[1]Directorio!$B$2:$V$1100,4,FALSE),"")</f>
        <v/>
      </c>
      <c r="H134" s="36" t="str">
        <f>+IFERROR(VLOOKUP(C134,[1]Directorio!$B$2:$V$1100,5,FALSE),"")</f>
        <v/>
      </c>
      <c r="I134" s="36" t="str">
        <f>+IFERROR(VLOOKUP(C134,[1]Directorio!$B$2:$V$1100,6,FALSE),"")</f>
        <v/>
      </c>
      <c r="J134" s="36" t="str">
        <f>+IFERROR(VLOOKUP(C134,[1]Directorio!$B$2:$V$1100,7,FALSE),"")</f>
        <v/>
      </c>
      <c r="K134" s="36" t="str">
        <f>+IFERROR(VLOOKUP(C134,[1]Directorio!$B$2:$V$1100,8,FALSE),"")</f>
        <v/>
      </c>
      <c r="L134" s="36" t="str">
        <f>+IFERROR(VLOOKUP(C134,[1]Directorio!$B$2:$V$1100,9,FALSE),"")</f>
        <v/>
      </c>
      <c r="M134" s="36" t="str">
        <f>+IFERROR(VLOOKUP(C134,[1]Directorio!$B$2:$V$1100,10,FALSE),"")</f>
        <v/>
      </c>
      <c r="N134" s="36" t="str">
        <f>+IFERROR(VLOOKUP(C134,[1]Directorio!$B$2:$V$1100,11,FALSE),"")</f>
        <v/>
      </c>
      <c r="O134" s="38" t="str">
        <f>+IFERROR(VLOOKUP(C134,[1]Directorio!$B$2:$V$1100,12,FALSE),"")</f>
        <v/>
      </c>
      <c r="P134" s="36" t="str">
        <f>+IFERROR(VLOOKUP(C134,[1]Directorio!$B$2:$V$1100,13,FALSE),"")</f>
        <v/>
      </c>
      <c r="Q134" s="36" t="str">
        <f>+IFERROR(VLOOKUP(C134,[1]Directorio!$B$2:$V$1100,14,FALSE),"")</f>
        <v/>
      </c>
      <c r="R134" s="36" t="str">
        <f>+IFERROR(VLOOKUP(C134,[1]Directorio!$B$2:$V$1100,15,FALSE),"")</f>
        <v/>
      </c>
      <c r="S134" s="36" t="str">
        <f>+IFERROR(VLOOKUP(C134,[1]Directorio!$B$2:$V$1100,16,FALSE),"")</f>
        <v/>
      </c>
      <c r="T134" s="36" t="str">
        <f>+IFERROR(VLOOKUP(C134,[1]Directorio!$B$2:$V$1100,17,FALSE),"")</f>
        <v/>
      </c>
      <c r="U134" s="39" t="str">
        <f>+IFERROR(VLOOKUP(C134,[1]Directorio!$B$2:$V$1100,18,FALSE),"")</f>
        <v/>
      </c>
      <c r="V134" s="39" t="str">
        <f>+IFERROR(VLOOKUP(C134,[1]Directorio!$B$2:$V$1100,19,FALSE),"")</f>
        <v/>
      </c>
      <c r="W134" s="40" t="str">
        <f>+IFERROR(VLOOKUP(C134,[1]Directorio!$B$2:$V$1100,20,FALSE),"")</f>
        <v/>
      </c>
      <c r="X134" s="39" t="str">
        <f>+IFERROR(VLOOKUP(C134,[1]Directorio!$B$2:$V$1100,21,FALSE),"")</f>
        <v/>
      </c>
      <c r="Y134" s="34"/>
      <c r="Z134" s="34"/>
      <c r="AA134" s="41"/>
      <c r="AB134" s="42"/>
      <c r="AC134" s="34"/>
      <c r="AD134" s="42"/>
      <c r="AE134" s="34"/>
      <c r="AF134" s="42"/>
      <c r="AG134" s="51"/>
    </row>
    <row r="135" spans="1:33" x14ac:dyDescent="0.25">
      <c r="A135" s="54">
        <v>131</v>
      </c>
      <c r="B135" s="48" t="str">
        <f t="shared" si="1"/>
        <v/>
      </c>
      <c r="C135" s="35"/>
      <c r="D135" s="43" t="str">
        <f>+IFERROR(VLOOKUP(E135,Listas!$H$2:$I$34,2,FALSE),"")</f>
        <v/>
      </c>
      <c r="E135" s="36" t="str">
        <f>+IFERROR(VLOOKUP(C135,[1]Directorio!$B$2:$V$1100,2,FALSE),"")</f>
        <v/>
      </c>
      <c r="F135" s="37" t="str">
        <f>+IFERROR(VLOOKUP(C135,[1]Directorio!$B$2:$V$1100,3,FALSE),"")</f>
        <v/>
      </c>
      <c r="G135" s="36" t="str">
        <f>+IFERROR(VLOOKUP(C135,[1]Directorio!$B$2:$V$1100,4,FALSE),"")</f>
        <v/>
      </c>
      <c r="H135" s="36" t="str">
        <f>+IFERROR(VLOOKUP(C135,[1]Directorio!$B$2:$V$1100,5,FALSE),"")</f>
        <v/>
      </c>
      <c r="I135" s="36" t="str">
        <f>+IFERROR(VLOOKUP(C135,[1]Directorio!$B$2:$V$1100,6,FALSE),"")</f>
        <v/>
      </c>
      <c r="J135" s="36" t="str">
        <f>+IFERROR(VLOOKUP(C135,[1]Directorio!$B$2:$V$1100,7,FALSE),"")</f>
        <v/>
      </c>
      <c r="K135" s="36" t="str">
        <f>+IFERROR(VLOOKUP(C135,[1]Directorio!$B$2:$V$1100,8,FALSE),"")</f>
        <v/>
      </c>
      <c r="L135" s="36" t="str">
        <f>+IFERROR(VLOOKUP(C135,[1]Directorio!$B$2:$V$1100,9,FALSE),"")</f>
        <v/>
      </c>
      <c r="M135" s="36" t="str">
        <f>+IFERROR(VLOOKUP(C135,[1]Directorio!$B$2:$V$1100,10,FALSE),"")</f>
        <v/>
      </c>
      <c r="N135" s="36" t="str">
        <f>+IFERROR(VLOOKUP(C135,[1]Directorio!$B$2:$V$1100,11,FALSE),"")</f>
        <v/>
      </c>
      <c r="O135" s="38" t="str">
        <f>+IFERROR(VLOOKUP(C135,[1]Directorio!$B$2:$V$1100,12,FALSE),"")</f>
        <v/>
      </c>
      <c r="P135" s="36" t="str">
        <f>+IFERROR(VLOOKUP(C135,[1]Directorio!$B$2:$V$1100,13,FALSE),"")</f>
        <v/>
      </c>
      <c r="Q135" s="36" t="str">
        <f>+IFERROR(VLOOKUP(C135,[1]Directorio!$B$2:$V$1100,14,FALSE),"")</f>
        <v/>
      </c>
      <c r="R135" s="36" t="str">
        <f>+IFERROR(VLOOKUP(C135,[1]Directorio!$B$2:$V$1100,15,FALSE),"")</f>
        <v/>
      </c>
      <c r="S135" s="36" t="str">
        <f>+IFERROR(VLOOKUP(C135,[1]Directorio!$B$2:$V$1100,16,FALSE),"")</f>
        <v/>
      </c>
      <c r="T135" s="36" t="str">
        <f>+IFERROR(VLOOKUP(C135,[1]Directorio!$B$2:$V$1100,17,FALSE),"")</f>
        <v/>
      </c>
      <c r="U135" s="39" t="str">
        <f>+IFERROR(VLOOKUP(C135,[1]Directorio!$B$2:$V$1100,18,FALSE),"")</f>
        <v/>
      </c>
      <c r="V135" s="39" t="str">
        <f>+IFERROR(VLOOKUP(C135,[1]Directorio!$B$2:$V$1100,19,FALSE),"")</f>
        <v/>
      </c>
      <c r="W135" s="40" t="str">
        <f>+IFERROR(VLOOKUP(C135,[1]Directorio!$B$2:$V$1100,20,FALSE),"")</f>
        <v/>
      </c>
      <c r="X135" s="39" t="str">
        <f>+IFERROR(VLOOKUP(C135,[1]Directorio!$B$2:$V$1100,21,FALSE),"")</f>
        <v/>
      </c>
      <c r="Y135" s="34"/>
      <c r="Z135" s="34"/>
      <c r="AA135" s="41"/>
      <c r="AB135" s="42"/>
      <c r="AC135" s="34"/>
      <c r="AD135" s="42"/>
      <c r="AE135" s="34"/>
      <c r="AF135" s="42"/>
      <c r="AG135" s="51"/>
    </row>
    <row r="136" spans="1:33" x14ac:dyDescent="0.25">
      <c r="A136" s="54">
        <v>132</v>
      </c>
      <c r="B136" s="48" t="str">
        <f t="shared" ref="B136:B199" si="2">+IF(E136="","",D136&amp;"-"&amp;A136)</f>
        <v/>
      </c>
      <c r="C136" s="35"/>
      <c r="D136" s="43" t="str">
        <f>+IFERROR(VLOOKUP(E136,Listas!$H$2:$I$34,2,FALSE),"")</f>
        <v/>
      </c>
      <c r="E136" s="36" t="str">
        <f>+IFERROR(VLOOKUP(C136,[1]Directorio!$B$2:$V$1100,2,FALSE),"")</f>
        <v/>
      </c>
      <c r="F136" s="37" t="str">
        <f>+IFERROR(VLOOKUP(C136,[1]Directorio!$B$2:$V$1100,3,FALSE),"")</f>
        <v/>
      </c>
      <c r="G136" s="36" t="str">
        <f>+IFERROR(VLOOKUP(C136,[1]Directorio!$B$2:$V$1100,4,FALSE),"")</f>
        <v/>
      </c>
      <c r="H136" s="36" t="str">
        <f>+IFERROR(VLOOKUP(C136,[1]Directorio!$B$2:$V$1100,5,FALSE),"")</f>
        <v/>
      </c>
      <c r="I136" s="36" t="str">
        <f>+IFERROR(VLOOKUP(C136,[1]Directorio!$B$2:$V$1100,6,FALSE),"")</f>
        <v/>
      </c>
      <c r="J136" s="36" t="str">
        <f>+IFERROR(VLOOKUP(C136,[1]Directorio!$B$2:$V$1100,7,FALSE),"")</f>
        <v/>
      </c>
      <c r="K136" s="36" t="str">
        <f>+IFERROR(VLOOKUP(C136,[1]Directorio!$B$2:$V$1100,8,FALSE),"")</f>
        <v/>
      </c>
      <c r="L136" s="36" t="str">
        <f>+IFERROR(VLOOKUP(C136,[1]Directorio!$B$2:$V$1100,9,FALSE),"")</f>
        <v/>
      </c>
      <c r="M136" s="36" t="str">
        <f>+IFERROR(VLOOKUP(C136,[1]Directorio!$B$2:$V$1100,10,FALSE),"")</f>
        <v/>
      </c>
      <c r="N136" s="36" t="str">
        <f>+IFERROR(VLOOKUP(C136,[1]Directorio!$B$2:$V$1100,11,FALSE),"")</f>
        <v/>
      </c>
      <c r="O136" s="38" t="str">
        <f>+IFERROR(VLOOKUP(C136,[1]Directorio!$B$2:$V$1100,12,FALSE),"")</f>
        <v/>
      </c>
      <c r="P136" s="36" t="str">
        <f>+IFERROR(VLOOKUP(C136,[1]Directorio!$B$2:$V$1100,13,FALSE),"")</f>
        <v/>
      </c>
      <c r="Q136" s="36" t="str">
        <f>+IFERROR(VLOOKUP(C136,[1]Directorio!$B$2:$V$1100,14,FALSE),"")</f>
        <v/>
      </c>
      <c r="R136" s="36" t="str">
        <f>+IFERROR(VLOOKUP(C136,[1]Directorio!$B$2:$V$1100,15,FALSE),"")</f>
        <v/>
      </c>
      <c r="S136" s="36" t="str">
        <f>+IFERROR(VLOOKUP(C136,[1]Directorio!$B$2:$V$1100,16,FALSE),"")</f>
        <v/>
      </c>
      <c r="T136" s="36" t="str">
        <f>+IFERROR(VLOOKUP(C136,[1]Directorio!$B$2:$V$1100,17,FALSE),"")</f>
        <v/>
      </c>
      <c r="U136" s="39" t="str">
        <f>+IFERROR(VLOOKUP(C136,[1]Directorio!$B$2:$V$1100,18,FALSE),"")</f>
        <v/>
      </c>
      <c r="V136" s="39" t="str">
        <f>+IFERROR(VLOOKUP(C136,[1]Directorio!$B$2:$V$1100,19,FALSE),"")</f>
        <v/>
      </c>
      <c r="W136" s="40" t="str">
        <f>+IFERROR(VLOOKUP(C136,[1]Directorio!$B$2:$V$1100,20,FALSE),"")</f>
        <v/>
      </c>
      <c r="X136" s="39" t="str">
        <f>+IFERROR(VLOOKUP(C136,[1]Directorio!$B$2:$V$1100,21,FALSE),"")</f>
        <v/>
      </c>
      <c r="Y136" s="34"/>
      <c r="Z136" s="34"/>
      <c r="AA136" s="41"/>
      <c r="AB136" s="42"/>
      <c r="AC136" s="34"/>
      <c r="AD136" s="42"/>
      <c r="AE136" s="34"/>
      <c r="AF136" s="42"/>
      <c r="AG136" s="51"/>
    </row>
    <row r="137" spans="1:33" x14ac:dyDescent="0.25">
      <c r="A137" s="54">
        <v>133</v>
      </c>
      <c r="B137" s="48" t="str">
        <f t="shared" si="2"/>
        <v/>
      </c>
      <c r="C137" s="35"/>
      <c r="D137" s="43" t="str">
        <f>+IFERROR(VLOOKUP(E137,Listas!$H$2:$I$34,2,FALSE),"")</f>
        <v/>
      </c>
      <c r="E137" s="36" t="str">
        <f>+IFERROR(VLOOKUP(C137,[1]Directorio!$B$2:$V$1100,2,FALSE),"")</f>
        <v/>
      </c>
      <c r="F137" s="37" t="str">
        <f>+IFERROR(VLOOKUP(C137,[1]Directorio!$B$2:$V$1100,3,FALSE),"")</f>
        <v/>
      </c>
      <c r="G137" s="36" t="str">
        <f>+IFERROR(VLOOKUP(C137,[1]Directorio!$B$2:$V$1100,4,FALSE),"")</f>
        <v/>
      </c>
      <c r="H137" s="36" t="str">
        <f>+IFERROR(VLOOKUP(C137,[1]Directorio!$B$2:$V$1100,5,FALSE),"")</f>
        <v/>
      </c>
      <c r="I137" s="36" t="str">
        <f>+IFERROR(VLOOKUP(C137,[1]Directorio!$B$2:$V$1100,6,FALSE),"")</f>
        <v/>
      </c>
      <c r="J137" s="36" t="str">
        <f>+IFERROR(VLOOKUP(C137,[1]Directorio!$B$2:$V$1100,7,FALSE),"")</f>
        <v/>
      </c>
      <c r="K137" s="36" t="str">
        <f>+IFERROR(VLOOKUP(C137,[1]Directorio!$B$2:$V$1100,8,FALSE),"")</f>
        <v/>
      </c>
      <c r="L137" s="36" t="str">
        <f>+IFERROR(VLOOKUP(C137,[1]Directorio!$B$2:$V$1100,9,FALSE),"")</f>
        <v/>
      </c>
      <c r="M137" s="36" t="str">
        <f>+IFERROR(VLOOKUP(C137,[1]Directorio!$B$2:$V$1100,10,FALSE),"")</f>
        <v/>
      </c>
      <c r="N137" s="36" t="str">
        <f>+IFERROR(VLOOKUP(C137,[1]Directorio!$B$2:$V$1100,11,FALSE),"")</f>
        <v/>
      </c>
      <c r="O137" s="38" t="str">
        <f>+IFERROR(VLOOKUP(C137,[1]Directorio!$B$2:$V$1100,12,FALSE),"")</f>
        <v/>
      </c>
      <c r="P137" s="36" t="str">
        <f>+IFERROR(VLOOKUP(C137,[1]Directorio!$B$2:$V$1100,13,FALSE),"")</f>
        <v/>
      </c>
      <c r="Q137" s="36" t="str">
        <f>+IFERROR(VLOOKUP(C137,[1]Directorio!$B$2:$V$1100,14,FALSE),"")</f>
        <v/>
      </c>
      <c r="R137" s="36" t="str">
        <f>+IFERROR(VLOOKUP(C137,[1]Directorio!$B$2:$V$1100,15,FALSE),"")</f>
        <v/>
      </c>
      <c r="S137" s="36" t="str">
        <f>+IFERROR(VLOOKUP(C137,[1]Directorio!$B$2:$V$1100,16,FALSE),"")</f>
        <v/>
      </c>
      <c r="T137" s="36" t="str">
        <f>+IFERROR(VLOOKUP(C137,[1]Directorio!$B$2:$V$1100,17,FALSE),"")</f>
        <v/>
      </c>
      <c r="U137" s="39" t="str">
        <f>+IFERROR(VLOOKUP(C137,[1]Directorio!$B$2:$V$1100,18,FALSE),"")</f>
        <v/>
      </c>
      <c r="V137" s="39" t="str">
        <f>+IFERROR(VLOOKUP(C137,[1]Directorio!$B$2:$V$1100,19,FALSE),"")</f>
        <v/>
      </c>
      <c r="W137" s="40" t="str">
        <f>+IFERROR(VLOOKUP(C137,[1]Directorio!$B$2:$V$1100,20,FALSE),"")</f>
        <v/>
      </c>
      <c r="X137" s="39" t="str">
        <f>+IFERROR(VLOOKUP(C137,[1]Directorio!$B$2:$V$1100,21,FALSE),"")</f>
        <v/>
      </c>
      <c r="Y137" s="34"/>
      <c r="Z137" s="34"/>
      <c r="AA137" s="41"/>
      <c r="AB137" s="42"/>
      <c r="AC137" s="34"/>
      <c r="AD137" s="42"/>
      <c r="AE137" s="34"/>
      <c r="AF137" s="42"/>
      <c r="AG137" s="51"/>
    </row>
    <row r="138" spans="1:33" x14ac:dyDescent="0.25">
      <c r="A138" s="54">
        <v>134</v>
      </c>
      <c r="B138" s="48" t="str">
        <f t="shared" si="2"/>
        <v/>
      </c>
      <c r="C138" s="35"/>
      <c r="D138" s="43" t="str">
        <f>+IFERROR(VLOOKUP(E138,Listas!$H$2:$I$34,2,FALSE),"")</f>
        <v/>
      </c>
      <c r="E138" s="36" t="str">
        <f>+IFERROR(VLOOKUP(C138,[1]Directorio!$B$2:$V$1100,2,FALSE),"")</f>
        <v/>
      </c>
      <c r="F138" s="37" t="str">
        <f>+IFERROR(VLOOKUP(C138,[1]Directorio!$B$2:$V$1100,3,FALSE),"")</f>
        <v/>
      </c>
      <c r="G138" s="36" t="str">
        <f>+IFERROR(VLOOKUP(C138,[1]Directorio!$B$2:$V$1100,4,FALSE),"")</f>
        <v/>
      </c>
      <c r="H138" s="36" t="str">
        <f>+IFERROR(VLOOKUP(C138,[1]Directorio!$B$2:$V$1100,5,FALSE),"")</f>
        <v/>
      </c>
      <c r="I138" s="36" t="str">
        <f>+IFERROR(VLOOKUP(C138,[1]Directorio!$B$2:$V$1100,6,FALSE),"")</f>
        <v/>
      </c>
      <c r="J138" s="36" t="str">
        <f>+IFERROR(VLOOKUP(C138,[1]Directorio!$B$2:$V$1100,7,FALSE),"")</f>
        <v/>
      </c>
      <c r="K138" s="36" t="str">
        <f>+IFERROR(VLOOKUP(C138,[1]Directorio!$B$2:$V$1100,8,FALSE),"")</f>
        <v/>
      </c>
      <c r="L138" s="36" t="str">
        <f>+IFERROR(VLOOKUP(C138,[1]Directorio!$B$2:$V$1100,9,FALSE),"")</f>
        <v/>
      </c>
      <c r="M138" s="36" t="str">
        <f>+IFERROR(VLOOKUP(C138,[1]Directorio!$B$2:$V$1100,10,FALSE),"")</f>
        <v/>
      </c>
      <c r="N138" s="36" t="str">
        <f>+IFERROR(VLOOKUP(C138,[1]Directorio!$B$2:$V$1100,11,FALSE),"")</f>
        <v/>
      </c>
      <c r="O138" s="38" t="str">
        <f>+IFERROR(VLOOKUP(C138,[1]Directorio!$B$2:$V$1100,12,FALSE),"")</f>
        <v/>
      </c>
      <c r="P138" s="36" t="str">
        <f>+IFERROR(VLOOKUP(C138,[1]Directorio!$B$2:$V$1100,13,FALSE),"")</f>
        <v/>
      </c>
      <c r="Q138" s="36" t="str">
        <f>+IFERROR(VLOOKUP(C138,[1]Directorio!$B$2:$V$1100,14,FALSE),"")</f>
        <v/>
      </c>
      <c r="R138" s="36" t="str">
        <f>+IFERROR(VLOOKUP(C138,[1]Directorio!$B$2:$V$1100,15,FALSE),"")</f>
        <v/>
      </c>
      <c r="S138" s="36" t="str">
        <f>+IFERROR(VLOOKUP(C138,[1]Directorio!$B$2:$V$1100,16,FALSE),"")</f>
        <v/>
      </c>
      <c r="T138" s="36" t="str">
        <f>+IFERROR(VLOOKUP(C138,[1]Directorio!$B$2:$V$1100,17,FALSE),"")</f>
        <v/>
      </c>
      <c r="U138" s="39" t="str">
        <f>+IFERROR(VLOOKUP(C138,[1]Directorio!$B$2:$V$1100,18,FALSE),"")</f>
        <v/>
      </c>
      <c r="V138" s="39" t="str">
        <f>+IFERROR(VLOOKUP(C138,[1]Directorio!$B$2:$V$1100,19,FALSE),"")</f>
        <v/>
      </c>
      <c r="W138" s="40" t="str">
        <f>+IFERROR(VLOOKUP(C138,[1]Directorio!$B$2:$V$1100,20,FALSE),"")</f>
        <v/>
      </c>
      <c r="X138" s="39" t="str">
        <f>+IFERROR(VLOOKUP(C138,[1]Directorio!$B$2:$V$1100,21,FALSE),"")</f>
        <v/>
      </c>
      <c r="Y138" s="34"/>
      <c r="Z138" s="34"/>
      <c r="AA138" s="41"/>
      <c r="AB138" s="42"/>
      <c r="AC138" s="34"/>
      <c r="AD138" s="42"/>
      <c r="AE138" s="34"/>
      <c r="AF138" s="42"/>
      <c r="AG138" s="51"/>
    </row>
    <row r="139" spans="1:33" x14ac:dyDescent="0.25">
      <c r="A139" s="54">
        <v>135</v>
      </c>
      <c r="B139" s="48" t="str">
        <f t="shared" si="2"/>
        <v/>
      </c>
      <c r="C139" s="35"/>
      <c r="D139" s="43" t="str">
        <f>+IFERROR(VLOOKUP(E139,Listas!$H$2:$I$34,2,FALSE),"")</f>
        <v/>
      </c>
      <c r="E139" s="36" t="str">
        <f>+IFERROR(VLOOKUP(C139,[1]Directorio!$B$2:$V$1100,2,FALSE),"")</f>
        <v/>
      </c>
      <c r="F139" s="37" t="str">
        <f>+IFERROR(VLOOKUP(C139,[1]Directorio!$B$2:$V$1100,3,FALSE),"")</f>
        <v/>
      </c>
      <c r="G139" s="36" t="str">
        <f>+IFERROR(VLOOKUP(C139,[1]Directorio!$B$2:$V$1100,4,FALSE),"")</f>
        <v/>
      </c>
      <c r="H139" s="36" t="str">
        <f>+IFERROR(VLOOKUP(C139,[1]Directorio!$B$2:$V$1100,5,FALSE),"")</f>
        <v/>
      </c>
      <c r="I139" s="36" t="str">
        <f>+IFERROR(VLOOKUP(C139,[1]Directorio!$B$2:$V$1100,6,FALSE),"")</f>
        <v/>
      </c>
      <c r="J139" s="36" t="str">
        <f>+IFERROR(VLOOKUP(C139,[1]Directorio!$B$2:$V$1100,7,FALSE),"")</f>
        <v/>
      </c>
      <c r="K139" s="36" t="str">
        <f>+IFERROR(VLOOKUP(C139,[1]Directorio!$B$2:$V$1100,8,FALSE),"")</f>
        <v/>
      </c>
      <c r="L139" s="36" t="str">
        <f>+IFERROR(VLOOKUP(C139,[1]Directorio!$B$2:$V$1100,9,FALSE),"")</f>
        <v/>
      </c>
      <c r="M139" s="36" t="str">
        <f>+IFERROR(VLOOKUP(C139,[1]Directorio!$B$2:$V$1100,10,FALSE),"")</f>
        <v/>
      </c>
      <c r="N139" s="36" t="str">
        <f>+IFERROR(VLOOKUP(C139,[1]Directorio!$B$2:$V$1100,11,FALSE),"")</f>
        <v/>
      </c>
      <c r="O139" s="38" t="str">
        <f>+IFERROR(VLOOKUP(C139,[1]Directorio!$B$2:$V$1100,12,FALSE),"")</f>
        <v/>
      </c>
      <c r="P139" s="36" t="str">
        <f>+IFERROR(VLOOKUP(C139,[1]Directorio!$B$2:$V$1100,13,FALSE),"")</f>
        <v/>
      </c>
      <c r="Q139" s="36" t="str">
        <f>+IFERROR(VLOOKUP(C139,[1]Directorio!$B$2:$V$1100,14,FALSE),"")</f>
        <v/>
      </c>
      <c r="R139" s="36" t="str">
        <f>+IFERROR(VLOOKUP(C139,[1]Directorio!$B$2:$V$1100,15,FALSE),"")</f>
        <v/>
      </c>
      <c r="S139" s="36" t="str">
        <f>+IFERROR(VLOOKUP(C139,[1]Directorio!$B$2:$V$1100,16,FALSE),"")</f>
        <v/>
      </c>
      <c r="T139" s="36" t="str">
        <f>+IFERROR(VLOOKUP(C139,[1]Directorio!$B$2:$V$1100,17,FALSE),"")</f>
        <v/>
      </c>
      <c r="U139" s="39" t="str">
        <f>+IFERROR(VLOOKUP(C139,[1]Directorio!$B$2:$V$1100,18,FALSE),"")</f>
        <v/>
      </c>
      <c r="V139" s="39" t="str">
        <f>+IFERROR(VLOOKUP(C139,[1]Directorio!$B$2:$V$1100,19,FALSE),"")</f>
        <v/>
      </c>
      <c r="W139" s="40" t="str">
        <f>+IFERROR(VLOOKUP(C139,[1]Directorio!$B$2:$V$1100,20,FALSE),"")</f>
        <v/>
      </c>
      <c r="X139" s="39" t="str">
        <f>+IFERROR(VLOOKUP(C139,[1]Directorio!$B$2:$V$1100,21,FALSE),"")</f>
        <v/>
      </c>
      <c r="Y139" s="34"/>
      <c r="Z139" s="34"/>
      <c r="AA139" s="41"/>
      <c r="AB139" s="42"/>
      <c r="AC139" s="34"/>
      <c r="AD139" s="42"/>
      <c r="AE139" s="34"/>
      <c r="AF139" s="42"/>
      <c r="AG139" s="51"/>
    </row>
    <row r="140" spans="1:33" x14ac:dyDescent="0.25">
      <c r="A140" s="54">
        <v>136</v>
      </c>
      <c r="B140" s="48" t="str">
        <f t="shared" si="2"/>
        <v/>
      </c>
      <c r="C140" s="35"/>
      <c r="D140" s="43" t="str">
        <f>+IFERROR(VLOOKUP(E140,Listas!$H$2:$I$34,2,FALSE),"")</f>
        <v/>
      </c>
      <c r="E140" s="36" t="str">
        <f>+IFERROR(VLOOKUP(C140,[1]Directorio!$B$2:$V$1100,2,FALSE),"")</f>
        <v/>
      </c>
      <c r="F140" s="37" t="str">
        <f>+IFERROR(VLOOKUP(C140,[1]Directorio!$B$2:$V$1100,3,FALSE),"")</f>
        <v/>
      </c>
      <c r="G140" s="36" t="str">
        <f>+IFERROR(VLOOKUP(C140,[1]Directorio!$B$2:$V$1100,4,FALSE),"")</f>
        <v/>
      </c>
      <c r="H140" s="36" t="str">
        <f>+IFERROR(VLOOKUP(C140,[1]Directorio!$B$2:$V$1100,5,FALSE),"")</f>
        <v/>
      </c>
      <c r="I140" s="36" t="str">
        <f>+IFERROR(VLOOKUP(C140,[1]Directorio!$B$2:$V$1100,6,FALSE),"")</f>
        <v/>
      </c>
      <c r="J140" s="36" t="str">
        <f>+IFERROR(VLOOKUP(C140,[1]Directorio!$B$2:$V$1100,7,FALSE),"")</f>
        <v/>
      </c>
      <c r="K140" s="36" t="str">
        <f>+IFERROR(VLOOKUP(C140,[1]Directorio!$B$2:$V$1100,8,FALSE),"")</f>
        <v/>
      </c>
      <c r="L140" s="36" t="str">
        <f>+IFERROR(VLOOKUP(C140,[1]Directorio!$B$2:$V$1100,9,FALSE),"")</f>
        <v/>
      </c>
      <c r="M140" s="36" t="str">
        <f>+IFERROR(VLOOKUP(C140,[1]Directorio!$B$2:$V$1100,10,FALSE),"")</f>
        <v/>
      </c>
      <c r="N140" s="36" t="str">
        <f>+IFERROR(VLOOKUP(C140,[1]Directorio!$B$2:$V$1100,11,FALSE),"")</f>
        <v/>
      </c>
      <c r="O140" s="38" t="str">
        <f>+IFERROR(VLOOKUP(C140,[1]Directorio!$B$2:$V$1100,12,FALSE),"")</f>
        <v/>
      </c>
      <c r="P140" s="36" t="str">
        <f>+IFERROR(VLOOKUP(C140,[1]Directorio!$B$2:$V$1100,13,FALSE),"")</f>
        <v/>
      </c>
      <c r="Q140" s="36" t="str">
        <f>+IFERROR(VLOOKUP(C140,[1]Directorio!$B$2:$V$1100,14,FALSE),"")</f>
        <v/>
      </c>
      <c r="R140" s="36" t="str">
        <f>+IFERROR(VLOOKUP(C140,[1]Directorio!$B$2:$V$1100,15,FALSE),"")</f>
        <v/>
      </c>
      <c r="S140" s="36" t="str">
        <f>+IFERROR(VLOOKUP(C140,[1]Directorio!$B$2:$V$1100,16,FALSE),"")</f>
        <v/>
      </c>
      <c r="T140" s="36" t="str">
        <f>+IFERROR(VLOOKUP(C140,[1]Directorio!$B$2:$V$1100,17,FALSE),"")</f>
        <v/>
      </c>
      <c r="U140" s="39" t="str">
        <f>+IFERROR(VLOOKUP(C140,[1]Directorio!$B$2:$V$1100,18,FALSE),"")</f>
        <v/>
      </c>
      <c r="V140" s="39" t="str">
        <f>+IFERROR(VLOOKUP(C140,[1]Directorio!$B$2:$V$1100,19,FALSE),"")</f>
        <v/>
      </c>
      <c r="W140" s="40" t="str">
        <f>+IFERROR(VLOOKUP(C140,[1]Directorio!$B$2:$V$1100,20,FALSE),"")</f>
        <v/>
      </c>
      <c r="X140" s="39" t="str">
        <f>+IFERROR(VLOOKUP(C140,[1]Directorio!$B$2:$V$1100,21,FALSE),"")</f>
        <v/>
      </c>
      <c r="Y140" s="34"/>
      <c r="Z140" s="34"/>
      <c r="AA140" s="41"/>
      <c r="AB140" s="42"/>
      <c r="AC140" s="34"/>
      <c r="AD140" s="42"/>
      <c r="AE140" s="34"/>
      <c r="AF140" s="42"/>
      <c r="AG140" s="51"/>
    </row>
    <row r="141" spans="1:33" x14ac:dyDescent="0.25">
      <c r="A141" s="54">
        <v>137</v>
      </c>
      <c r="B141" s="48" t="str">
        <f t="shared" si="2"/>
        <v/>
      </c>
      <c r="C141" s="35"/>
      <c r="D141" s="43" t="str">
        <f>+IFERROR(VLOOKUP(E141,Listas!$H$2:$I$34,2,FALSE),"")</f>
        <v/>
      </c>
      <c r="E141" s="36" t="str">
        <f>+IFERROR(VLOOKUP(C141,[1]Directorio!$B$2:$V$1100,2,FALSE),"")</f>
        <v/>
      </c>
      <c r="F141" s="37" t="str">
        <f>+IFERROR(VLOOKUP(C141,[1]Directorio!$B$2:$V$1100,3,FALSE),"")</f>
        <v/>
      </c>
      <c r="G141" s="36" t="str">
        <f>+IFERROR(VLOOKUP(C141,[1]Directorio!$B$2:$V$1100,4,FALSE),"")</f>
        <v/>
      </c>
      <c r="H141" s="36" t="str">
        <f>+IFERROR(VLOOKUP(C141,[1]Directorio!$B$2:$V$1100,5,FALSE),"")</f>
        <v/>
      </c>
      <c r="I141" s="36" t="str">
        <f>+IFERROR(VLOOKUP(C141,[1]Directorio!$B$2:$V$1100,6,FALSE),"")</f>
        <v/>
      </c>
      <c r="J141" s="36" t="str">
        <f>+IFERROR(VLOOKUP(C141,[1]Directorio!$B$2:$V$1100,7,FALSE),"")</f>
        <v/>
      </c>
      <c r="K141" s="36" t="str">
        <f>+IFERROR(VLOOKUP(C141,[1]Directorio!$B$2:$V$1100,8,FALSE),"")</f>
        <v/>
      </c>
      <c r="L141" s="36" t="str">
        <f>+IFERROR(VLOOKUP(C141,[1]Directorio!$B$2:$V$1100,9,FALSE),"")</f>
        <v/>
      </c>
      <c r="M141" s="36" t="str">
        <f>+IFERROR(VLOOKUP(C141,[1]Directorio!$B$2:$V$1100,10,FALSE),"")</f>
        <v/>
      </c>
      <c r="N141" s="36" t="str">
        <f>+IFERROR(VLOOKUP(C141,[1]Directorio!$B$2:$V$1100,11,FALSE),"")</f>
        <v/>
      </c>
      <c r="O141" s="38" t="str">
        <f>+IFERROR(VLOOKUP(C141,[1]Directorio!$B$2:$V$1100,12,FALSE),"")</f>
        <v/>
      </c>
      <c r="P141" s="36" t="str">
        <f>+IFERROR(VLOOKUP(C141,[1]Directorio!$B$2:$V$1100,13,FALSE),"")</f>
        <v/>
      </c>
      <c r="Q141" s="36" t="str">
        <f>+IFERROR(VLOOKUP(C141,[1]Directorio!$B$2:$V$1100,14,FALSE),"")</f>
        <v/>
      </c>
      <c r="R141" s="36" t="str">
        <f>+IFERROR(VLOOKUP(C141,[1]Directorio!$B$2:$V$1100,15,FALSE),"")</f>
        <v/>
      </c>
      <c r="S141" s="36" t="str">
        <f>+IFERROR(VLOOKUP(C141,[1]Directorio!$B$2:$V$1100,16,FALSE),"")</f>
        <v/>
      </c>
      <c r="T141" s="36" t="str">
        <f>+IFERROR(VLOOKUP(C141,[1]Directorio!$B$2:$V$1100,17,FALSE),"")</f>
        <v/>
      </c>
      <c r="U141" s="39" t="str">
        <f>+IFERROR(VLOOKUP(C141,[1]Directorio!$B$2:$V$1100,18,FALSE),"")</f>
        <v/>
      </c>
      <c r="V141" s="39" t="str">
        <f>+IFERROR(VLOOKUP(C141,[1]Directorio!$B$2:$V$1100,19,FALSE),"")</f>
        <v/>
      </c>
      <c r="W141" s="40" t="str">
        <f>+IFERROR(VLOOKUP(C141,[1]Directorio!$B$2:$V$1100,20,FALSE),"")</f>
        <v/>
      </c>
      <c r="X141" s="39" t="str">
        <f>+IFERROR(VLOOKUP(C141,[1]Directorio!$B$2:$V$1100,21,FALSE),"")</f>
        <v/>
      </c>
      <c r="Y141" s="34"/>
      <c r="Z141" s="34"/>
      <c r="AA141" s="41"/>
      <c r="AB141" s="42"/>
      <c r="AC141" s="34"/>
      <c r="AD141" s="42"/>
      <c r="AE141" s="34"/>
      <c r="AF141" s="42"/>
      <c r="AG141" s="51"/>
    </row>
    <row r="142" spans="1:33" x14ac:dyDescent="0.25">
      <c r="A142" s="54">
        <v>138</v>
      </c>
      <c r="B142" s="48" t="str">
        <f t="shared" si="2"/>
        <v/>
      </c>
      <c r="C142" s="35"/>
      <c r="D142" s="43" t="str">
        <f>+IFERROR(VLOOKUP(E142,Listas!$H$2:$I$34,2,FALSE),"")</f>
        <v/>
      </c>
      <c r="E142" s="36" t="str">
        <f>+IFERROR(VLOOKUP(C142,[1]Directorio!$B$2:$V$1100,2,FALSE),"")</f>
        <v/>
      </c>
      <c r="F142" s="37" t="str">
        <f>+IFERROR(VLOOKUP(C142,[1]Directorio!$B$2:$V$1100,3,FALSE),"")</f>
        <v/>
      </c>
      <c r="G142" s="36" t="str">
        <f>+IFERROR(VLOOKUP(C142,[1]Directorio!$B$2:$V$1100,4,FALSE),"")</f>
        <v/>
      </c>
      <c r="H142" s="36" t="str">
        <f>+IFERROR(VLOOKUP(C142,[1]Directorio!$B$2:$V$1100,5,FALSE),"")</f>
        <v/>
      </c>
      <c r="I142" s="36" t="str">
        <f>+IFERROR(VLOOKUP(C142,[1]Directorio!$B$2:$V$1100,6,FALSE),"")</f>
        <v/>
      </c>
      <c r="J142" s="36" t="str">
        <f>+IFERROR(VLOOKUP(C142,[1]Directorio!$B$2:$V$1100,7,FALSE),"")</f>
        <v/>
      </c>
      <c r="K142" s="36" t="str">
        <f>+IFERROR(VLOOKUP(C142,[1]Directorio!$B$2:$V$1100,8,FALSE),"")</f>
        <v/>
      </c>
      <c r="L142" s="36" t="str">
        <f>+IFERROR(VLOOKUP(C142,[1]Directorio!$B$2:$V$1100,9,FALSE),"")</f>
        <v/>
      </c>
      <c r="M142" s="36" t="str">
        <f>+IFERROR(VLOOKUP(C142,[1]Directorio!$B$2:$V$1100,10,FALSE),"")</f>
        <v/>
      </c>
      <c r="N142" s="36" t="str">
        <f>+IFERROR(VLOOKUP(C142,[1]Directorio!$B$2:$V$1100,11,FALSE),"")</f>
        <v/>
      </c>
      <c r="O142" s="38" t="str">
        <f>+IFERROR(VLOOKUP(C142,[1]Directorio!$B$2:$V$1100,12,FALSE),"")</f>
        <v/>
      </c>
      <c r="P142" s="36" t="str">
        <f>+IFERROR(VLOOKUP(C142,[1]Directorio!$B$2:$V$1100,13,FALSE),"")</f>
        <v/>
      </c>
      <c r="Q142" s="36" t="str">
        <f>+IFERROR(VLOOKUP(C142,[1]Directorio!$B$2:$V$1100,14,FALSE),"")</f>
        <v/>
      </c>
      <c r="R142" s="36" t="str">
        <f>+IFERROR(VLOOKUP(C142,[1]Directorio!$B$2:$V$1100,15,FALSE),"")</f>
        <v/>
      </c>
      <c r="S142" s="36" t="str">
        <f>+IFERROR(VLOOKUP(C142,[1]Directorio!$B$2:$V$1100,16,FALSE),"")</f>
        <v/>
      </c>
      <c r="T142" s="36" t="str">
        <f>+IFERROR(VLOOKUP(C142,[1]Directorio!$B$2:$V$1100,17,FALSE),"")</f>
        <v/>
      </c>
      <c r="U142" s="39" t="str">
        <f>+IFERROR(VLOOKUP(C142,[1]Directorio!$B$2:$V$1100,18,FALSE),"")</f>
        <v/>
      </c>
      <c r="V142" s="39" t="str">
        <f>+IFERROR(VLOOKUP(C142,[1]Directorio!$B$2:$V$1100,19,FALSE),"")</f>
        <v/>
      </c>
      <c r="W142" s="40" t="str">
        <f>+IFERROR(VLOOKUP(C142,[1]Directorio!$B$2:$V$1100,20,FALSE),"")</f>
        <v/>
      </c>
      <c r="X142" s="39" t="str">
        <f>+IFERROR(VLOOKUP(C142,[1]Directorio!$B$2:$V$1100,21,FALSE),"")</f>
        <v/>
      </c>
      <c r="Y142" s="34"/>
      <c r="Z142" s="34"/>
      <c r="AA142" s="41"/>
      <c r="AB142" s="42"/>
      <c r="AC142" s="34"/>
      <c r="AD142" s="42"/>
      <c r="AE142" s="34"/>
      <c r="AF142" s="42"/>
      <c r="AG142" s="51"/>
    </row>
    <row r="143" spans="1:33" x14ac:dyDescent="0.25">
      <c r="A143" s="54">
        <v>139</v>
      </c>
      <c r="B143" s="48" t="str">
        <f t="shared" si="2"/>
        <v/>
      </c>
      <c r="C143" s="35"/>
      <c r="D143" s="43" t="str">
        <f>+IFERROR(VLOOKUP(E143,Listas!$H$2:$I$34,2,FALSE),"")</f>
        <v/>
      </c>
      <c r="E143" s="36" t="str">
        <f>+IFERROR(VLOOKUP(C143,[1]Directorio!$B$2:$V$1100,2,FALSE),"")</f>
        <v/>
      </c>
      <c r="F143" s="37" t="str">
        <f>+IFERROR(VLOOKUP(C143,[1]Directorio!$B$2:$V$1100,3,FALSE),"")</f>
        <v/>
      </c>
      <c r="G143" s="36" t="str">
        <f>+IFERROR(VLOOKUP(C143,[1]Directorio!$B$2:$V$1100,4,FALSE),"")</f>
        <v/>
      </c>
      <c r="H143" s="36" t="str">
        <f>+IFERROR(VLOOKUP(C143,[1]Directorio!$B$2:$V$1100,5,FALSE),"")</f>
        <v/>
      </c>
      <c r="I143" s="36" t="str">
        <f>+IFERROR(VLOOKUP(C143,[1]Directorio!$B$2:$V$1100,6,FALSE),"")</f>
        <v/>
      </c>
      <c r="J143" s="36" t="str">
        <f>+IFERROR(VLOOKUP(C143,[1]Directorio!$B$2:$V$1100,7,FALSE),"")</f>
        <v/>
      </c>
      <c r="K143" s="36" t="str">
        <f>+IFERROR(VLOOKUP(C143,[1]Directorio!$B$2:$V$1100,8,FALSE),"")</f>
        <v/>
      </c>
      <c r="L143" s="36" t="str">
        <f>+IFERROR(VLOOKUP(C143,[1]Directorio!$B$2:$V$1100,9,FALSE),"")</f>
        <v/>
      </c>
      <c r="M143" s="36" t="str">
        <f>+IFERROR(VLOOKUP(C143,[1]Directorio!$B$2:$V$1100,10,FALSE),"")</f>
        <v/>
      </c>
      <c r="N143" s="36" t="str">
        <f>+IFERROR(VLOOKUP(C143,[1]Directorio!$B$2:$V$1100,11,FALSE),"")</f>
        <v/>
      </c>
      <c r="O143" s="38" t="str">
        <f>+IFERROR(VLOOKUP(C143,[1]Directorio!$B$2:$V$1100,12,FALSE),"")</f>
        <v/>
      </c>
      <c r="P143" s="36" t="str">
        <f>+IFERROR(VLOOKUP(C143,[1]Directorio!$B$2:$V$1100,13,FALSE),"")</f>
        <v/>
      </c>
      <c r="Q143" s="36" t="str">
        <f>+IFERROR(VLOOKUP(C143,[1]Directorio!$B$2:$V$1100,14,FALSE),"")</f>
        <v/>
      </c>
      <c r="R143" s="36" t="str">
        <f>+IFERROR(VLOOKUP(C143,[1]Directorio!$B$2:$V$1100,15,FALSE),"")</f>
        <v/>
      </c>
      <c r="S143" s="36" t="str">
        <f>+IFERROR(VLOOKUP(C143,[1]Directorio!$B$2:$V$1100,16,FALSE),"")</f>
        <v/>
      </c>
      <c r="T143" s="36" t="str">
        <f>+IFERROR(VLOOKUP(C143,[1]Directorio!$B$2:$V$1100,17,FALSE),"")</f>
        <v/>
      </c>
      <c r="U143" s="39" t="str">
        <f>+IFERROR(VLOOKUP(C143,[1]Directorio!$B$2:$V$1100,18,FALSE),"")</f>
        <v/>
      </c>
      <c r="V143" s="39" t="str">
        <f>+IFERROR(VLOOKUP(C143,[1]Directorio!$B$2:$V$1100,19,FALSE),"")</f>
        <v/>
      </c>
      <c r="W143" s="40" t="str">
        <f>+IFERROR(VLOOKUP(C143,[1]Directorio!$B$2:$V$1100,20,FALSE),"")</f>
        <v/>
      </c>
      <c r="X143" s="39" t="str">
        <f>+IFERROR(VLOOKUP(C143,[1]Directorio!$B$2:$V$1100,21,FALSE),"")</f>
        <v/>
      </c>
      <c r="Y143" s="34"/>
      <c r="Z143" s="34"/>
      <c r="AA143" s="41"/>
      <c r="AB143" s="42"/>
      <c r="AC143" s="34"/>
      <c r="AD143" s="42"/>
      <c r="AE143" s="34"/>
      <c r="AF143" s="42"/>
      <c r="AG143" s="51"/>
    </row>
    <row r="144" spans="1:33" x14ac:dyDescent="0.25">
      <c r="A144" s="54">
        <v>140</v>
      </c>
      <c r="B144" s="48" t="str">
        <f t="shared" si="2"/>
        <v/>
      </c>
      <c r="C144" s="35"/>
      <c r="D144" s="43" t="str">
        <f>+IFERROR(VLOOKUP(E144,Listas!$H$2:$I$34,2,FALSE),"")</f>
        <v/>
      </c>
      <c r="E144" s="36" t="str">
        <f>+IFERROR(VLOOKUP(C144,[1]Directorio!$B$2:$V$1100,2,FALSE),"")</f>
        <v/>
      </c>
      <c r="F144" s="37" t="str">
        <f>+IFERROR(VLOOKUP(C144,[1]Directorio!$B$2:$V$1100,3,FALSE),"")</f>
        <v/>
      </c>
      <c r="G144" s="36" t="str">
        <f>+IFERROR(VLOOKUP(C144,[1]Directorio!$B$2:$V$1100,4,FALSE),"")</f>
        <v/>
      </c>
      <c r="H144" s="36" t="str">
        <f>+IFERROR(VLOOKUP(C144,[1]Directorio!$B$2:$V$1100,5,FALSE),"")</f>
        <v/>
      </c>
      <c r="I144" s="36" t="str">
        <f>+IFERROR(VLOOKUP(C144,[1]Directorio!$B$2:$V$1100,6,FALSE),"")</f>
        <v/>
      </c>
      <c r="J144" s="36" t="str">
        <f>+IFERROR(VLOOKUP(C144,[1]Directorio!$B$2:$V$1100,7,FALSE),"")</f>
        <v/>
      </c>
      <c r="K144" s="36" t="str">
        <f>+IFERROR(VLOOKUP(C144,[1]Directorio!$B$2:$V$1100,8,FALSE),"")</f>
        <v/>
      </c>
      <c r="L144" s="36" t="str">
        <f>+IFERROR(VLOOKUP(C144,[1]Directorio!$B$2:$V$1100,9,FALSE),"")</f>
        <v/>
      </c>
      <c r="M144" s="36" t="str">
        <f>+IFERROR(VLOOKUP(C144,[1]Directorio!$B$2:$V$1100,10,FALSE),"")</f>
        <v/>
      </c>
      <c r="N144" s="36" t="str">
        <f>+IFERROR(VLOOKUP(C144,[1]Directorio!$B$2:$V$1100,11,FALSE),"")</f>
        <v/>
      </c>
      <c r="O144" s="38" t="str">
        <f>+IFERROR(VLOOKUP(C144,[1]Directorio!$B$2:$V$1100,12,FALSE),"")</f>
        <v/>
      </c>
      <c r="P144" s="36" t="str">
        <f>+IFERROR(VLOOKUP(C144,[1]Directorio!$B$2:$V$1100,13,FALSE),"")</f>
        <v/>
      </c>
      <c r="Q144" s="36" t="str">
        <f>+IFERROR(VLOOKUP(C144,[1]Directorio!$B$2:$V$1100,14,FALSE),"")</f>
        <v/>
      </c>
      <c r="R144" s="36" t="str">
        <f>+IFERROR(VLOOKUP(C144,[1]Directorio!$B$2:$V$1100,15,FALSE),"")</f>
        <v/>
      </c>
      <c r="S144" s="36" t="str">
        <f>+IFERROR(VLOOKUP(C144,[1]Directorio!$B$2:$V$1100,16,FALSE),"")</f>
        <v/>
      </c>
      <c r="T144" s="36" t="str">
        <f>+IFERROR(VLOOKUP(C144,[1]Directorio!$B$2:$V$1100,17,FALSE),"")</f>
        <v/>
      </c>
      <c r="U144" s="39" t="str">
        <f>+IFERROR(VLOOKUP(C144,[1]Directorio!$B$2:$V$1100,18,FALSE),"")</f>
        <v/>
      </c>
      <c r="V144" s="39" t="str">
        <f>+IFERROR(VLOOKUP(C144,[1]Directorio!$B$2:$V$1100,19,FALSE),"")</f>
        <v/>
      </c>
      <c r="W144" s="40" t="str">
        <f>+IFERROR(VLOOKUP(C144,[1]Directorio!$B$2:$V$1100,20,FALSE),"")</f>
        <v/>
      </c>
      <c r="X144" s="39" t="str">
        <f>+IFERROR(VLOOKUP(C144,[1]Directorio!$B$2:$V$1100,21,FALSE),"")</f>
        <v/>
      </c>
      <c r="Y144" s="34"/>
      <c r="Z144" s="34"/>
      <c r="AA144" s="41"/>
      <c r="AB144" s="42"/>
      <c r="AC144" s="34"/>
      <c r="AD144" s="42"/>
      <c r="AE144" s="34"/>
      <c r="AF144" s="42"/>
      <c r="AG144" s="51"/>
    </row>
    <row r="145" spans="1:33" x14ac:dyDescent="0.25">
      <c r="A145" s="54">
        <v>141</v>
      </c>
      <c r="B145" s="48" t="str">
        <f t="shared" si="2"/>
        <v/>
      </c>
      <c r="C145" s="35"/>
      <c r="D145" s="43" t="str">
        <f>+IFERROR(VLOOKUP(E145,Listas!$H$2:$I$34,2,FALSE),"")</f>
        <v/>
      </c>
      <c r="E145" s="36" t="str">
        <f>+IFERROR(VLOOKUP(C145,[1]Directorio!$B$2:$V$1100,2,FALSE),"")</f>
        <v/>
      </c>
      <c r="F145" s="37" t="str">
        <f>+IFERROR(VLOOKUP(C145,[1]Directorio!$B$2:$V$1100,3,FALSE),"")</f>
        <v/>
      </c>
      <c r="G145" s="36" t="str">
        <f>+IFERROR(VLOOKUP(C145,[1]Directorio!$B$2:$V$1100,4,FALSE),"")</f>
        <v/>
      </c>
      <c r="H145" s="36" t="str">
        <f>+IFERROR(VLOOKUP(C145,[1]Directorio!$B$2:$V$1100,5,FALSE),"")</f>
        <v/>
      </c>
      <c r="I145" s="36" t="str">
        <f>+IFERROR(VLOOKUP(C145,[1]Directorio!$B$2:$V$1100,6,FALSE),"")</f>
        <v/>
      </c>
      <c r="J145" s="36" t="str">
        <f>+IFERROR(VLOOKUP(C145,[1]Directorio!$B$2:$V$1100,7,FALSE),"")</f>
        <v/>
      </c>
      <c r="K145" s="36" t="str">
        <f>+IFERROR(VLOOKUP(C145,[1]Directorio!$B$2:$V$1100,8,FALSE),"")</f>
        <v/>
      </c>
      <c r="L145" s="36" t="str">
        <f>+IFERROR(VLOOKUP(C145,[1]Directorio!$B$2:$V$1100,9,FALSE),"")</f>
        <v/>
      </c>
      <c r="M145" s="36" t="str">
        <f>+IFERROR(VLOOKUP(C145,[1]Directorio!$B$2:$V$1100,10,FALSE),"")</f>
        <v/>
      </c>
      <c r="N145" s="36" t="str">
        <f>+IFERROR(VLOOKUP(C145,[1]Directorio!$B$2:$V$1100,11,FALSE),"")</f>
        <v/>
      </c>
      <c r="O145" s="38" t="str">
        <f>+IFERROR(VLOOKUP(C145,[1]Directorio!$B$2:$V$1100,12,FALSE),"")</f>
        <v/>
      </c>
      <c r="P145" s="36" t="str">
        <f>+IFERROR(VLOOKUP(C145,[1]Directorio!$B$2:$V$1100,13,FALSE),"")</f>
        <v/>
      </c>
      <c r="Q145" s="36" t="str">
        <f>+IFERROR(VLOOKUP(C145,[1]Directorio!$B$2:$V$1100,14,FALSE),"")</f>
        <v/>
      </c>
      <c r="R145" s="36" t="str">
        <f>+IFERROR(VLOOKUP(C145,[1]Directorio!$B$2:$V$1100,15,FALSE),"")</f>
        <v/>
      </c>
      <c r="S145" s="36" t="str">
        <f>+IFERROR(VLOOKUP(C145,[1]Directorio!$B$2:$V$1100,16,FALSE),"")</f>
        <v/>
      </c>
      <c r="T145" s="36" t="str">
        <f>+IFERROR(VLOOKUP(C145,[1]Directorio!$B$2:$V$1100,17,FALSE),"")</f>
        <v/>
      </c>
      <c r="U145" s="39" t="str">
        <f>+IFERROR(VLOOKUP(C145,[1]Directorio!$B$2:$V$1100,18,FALSE),"")</f>
        <v/>
      </c>
      <c r="V145" s="39" t="str">
        <f>+IFERROR(VLOOKUP(C145,[1]Directorio!$B$2:$V$1100,19,FALSE),"")</f>
        <v/>
      </c>
      <c r="W145" s="40" t="str">
        <f>+IFERROR(VLOOKUP(C145,[1]Directorio!$B$2:$V$1100,20,FALSE),"")</f>
        <v/>
      </c>
      <c r="X145" s="39" t="str">
        <f>+IFERROR(VLOOKUP(C145,[1]Directorio!$B$2:$V$1100,21,FALSE),"")</f>
        <v/>
      </c>
      <c r="Y145" s="34"/>
      <c r="Z145" s="34"/>
      <c r="AA145" s="41"/>
      <c r="AB145" s="42"/>
      <c r="AC145" s="34"/>
      <c r="AD145" s="42"/>
      <c r="AE145" s="34"/>
      <c r="AF145" s="42"/>
      <c r="AG145" s="51"/>
    </row>
    <row r="146" spans="1:33" x14ac:dyDescent="0.25">
      <c r="A146" s="54">
        <v>142</v>
      </c>
      <c r="B146" s="48" t="str">
        <f t="shared" si="2"/>
        <v/>
      </c>
      <c r="C146" s="35"/>
      <c r="D146" s="43" t="str">
        <f>+IFERROR(VLOOKUP(E146,Listas!$H$2:$I$34,2,FALSE),"")</f>
        <v/>
      </c>
      <c r="E146" s="36" t="str">
        <f>+IFERROR(VLOOKUP(C146,[1]Directorio!$B$2:$V$1100,2,FALSE),"")</f>
        <v/>
      </c>
      <c r="F146" s="37" t="str">
        <f>+IFERROR(VLOOKUP(C146,[1]Directorio!$B$2:$V$1100,3,FALSE),"")</f>
        <v/>
      </c>
      <c r="G146" s="36" t="str">
        <f>+IFERROR(VLOOKUP(C146,[1]Directorio!$B$2:$V$1100,4,FALSE),"")</f>
        <v/>
      </c>
      <c r="H146" s="36" t="str">
        <f>+IFERROR(VLOOKUP(C146,[1]Directorio!$B$2:$V$1100,5,FALSE),"")</f>
        <v/>
      </c>
      <c r="I146" s="36" t="str">
        <f>+IFERROR(VLOOKUP(C146,[1]Directorio!$B$2:$V$1100,6,FALSE),"")</f>
        <v/>
      </c>
      <c r="J146" s="36" t="str">
        <f>+IFERROR(VLOOKUP(C146,[1]Directorio!$B$2:$V$1100,7,FALSE),"")</f>
        <v/>
      </c>
      <c r="K146" s="36" t="str">
        <f>+IFERROR(VLOOKUP(C146,[1]Directorio!$B$2:$V$1100,8,FALSE),"")</f>
        <v/>
      </c>
      <c r="L146" s="36" t="str">
        <f>+IFERROR(VLOOKUP(C146,[1]Directorio!$B$2:$V$1100,9,FALSE),"")</f>
        <v/>
      </c>
      <c r="M146" s="36" t="str">
        <f>+IFERROR(VLOOKUP(C146,[1]Directorio!$B$2:$V$1100,10,FALSE),"")</f>
        <v/>
      </c>
      <c r="N146" s="36" t="str">
        <f>+IFERROR(VLOOKUP(C146,[1]Directorio!$B$2:$V$1100,11,FALSE),"")</f>
        <v/>
      </c>
      <c r="O146" s="38" t="str">
        <f>+IFERROR(VLOOKUP(C146,[1]Directorio!$B$2:$V$1100,12,FALSE),"")</f>
        <v/>
      </c>
      <c r="P146" s="36" t="str">
        <f>+IFERROR(VLOOKUP(C146,[1]Directorio!$B$2:$V$1100,13,FALSE),"")</f>
        <v/>
      </c>
      <c r="Q146" s="36" t="str">
        <f>+IFERROR(VLOOKUP(C146,[1]Directorio!$B$2:$V$1100,14,FALSE),"")</f>
        <v/>
      </c>
      <c r="R146" s="36" t="str">
        <f>+IFERROR(VLOOKUP(C146,[1]Directorio!$B$2:$V$1100,15,FALSE),"")</f>
        <v/>
      </c>
      <c r="S146" s="36" t="str">
        <f>+IFERROR(VLOOKUP(C146,[1]Directorio!$B$2:$V$1100,16,FALSE),"")</f>
        <v/>
      </c>
      <c r="T146" s="36" t="str">
        <f>+IFERROR(VLOOKUP(C146,[1]Directorio!$B$2:$V$1100,17,FALSE),"")</f>
        <v/>
      </c>
      <c r="U146" s="39" t="str">
        <f>+IFERROR(VLOOKUP(C146,[1]Directorio!$B$2:$V$1100,18,FALSE),"")</f>
        <v/>
      </c>
      <c r="V146" s="39" t="str">
        <f>+IFERROR(VLOOKUP(C146,[1]Directorio!$B$2:$V$1100,19,FALSE),"")</f>
        <v/>
      </c>
      <c r="W146" s="40" t="str">
        <f>+IFERROR(VLOOKUP(C146,[1]Directorio!$B$2:$V$1100,20,FALSE),"")</f>
        <v/>
      </c>
      <c r="X146" s="39" t="str">
        <f>+IFERROR(VLOOKUP(C146,[1]Directorio!$B$2:$V$1100,21,FALSE),"")</f>
        <v/>
      </c>
      <c r="Y146" s="34"/>
      <c r="Z146" s="34"/>
      <c r="AA146" s="41"/>
      <c r="AB146" s="42"/>
      <c r="AC146" s="34"/>
      <c r="AD146" s="42"/>
      <c r="AE146" s="34"/>
      <c r="AF146" s="42"/>
      <c r="AG146" s="51"/>
    </row>
    <row r="147" spans="1:33" x14ac:dyDescent="0.25">
      <c r="A147" s="54">
        <v>143</v>
      </c>
      <c r="B147" s="48" t="str">
        <f t="shared" si="2"/>
        <v/>
      </c>
      <c r="C147" s="35"/>
      <c r="D147" s="43" t="str">
        <f>+IFERROR(VLOOKUP(E147,Listas!$H$2:$I$34,2,FALSE),"")</f>
        <v/>
      </c>
      <c r="E147" s="36" t="str">
        <f>+IFERROR(VLOOKUP(C147,[1]Directorio!$B$2:$V$1100,2,FALSE),"")</f>
        <v/>
      </c>
      <c r="F147" s="37" t="str">
        <f>+IFERROR(VLOOKUP(C147,[1]Directorio!$B$2:$V$1100,3,FALSE),"")</f>
        <v/>
      </c>
      <c r="G147" s="36" t="str">
        <f>+IFERROR(VLOOKUP(C147,[1]Directorio!$B$2:$V$1100,4,FALSE),"")</f>
        <v/>
      </c>
      <c r="H147" s="36" t="str">
        <f>+IFERROR(VLOOKUP(C147,[1]Directorio!$B$2:$V$1100,5,FALSE),"")</f>
        <v/>
      </c>
      <c r="I147" s="36" t="str">
        <f>+IFERROR(VLOOKUP(C147,[1]Directorio!$B$2:$V$1100,6,FALSE),"")</f>
        <v/>
      </c>
      <c r="J147" s="36" t="str">
        <f>+IFERROR(VLOOKUP(C147,[1]Directorio!$B$2:$V$1100,7,FALSE),"")</f>
        <v/>
      </c>
      <c r="K147" s="36" t="str">
        <f>+IFERROR(VLOOKUP(C147,[1]Directorio!$B$2:$V$1100,8,FALSE),"")</f>
        <v/>
      </c>
      <c r="L147" s="36" t="str">
        <f>+IFERROR(VLOOKUP(C147,[1]Directorio!$B$2:$V$1100,9,FALSE),"")</f>
        <v/>
      </c>
      <c r="M147" s="36" t="str">
        <f>+IFERROR(VLOOKUP(C147,[1]Directorio!$B$2:$V$1100,10,FALSE),"")</f>
        <v/>
      </c>
      <c r="N147" s="36" t="str">
        <f>+IFERROR(VLOOKUP(C147,[1]Directorio!$B$2:$V$1100,11,FALSE),"")</f>
        <v/>
      </c>
      <c r="O147" s="38" t="str">
        <f>+IFERROR(VLOOKUP(C147,[1]Directorio!$B$2:$V$1100,12,FALSE),"")</f>
        <v/>
      </c>
      <c r="P147" s="36" t="str">
        <f>+IFERROR(VLOOKUP(C147,[1]Directorio!$B$2:$V$1100,13,FALSE),"")</f>
        <v/>
      </c>
      <c r="Q147" s="36" t="str">
        <f>+IFERROR(VLOOKUP(C147,[1]Directorio!$B$2:$V$1100,14,FALSE),"")</f>
        <v/>
      </c>
      <c r="R147" s="36" t="str">
        <f>+IFERROR(VLOOKUP(C147,[1]Directorio!$B$2:$V$1100,15,FALSE),"")</f>
        <v/>
      </c>
      <c r="S147" s="36" t="str">
        <f>+IFERROR(VLOOKUP(C147,[1]Directorio!$B$2:$V$1100,16,FALSE),"")</f>
        <v/>
      </c>
      <c r="T147" s="36" t="str">
        <f>+IFERROR(VLOOKUP(C147,[1]Directorio!$B$2:$V$1100,17,FALSE),"")</f>
        <v/>
      </c>
      <c r="U147" s="39" t="str">
        <f>+IFERROR(VLOOKUP(C147,[1]Directorio!$B$2:$V$1100,18,FALSE),"")</f>
        <v/>
      </c>
      <c r="V147" s="39" t="str">
        <f>+IFERROR(VLOOKUP(C147,[1]Directorio!$B$2:$V$1100,19,FALSE),"")</f>
        <v/>
      </c>
      <c r="W147" s="40" t="str">
        <f>+IFERROR(VLOOKUP(C147,[1]Directorio!$B$2:$V$1100,20,FALSE),"")</f>
        <v/>
      </c>
      <c r="X147" s="39" t="str">
        <f>+IFERROR(VLOOKUP(C147,[1]Directorio!$B$2:$V$1100,21,FALSE),"")</f>
        <v/>
      </c>
      <c r="Y147" s="34"/>
      <c r="Z147" s="34"/>
      <c r="AA147" s="41"/>
      <c r="AB147" s="42"/>
      <c r="AC147" s="34"/>
      <c r="AD147" s="42"/>
      <c r="AE147" s="34"/>
      <c r="AF147" s="42"/>
      <c r="AG147" s="51"/>
    </row>
    <row r="148" spans="1:33" x14ac:dyDescent="0.25">
      <c r="A148" s="54">
        <v>144</v>
      </c>
      <c r="B148" s="48" t="str">
        <f t="shared" si="2"/>
        <v/>
      </c>
      <c r="C148" s="35"/>
      <c r="D148" s="43" t="str">
        <f>+IFERROR(VLOOKUP(E148,Listas!$H$2:$I$34,2,FALSE),"")</f>
        <v/>
      </c>
      <c r="E148" s="36" t="str">
        <f>+IFERROR(VLOOKUP(C148,[1]Directorio!$B$2:$V$1100,2,FALSE),"")</f>
        <v/>
      </c>
      <c r="F148" s="37" t="str">
        <f>+IFERROR(VLOOKUP(C148,[1]Directorio!$B$2:$V$1100,3,FALSE),"")</f>
        <v/>
      </c>
      <c r="G148" s="36" t="str">
        <f>+IFERROR(VLOOKUP(C148,[1]Directorio!$B$2:$V$1100,4,FALSE),"")</f>
        <v/>
      </c>
      <c r="H148" s="36" t="str">
        <f>+IFERROR(VLOOKUP(C148,[1]Directorio!$B$2:$V$1100,5,FALSE),"")</f>
        <v/>
      </c>
      <c r="I148" s="36" t="str">
        <f>+IFERROR(VLOOKUP(C148,[1]Directorio!$B$2:$V$1100,6,FALSE),"")</f>
        <v/>
      </c>
      <c r="J148" s="36" t="str">
        <f>+IFERROR(VLOOKUP(C148,[1]Directorio!$B$2:$V$1100,7,FALSE),"")</f>
        <v/>
      </c>
      <c r="K148" s="36" t="str">
        <f>+IFERROR(VLOOKUP(C148,[1]Directorio!$B$2:$V$1100,8,FALSE),"")</f>
        <v/>
      </c>
      <c r="L148" s="36" t="str">
        <f>+IFERROR(VLOOKUP(C148,[1]Directorio!$B$2:$V$1100,9,FALSE),"")</f>
        <v/>
      </c>
      <c r="M148" s="36" t="str">
        <f>+IFERROR(VLOOKUP(C148,[1]Directorio!$B$2:$V$1100,10,FALSE),"")</f>
        <v/>
      </c>
      <c r="N148" s="36" t="str">
        <f>+IFERROR(VLOOKUP(C148,[1]Directorio!$B$2:$V$1100,11,FALSE),"")</f>
        <v/>
      </c>
      <c r="O148" s="38" t="str">
        <f>+IFERROR(VLOOKUP(C148,[1]Directorio!$B$2:$V$1100,12,FALSE),"")</f>
        <v/>
      </c>
      <c r="P148" s="36" t="str">
        <f>+IFERROR(VLOOKUP(C148,[1]Directorio!$B$2:$V$1100,13,FALSE),"")</f>
        <v/>
      </c>
      <c r="Q148" s="36" t="str">
        <f>+IFERROR(VLOOKUP(C148,[1]Directorio!$B$2:$V$1100,14,FALSE),"")</f>
        <v/>
      </c>
      <c r="R148" s="36" t="str">
        <f>+IFERROR(VLOOKUP(C148,[1]Directorio!$B$2:$V$1100,15,FALSE),"")</f>
        <v/>
      </c>
      <c r="S148" s="36" t="str">
        <f>+IFERROR(VLOOKUP(C148,[1]Directorio!$B$2:$V$1100,16,FALSE),"")</f>
        <v/>
      </c>
      <c r="T148" s="36" t="str">
        <f>+IFERROR(VLOOKUP(C148,[1]Directorio!$B$2:$V$1100,17,FALSE),"")</f>
        <v/>
      </c>
      <c r="U148" s="39" t="str">
        <f>+IFERROR(VLOOKUP(C148,[1]Directorio!$B$2:$V$1100,18,FALSE),"")</f>
        <v/>
      </c>
      <c r="V148" s="39" t="str">
        <f>+IFERROR(VLOOKUP(C148,[1]Directorio!$B$2:$V$1100,19,FALSE),"")</f>
        <v/>
      </c>
      <c r="W148" s="40" t="str">
        <f>+IFERROR(VLOOKUP(C148,[1]Directorio!$B$2:$V$1100,20,FALSE),"")</f>
        <v/>
      </c>
      <c r="X148" s="39" t="str">
        <f>+IFERROR(VLOOKUP(C148,[1]Directorio!$B$2:$V$1100,21,FALSE),"")</f>
        <v/>
      </c>
      <c r="Y148" s="34"/>
      <c r="Z148" s="34"/>
      <c r="AA148" s="41"/>
      <c r="AB148" s="42"/>
      <c r="AC148" s="34"/>
      <c r="AD148" s="42"/>
      <c r="AE148" s="34"/>
      <c r="AF148" s="42"/>
      <c r="AG148" s="51"/>
    </row>
    <row r="149" spans="1:33" x14ac:dyDescent="0.25">
      <c r="A149" s="54">
        <v>145</v>
      </c>
      <c r="B149" s="48" t="str">
        <f t="shared" si="2"/>
        <v/>
      </c>
      <c r="C149" s="35"/>
      <c r="D149" s="43" t="str">
        <f>+IFERROR(VLOOKUP(E149,Listas!$H$2:$I$34,2,FALSE),"")</f>
        <v/>
      </c>
      <c r="E149" s="36" t="str">
        <f>+IFERROR(VLOOKUP(C149,[1]Directorio!$B$2:$V$1100,2,FALSE),"")</f>
        <v/>
      </c>
      <c r="F149" s="37" t="str">
        <f>+IFERROR(VLOOKUP(C149,[1]Directorio!$B$2:$V$1100,3,FALSE),"")</f>
        <v/>
      </c>
      <c r="G149" s="36" t="str">
        <f>+IFERROR(VLOOKUP(C149,[1]Directorio!$B$2:$V$1100,4,FALSE),"")</f>
        <v/>
      </c>
      <c r="H149" s="36" t="str">
        <f>+IFERROR(VLOOKUP(C149,[1]Directorio!$B$2:$V$1100,5,FALSE),"")</f>
        <v/>
      </c>
      <c r="I149" s="36" t="str">
        <f>+IFERROR(VLOOKUP(C149,[1]Directorio!$B$2:$V$1100,6,FALSE),"")</f>
        <v/>
      </c>
      <c r="J149" s="36" t="str">
        <f>+IFERROR(VLOOKUP(C149,[1]Directorio!$B$2:$V$1100,7,FALSE),"")</f>
        <v/>
      </c>
      <c r="K149" s="36" t="str">
        <f>+IFERROR(VLOOKUP(C149,[1]Directorio!$B$2:$V$1100,8,FALSE),"")</f>
        <v/>
      </c>
      <c r="L149" s="36" t="str">
        <f>+IFERROR(VLOOKUP(C149,[1]Directorio!$B$2:$V$1100,9,FALSE),"")</f>
        <v/>
      </c>
      <c r="M149" s="36" t="str">
        <f>+IFERROR(VLOOKUP(C149,[1]Directorio!$B$2:$V$1100,10,FALSE),"")</f>
        <v/>
      </c>
      <c r="N149" s="36" t="str">
        <f>+IFERROR(VLOOKUP(C149,[1]Directorio!$B$2:$V$1100,11,FALSE),"")</f>
        <v/>
      </c>
      <c r="O149" s="38" t="str">
        <f>+IFERROR(VLOOKUP(C149,[1]Directorio!$B$2:$V$1100,12,FALSE),"")</f>
        <v/>
      </c>
      <c r="P149" s="36" t="str">
        <f>+IFERROR(VLOOKUP(C149,[1]Directorio!$B$2:$V$1100,13,FALSE),"")</f>
        <v/>
      </c>
      <c r="Q149" s="36" t="str">
        <f>+IFERROR(VLOOKUP(C149,[1]Directorio!$B$2:$V$1100,14,FALSE),"")</f>
        <v/>
      </c>
      <c r="R149" s="36" t="str">
        <f>+IFERROR(VLOOKUP(C149,[1]Directorio!$B$2:$V$1100,15,FALSE),"")</f>
        <v/>
      </c>
      <c r="S149" s="36" t="str">
        <f>+IFERROR(VLOOKUP(C149,[1]Directorio!$B$2:$V$1100,16,FALSE),"")</f>
        <v/>
      </c>
      <c r="T149" s="36" t="str">
        <f>+IFERROR(VLOOKUP(C149,[1]Directorio!$B$2:$V$1100,17,FALSE),"")</f>
        <v/>
      </c>
      <c r="U149" s="39" t="str">
        <f>+IFERROR(VLOOKUP(C149,[1]Directorio!$B$2:$V$1100,18,FALSE),"")</f>
        <v/>
      </c>
      <c r="V149" s="39" t="str">
        <f>+IFERROR(VLOOKUP(C149,[1]Directorio!$B$2:$V$1100,19,FALSE),"")</f>
        <v/>
      </c>
      <c r="W149" s="40" t="str">
        <f>+IFERROR(VLOOKUP(C149,[1]Directorio!$B$2:$V$1100,20,FALSE),"")</f>
        <v/>
      </c>
      <c r="X149" s="39" t="str">
        <f>+IFERROR(VLOOKUP(C149,[1]Directorio!$B$2:$V$1100,21,FALSE),"")</f>
        <v/>
      </c>
      <c r="Y149" s="34"/>
      <c r="Z149" s="34"/>
      <c r="AA149" s="41"/>
      <c r="AB149" s="42"/>
      <c r="AC149" s="34"/>
      <c r="AD149" s="42"/>
      <c r="AE149" s="34"/>
      <c r="AF149" s="42"/>
      <c r="AG149" s="51"/>
    </row>
    <row r="150" spans="1:33" x14ac:dyDescent="0.25">
      <c r="A150" s="54">
        <v>146</v>
      </c>
      <c r="B150" s="48" t="str">
        <f t="shared" si="2"/>
        <v/>
      </c>
      <c r="C150" s="35"/>
      <c r="D150" s="43" t="str">
        <f>+IFERROR(VLOOKUP(E150,Listas!$H$2:$I$34,2,FALSE),"")</f>
        <v/>
      </c>
      <c r="E150" s="36" t="str">
        <f>+IFERROR(VLOOKUP(C150,[1]Directorio!$B$2:$V$1100,2,FALSE),"")</f>
        <v/>
      </c>
      <c r="F150" s="37" t="str">
        <f>+IFERROR(VLOOKUP(C150,[1]Directorio!$B$2:$V$1100,3,FALSE),"")</f>
        <v/>
      </c>
      <c r="G150" s="36" t="str">
        <f>+IFERROR(VLOOKUP(C150,[1]Directorio!$B$2:$V$1100,4,FALSE),"")</f>
        <v/>
      </c>
      <c r="H150" s="36" t="str">
        <f>+IFERROR(VLOOKUP(C150,[1]Directorio!$B$2:$V$1100,5,FALSE),"")</f>
        <v/>
      </c>
      <c r="I150" s="36" t="str">
        <f>+IFERROR(VLOOKUP(C150,[1]Directorio!$B$2:$V$1100,6,FALSE),"")</f>
        <v/>
      </c>
      <c r="J150" s="36" t="str">
        <f>+IFERROR(VLOOKUP(C150,[1]Directorio!$B$2:$V$1100,7,FALSE),"")</f>
        <v/>
      </c>
      <c r="K150" s="36" t="str">
        <f>+IFERROR(VLOOKUP(C150,[1]Directorio!$B$2:$V$1100,8,FALSE),"")</f>
        <v/>
      </c>
      <c r="L150" s="36" t="str">
        <f>+IFERROR(VLOOKUP(C150,[1]Directorio!$B$2:$V$1100,9,FALSE),"")</f>
        <v/>
      </c>
      <c r="M150" s="36" t="str">
        <f>+IFERROR(VLOOKUP(C150,[1]Directorio!$B$2:$V$1100,10,FALSE),"")</f>
        <v/>
      </c>
      <c r="N150" s="36" t="str">
        <f>+IFERROR(VLOOKUP(C150,[1]Directorio!$B$2:$V$1100,11,FALSE),"")</f>
        <v/>
      </c>
      <c r="O150" s="38" t="str">
        <f>+IFERROR(VLOOKUP(C150,[1]Directorio!$B$2:$V$1100,12,FALSE),"")</f>
        <v/>
      </c>
      <c r="P150" s="36" t="str">
        <f>+IFERROR(VLOOKUP(C150,[1]Directorio!$B$2:$V$1100,13,FALSE),"")</f>
        <v/>
      </c>
      <c r="Q150" s="36" t="str">
        <f>+IFERROR(VLOOKUP(C150,[1]Directorio!$B$2:$V$1100,14,FALSE),"")</f>
        <v/>
      </c>
      <c r="R150" s="36" t="str">
        <f>+IFERROR(VLOOKUP(C150,[1]Directorio!$B$2:$V$1100,15,FALSE),"")</f>
        <v/>
      </c>
      <c r="S150" s="36" t="str">
        <f>+IFERROR(VLOOKUP(C150,[1]Directorio!$B$2:$V$1100,16,FALSE),"")</f>
        <v/>
      </c>
      <c r="T150" s="36" t="str">
        <f>+IFERROR(VLOOKUP(C150,[1]Directorio!$B$2:$V$1100,17,FALSE),"")</f>
        <v/>
      </c>
      <c r="U150" s="39" t="str">
        <f>+IFERROR(VLOOKUP(C150,[1]Directorio!$B$2:$V$1100,18,FALSE),"")</f>
        <v/>
      </c>
      <c r="V150" s="39" t="str">
        <f>+IFERROR(VLOOKUP(C150,[1]Directorio!$B$2:$V$1100,19,FALSE),"")</f>
        <v/>
      </c>
      <c r="W150" s="40" t="str">
        <f>+IFERROR(VLOOKUP(C150,[1]Directorio!$B$2:$V$1100,20,FALSE),"")</f>
        <v/>
      </c>
      <c r="X150" s="39" t="str">
        <f>+IFERROR(VLOOKUP(C150,[1]Directorio!$B$2:$V$1100,21,FALSE),"")</f>
        <v/>
      </c>
      <c r="Y150" s="34"/>
      <c r="Z150" s="34"/>
      <c r="AA150" s="41"/>
      <c r="AB150" s="42"/>
      <c r="AC150" s="34"/>
      <c r="AD150" s="42"/>
      <c r="AE150" s="34"/>
      <c r="AF150" s="42"/>
      <c r="AG150" s="51"/>
    </row>
    <row r="151" spans="1:33" x14ac:dyDescent="0.25">
      <c r="A151" s="54">
        <v>147</v>
      </c>
      <c r="B151" s="48" t="str">
        <f t="shared" si="2"/>
        <v/>
      </c>
      <c r="C151" s="35"/>
      <c r="D151" s="43" t="str">
        <f>+IFERROR(VLOOKUP(E151,Listas!$H$2:$I$34,2,FALSE),"")</f>
        <v/>
      </c>
      <c r="E151" s="36" t="str">
        <f>+IFERROR(VLOOKUP(C151,[1]Directorio!$B$2:$V$1100,2,FALSE),"")</f>
        <v/>
      </c>
      <c r="F151" s="37" t="str">
        <f>+IFERROR(VLOOKUP(C151,[1]Directorio!$B$2:$V$1100,3,FALSE),"")</f>
        <v/>
      </c>
      <c r="G151" s="36" t="str">
        <f>+IFERROR(VLOOKUP(C151,[1]Directorio!$B$2:$V$1100,4,FALSE),"")</f>
        <v/>
      </c>
      <c r="H151" s="36" t="str">
        <f>+IFERROR(VLOOKUP(C151,[1]Directorio!$B$2:$V$1100,5,FALSE),"")</f>
        <v/>
      </c>
      <c r="I151" s="36" t="str">
        <f>+IFERROR(VLOOKUP(C151,[1]Directorio!$B$2:$V$1100,6,FALSE),"")</f>
        <v/>
      </c>
      <c r="J151" s="36" t="str">
        <f>+IFERROR(VLOOKUP(C151,[1]Directorio!$B$2:$V$1100,7,FALSE),"")</f>
        <v/>
      </c>
      <c r="K151" s="36" t="str">
        <f>+IFERROR(VLOOKUP(C151,[1]Directorio!$B$2:$V$1100,8,FALSE),"")</f>
        <v/>
      </c>
      <c r="L151" s="36" t="str">
        <f>+IFERROR(VLOOKUP(C151,[1]Directorio!$B$2:$V$1100,9,FALSE),"")</f>
        <v/>
      </c>
      <c r="M151" s="36" t="str">
        <f>+IFERROR(VLOOKUP(C151,[1]Directorio!$B$2:$V$1100,10,FALSE),"")</f>
        <v/>
      </c>
      <c r="N151" s="36" t="str">
        <f>+IFERROR(VLOOKUP(C151,[1]Directorio!$B$2:$V$1100,11,FALSE),"")</f>
        <v/>
      </c>
      <c r="O151" s="38" t="str">
        <f>+IFERROR(VLOOKUP(C151,[1]Directorio!$B$2:$V$1100,12,FALSE),"")</f>
        <v/>
      </c>
      <c r="P151" s="36" t="str">
        <f>+IFERROR(VLOOKUP(C151,[1]Directorio!$B$2:$V$1100,13,FALSE),"")</f>
        <v/>
      </c>
      <c r="Q151" s="36" t="str">
        <f>+IFERROR(VLOOKUP(C151,[1]Directorio!$B$2:$V$1100,14,FALSE),"")</f>
        <v/>
      </c>
      <c r="R151" s="36" t="str">
        <f>+IFERROR(VLOOKUP(C151,[1]Directorio!$B$2:$V$1100,15,FALSE),"")</f>
        <v/>
      </c>
      <c r="S151" s="36" t="str">
        <f>+IFERROR(VLOOKUP(C151,[1]Directorio!$B$2:$V$1100,16,FALSE),"")</f>
        <v/>
      </c>
      <c r="T151" s="36" t="str">
        <f>+IFERROR(VLOOKUP(C151,[1]Directorio!$B$2:$V$1100,17,FALSE),"")</f>
        <v/>
      </c>
      <c r="U151" s="39" t="str">
        <f>+IFERROR(VLOOKUP(C151,[1]Directorio!$B$2:$V$1100,18,FALSE),"")</f>
        <v/>
      </c>
      <c r="V151" s="39" t="str">
        <f>+IFERROR(VLOOKUP(C151,[1]Directorio!$B$2:$V$1100,19,FALSE),"")</f>
        <v/>
      </c>
      <c r="W151" s="40" t="str">
        <f>+IFERROR(VLOOKUP(C151,[1]Directorio!$B$2:$V$1100,20,FALSE),"")</f>
        <v/>
      </c>
      <c r="X151" s="39" t="str">
        <f>+IFERROR(VLOOKUP(C151,[1]Directorio!$B$2:$V$1100,21,FALSE),"")</f>
        <v/>
      </c>
      <c r="Y151" s="34"/>
      <c r="Z151" s="34"/>
      <c r="AA151" s="41"/>
      <c r="AB151" s="42"/>
      <c r="AC151" s="34"/>
      <c r="AD151" s="42"/>
      <c r="AE151" s="34"/>
      <c r="AF151" s="42"/>
      <c r="AG151" s="51"/>
    </row>
    <row r="152" spans="1:33" x14ac:dyDescent="0.25">
      <c r="A152" s="54">
        <v>148</v>
      </c>
      <c r="B152" s="48" t="str">
        <f t="shared" si="2"/>
        <v/>
      </c>
      <c r="C152" s="35"/>
      <c r="D152" s="43" t="str">
        <f>+IFERROR(VLOOKUP(E152,Listas!$H$2:$I$34,2,FALSE),"")</f>
        <v/>
      </c>
      <c r="E152" s="36" t="str">
        <f>+IFERROR(VLOOKUP(C152,[1]Directorio!$B$2:$V$1100,2,FALSE),"")</f>
        <v/>
      </c>
      <c r="F152" s="37" t="str">
        <f>+IFERROR(VLOOKUP(C152,[1]Directorio!$B$2:$V$1100,3,FALSE),"")</f>
        <v/>
      </c>
      <c r="G152" s="36" t="str">
        <f>+IFERROR(VLOOKUP(C152,[1]Directorio!$B$2:$V$1100,4,FALSE),"")</f>
        <v/>
      </c>
      <c r="H152" s="36" t="str">
        <f>+IFERROR(VLOOKUP(C152,[1]Directorio!$B$2:$V$1100,5,FALSE),"")</f>
        <v/>
      </c>
      <c r="I152" s="36" t="str">
        <f>+IFERROR(VLOOKUP(C152,[1]Directorio!$B$2:$V$1100,6,FALSE),"")</f>
        <v/>
      </c>
      <c r="J152" s="36" t="str">
        <f>+IFERROR(VLOOKUP(C152,[1]Directorio!$B$2:$V$1100,7,FALSE),"")</f>
        <v/>
      </c>
      <c r="K152" s="36" t="str">
        <f>+IFERROR(VLOOKUP(C152,[1]Directorio!$B$2:$V$1100,8,FALSE),"")</f>
        <v/>
      </c>
      <c r="L152" s="36" t="str">
        <f>+IFERROR(VLOOKUP(C152,[1]Directorio!$B$2:$V$1100,9,FALSE),"")</f>
        <v/>
      </c>
      <c r="M152" s="36" t="str">
        <f>+IFERROR(VLOOKUP(C152,[1]Directorio!$B$2:$V$1100,10,FALSE),"")</f>
        <v/>
      </c>
      <c r="N152" s="36" t="str">
        <f>+IFERROR(VLOOKUP(C152,[1]Directorio!$B$2:$V$1100,11,FALSE),"")</f>
        <v/>
      </c>
      <c r="O152" s="38" t="str">
        <f>+IFERROR(VLOOKUP(C152,[1]Directorio!$B$2:$V$1100,12,FALSE),"")</f>
        <v/>
      </c>
      <c r="P152" s="36" t="str">
        <f>+IFERROR(VLOOKUP(C152,[1]Directorio!$B$2:$V$1100,13,FALSE),"")</f>
        <v/>
      </c>
      <c r="Q152" s="36" t="str">
        <f>+IFERROR(VLOOKUP(C152,[1]Directorio!$B$2:$V$1100,14,FALSE),"")</f>
        <v/>
      </c>
      <c r="R152" s="36" t="str">
        <f>+IFERROR(VLOOKUP(C152,[1]Directorio!$B$2:$V$1100,15,FALSE),"")</f>
        <v/>
      </c>
      <c r="S152" s="36" t="str">
        <f>+IFERROR(VLOOKUP(C152,[1]Directorio!$B$2:$V$1100,16,FALSE),"")</f>
        <v/>
      </c>
      <c r="T152" s="36" t="str">
        <f>+IFERROR(VLOOKUP(C152,[1]Directorio!$B$2:$V$1100,17,FALSE),"")</f>
        <v/>
      </c>
      <c r="U152" s="39" t="str">
        <f>+IFERROR(VLOOKUP(C152,[1]Directorio!$B$2:$V$1100,18,FALSE),"")</f>
        <v/>
      </c>
      <c r="V152" s="39" t="str">
        <f>+IFERROR(VLOOKUP(C152,[1]Directorio!$B$2:$V$1100,19,FALSE),"")</f>
        <v/>
      </c>
      <c r="W152" s="40" t="str">
        <f>+IFERROR(VLOOKUP(C152,[1]Directorio!$B$2:$V$1100,20,FALSE),"")</f>
        <v/>
      </c>
      <c r="X152" s="39" t="str">
        <f>+IFERROR(VLOOKUP(C152,[1]Directorio!$B$2:$V$1100,21,FALSE),"")</f>
        <v/>
      </c>
      <c r="Y152" s="34"/>
      <c r="Z152" s="34"/>
      <c r="AA152" s="41"/>
      <c r="AB152" s="42"/>
      <c r="AC152" s="34"/>
      <c r="AD152" s="42"/>
      <c r="AE152" s="34"/>
      <c r="AF152" s="42"/>
      <c r="AG152" s="51"/>
    </row>
    <row r="153" spans="1:33" x14ac:dyDescent="0.25">
      <c r="A153" s="54">
        <v>149</v>
      </c>
      <c r="B153" s="48" t="str">
        <f t="shared" si="2"/>
        <v/>
      </c>
      <c r="C153" s="35"/>
      <c r="D153" s="43" t="str">
        <f>+IFERROR(VLOOKUP(E153,Listas!$H$2:$I$34,2,FALSE),"")</f>
        <v/>
      </c>
      <c r="E153" s="36" t="str">
        <f>+IFERROR(VLOOKUP(C153,[1]Directorio!$B$2:$V$1100,2,FALSE),"")</f>
        <v/>
      </c>
      <c r="F153" s="37" t="str">
        <f>+IFERROR(VLOOKUP(C153,[1]Directorio!$B$2:$V$1100,3,FALSE),"")</f>
        <v/>
      </c>
      <c r="G153" s="36" t="str">
        <f>+IFERROR(VLOOKUP(C153,[1]Directorio!$B$2:$V$1100,4,FALSE),"")</f>
        <v/>
      </c>
      <c r="H153" s="36" t="str">
        <f>+IFERROR(VLOOKUP(C153,[1]Directorio!$B$2:$V$1100,5,FALSE),"")</f>
        <v/>
      </c>
      <c r="I153" s="36" t="str">
        <f>+IFERROR(VLOOKUP(C153,[1]Directorio!$B$2:$V$1100,6,FALSE),"")</f>
        <v/>
      </c>
      <c r="J153" s="36" t="str">
        <f>+IFERROR(VLOOKUP(C153,[1]Directorio!$B$2:$V$1100,7,FALSE),"")</f>
        <v/>
      </c>
      <c r="K153" s="36" t="str">
        <f>+IFERROR(VLOOKUP(C153,[1]Directorio!$B$2:$V$1100,8,FALSE),"")</f>
        <v/>
      </c>
      <c r="L153" s="36" t="str">
        <f>+IFERROR(VLOOKUP(C153,[1]Directorio!$B$2:$V$1100,9,FALSE),"")</f>
        <v/>
      </c>
      <c r="M153" s="36" t="str">
        <f>+IFERROR(VLOOKUP(C153,[1]Directorio!$B$2:$V$1100,10,FALSE),"")</f>
        <v/>
      </c>
      <c r="N153" s="36" t="str">
        <f>+IFERROR(VLOOKUP(C153,[1]Directorio!$B$2:$V$1100,11,FALSE),"")</f>
        <v/>
      </c>
      <c r="O153" s="38" t="str">
        <f>+IFERROR(VLOOKUP(C153,[1]Directorio!$B$2:$V$1100,12,FALSE),"")</f>
        <v/>
      </c>
      <c r="P153" s="36" t="str">
        <f>+IFERROR(VLOOKUP(C153,[1]Directorio!$B$2:$V$1100,13,FALSE),"")</f>
        <v/>
      </c>
      <c r="Q153" s="36" t="str">
        <f>+IFERROR(VLOOKUP(C153,[1]Directorio!$B$2:$V$1100,14,FALSE),"")</f>
        <v/>
      </c>
      <c r="R153" s="36" t="str">
        <f>+IFERROR(VLOOKUP(C153,[1]Directorio!$B$2:$V$1100,15,FALSE),"")</f>
        <v/>
      </c>
      <c r="S153" s="36" t="str">
        <f>+IFERROR(VLOOKUP(C153,[1]Directorio!$B$2:$V$1100,16,FALSE),"")</f>
        <v/>
      </c>
      <c r="T153" s="36" t="str">
        <f>+IFERROR(VLOOKUP(C153,[1]Directorio!$B$2:$V$1100,17,FALSE),"")</f>
        <v/>
      </c>
      <c r="U153" s="39" t="str">
        <f>+IFERROR(VLOOKUP(C153,[1]Directorio!$B$2:$V$1100,18,FALSE),"")</f>
        <v/>
      </c>
      <c r="V153" s="39" t="str">
        <f>+IFERROR(VLOOKUP(C153,[1]Directorio!$B$2:$V$1100,19,FALSE),"")</f>
        <v/>
      </c>
      <c r="W153" s="40" t="str">
        <f>+IFERROR(VLOOKUP(C153,[1]Directorio!$B$2:$V$1100,20,FALSE),"")</f>
        <v/>
      </c>
      <c r="X153" s="39" t="str">
        <f>+IFERROR(VLOOKUP(C153,[1]Directorio!$B$2:$V$1100,21,FALSE),"")</f>
        <v/>
      </c>
      <c r="Y153" s="34"/>
      <c r="Z153" s="34"/>
      <c r="AA153" s="41"/>
      <c r="AB153" s="42"/>
      <c r="AC153" s="34"/>
      <c r="AD153" s="42"/>
      <c r="AE153" s="34"/>
      <c r="AF153" s="42"/>
      <c r="AG153" s="51"/>
    </row>
    <row r="154" spans="1:33" x14ac:dyDescent="0.25">
      <c r="A154" s="54">
        <v>150</v>
      </c>
      <c r="B154" s="48" t="str">
        <f t="shared" si="2"/>
        <v/>
      </c>
      <c r="C154" s="35"/>
      <c r="D154" s="43" t="str">
        <f>+IFERROR(VLOOKUP(E154,Listas!$H$2:$I$34,2,FALSE),"")</f>
        <v/>
      </c>
      <c r="E154" s="36" t="str">
        <f>+IFERROR(VLOOKUP(C154,[1]Directorio!$B$2:$V$1100,2,FALSE),"")</f>
        <v/>
      </c>
      <c r="F154" s="37" t="str">
        <f>+IFERROR(VLOOKUP(C154,[1]Directorio!$B$2:$V$1100,3,FALSE),"")</f>
        <v/>
      </c>
      <c r="G154" s="36" t="str">
        <f>+IFERROR(VLOOKUP(C154,[1]Directorio!$B$2:$V$1100,4,FALSE),"")</f>
        <v/>
      </c>
      <c r="H154" s="36" t="str">
        <f>+IFERROR(VLOOKUP(C154,[1]Directorio!$B$2:$V$1100,5,FALSE),"")</f>
        <v/>
      </c>
      <c r="I154" s="36" t="str">
        <f>+IFERROR(VLOOKUP(C154,[1]Directorio!$B$2:$V$1100,6,FALSE),"")</f>
        <v/>
      </c>
      <c r="J154" s="36" t="str">
        <f>+IFERROR(VLOOKUP(C154,[1]Directorio!$B$2:$V$1100,7,FALSE),"")</f>
        <v/>
      </c>
      <c r="K154" s="36" t="str">
        <f>+IFERROR(VLOOKUP(C154,[1]Directorio!$B$2:$V$1100,8,FALSE),"")</f>
        <v/>
      </c>
      <c r="L154" s="36" t="str">
        <f>+IFERROR(VLOOKUP(C154,[1]Directorio!$B$2:$V$1100,9,FALSE),"")</f>
        <v/>
      </c>
      <c r="M154" s="36" t="str">
        <f>+IFERROR(VLOOKUP(C154,[1]Directorio!$B$2:$V$1100,10,FALSE),"")</f>
        <v/>
      </c>
      <c r="N154" s="36" t="str">
        <f>+IFERROR(VLOOKUP(C154,[1]Directorio!$B$2:$V$1100,11,FALSE),"")</f>
        <v/>
      </c>
      <c r="O154" s="38" t="str">
        <f>+IFERROR(VLOOKUP(C154,[1]Directorio!$B$2:$V$1100,12,FALSE),"")</f>
        <v/>
      </c>
      <c r="P154" s="36" t="str">
        <f>+IFERROR(VLOOKUP(C154,[1]Directorio!$B$2:$V$1100,13,FALSE),"")</f>
        <v/>
      </c>
      <c r="Q154" s="36" t="str">
        <f>+IFERROR(VLOOKUP(C154,[1]Directorio!$B$2:$V$1100,14,FALSE),"")</f>
        <v/>
      </c>
      <c r="R154" s="36" t="str">
        <f>+IFERROR(VLOOKUP(C154,[1]Directorio!$B$2:$V$1100,15,FALSE),"")</f>
        <v/>
      </c>
      <c r="S154" s="36" t="str">
        <f>+IFERROR(VLOOKUP(C154,[1]Directorio!$B$2:$V$1100,16,FALSE),"")</f>
        <v/>
      </c>
      <c r="T154" s="36" t="str">
        <f>+IFERROR(VLOOKUP(C154,[1]Directorio!$B$2:$V$1100,17,FALSE),"")</f>
        <v/>
      </c>
      <c r="U154" s="39" t="str">
        <f>+IFERROR(VLOOKUP(C154,[1]Directorio!$B$2:$V$1100,18,FALSE),"")</f>
        <v/>
      </c>
      <c r="V154" s="39" t="str">
        <f>+IFERROR(VLOOKUP(C154,[1]Directorio!$B$2:$V$1100,19,FALSE),"")</f>
        <v/>
      </c>
      <c r="W154" s="40" t="str">
        <f>+IFERROR(VLOOKUP(C154,[1]Directorio!$B$2:$V$1100,20,FALSE),"")</f>
        <v/>
      </c>
      <c r="X154" s="39" t="str">
        <f>+IFERROR(VLOOKUP(C154,[1]Directorio!$B$2:$V$1100,21,FALSE),"")</f>
        <v/>
      </c>
      <c r="Y154" s="34"/>
      <c r="Z154" s="34"/>
      <c r="AA154" s="41"/>
      <c r="AB154" s="42"/>
      <c r="AC154" s="34"/>
      <c r="AD154" s="42"/>
      <c r="AE154" s="34"/>
      <c r="AF154" s="42"/>
      <c r="AG154" s="51"/>
    </row>
    <row r="155" spans="1:33" x14ac:dyDescent="0.25">
      <c r="A155" s="54">
        <v>151</v>
      </c>
      <c r="B155" s="48" t="str">
        <f t="shared" si="2"/>
        <v/>
      </c>
      <c r="C155" s="35"/>
      <c r="D155" s="43" t="str">
        <f>+IFERROR(VLOOKUP(E155,Listas!$H$2:$I$34,2,FALSE),"")</f>
        <v/>
      </c>
      <c r="E155" s="36" t="str">
        <f>+IFERROR(VLOOKUP(C155,[1]Directorio!$B$2:$V$1100,2,FALSE),"")</f>
        <v/>
      </c>
      <c r="F155" s="37" t="str">
        <f>+IFERROR(VLOOKUP(C155,[1]Directorio!$B$2:$V$1100,3,FALSE),"")</f>
        <v/>
      </c>
      <c r="G155" s="36" t="str">
        <f>+IFERROR(VLOOKUP(C155,[1]Directorio!$B$2:$V$1100,4,FALSE),"")</f>
        <v/>
      </c>
      <c r="H155" s="36" t="str">
        <f>+IFERROR(VLOOKUP(C155,[1]Directorio!$B$2:$V$1100,5,FALSE),"")</f>
        <v/>
      </c>
      <c r="I155" s="36" t="str">
        <f>+IFERROR(VLOOKUP(C155,[1]Directorio!$B$2:$V$1100,6,FALSE),"")</f>
        <v/>
      </c>
      <c r="J155" s="36" t="str">
        <f>+IFERROR(VLOOKUP(C155,[1]Directorio!$B$2:$V$1100,7,FALSE),"")</f>
        <v/>
      </c>
      <c r="K155" s="36" t="str">
        <f>+IFERROR(VLOOKUP(C155,[1]Directorio!$B$2:$V$1100,8,FALSE),"")</f>
        <v/>
      </c>
      <c r="L155" s="36" t="str">
        <f>+IFERROR(VLOOKUP(C155,[1]Directorio!$B$2:$V$1100,9,FALSE),"")</f>
        <v/>
      </c>
      <c r="M155" s="36" t="str">
        <f>+IFERROR(VLOOKUP(C155,[1]Directorio!$B$2:$V$1100,10,FALSE),"")</f>
        <v/>
      </c>
      <c r="N155" s="36" t="str">
        <f>+IFERROR(VLOOKUP(C155,[1]Directorio!$B$2:$V$1100,11,FALSE),"")</f>
        <v/>
      </c>
      <c r="O155" s="38" t="str">
        <f>+IFERROR(VLOOKUP(C155,[1]Directorio!$B$2:$V$1100,12,FALSE),"")</f>
        <v/>
      </c>
      <c r="P155" s="36" t="str">
        <f>+IFERROR(VLOOKUP(C155,[1]Directorio!$B$2:$V$1100,13,FALSE),"")</f>
        <v/>
      </c>
      <c r="Q155" s="36" t="str">
        <f>+IFERROR(VLOOKUP(C155,[1]Directorio!$B$2:$V$1100,14,FALSE),"")</f>
        <v/>
      </c>
      <c r="R155" s="36" t="str">
        <f>+IFERROR(VLOOKUP(C155,[1]Directorio!$B$2:$V$1100,15,FALSE),"")</f>
        <v/>
      </c>
      <c r="S155" s="36" t="str">
        <f>+IFERROR(VLOOKUP(C155,[1]Directorio!$B$2:$V$1100,16,FALSE),"")</f>
        <v/>
      </c>
      <c r="T155" s="36" t="str">
        <f>+IFERROR(VLOOKUP(C155,[1]Directorio!$B$2:$V$1100,17,FALSE),"")</f>
        <v/>
      </c>
      <c r="U155" s="39" t="str">
        <f>+IFERROR(VLOOKUP(C155,[1]Directorio!$B$2:$V$1100,18,FALSE),"")</f>
        <v/>
      </c>
      <c r="V155" s="39" t="str">
        <f>+IFERROR(VLOOKUP(C155,[1]Directorio!$B$2:$V$1100,19,FALSE),"")</f>
        <v/>
      </c>
      <c r="W155" s="40" t="str">
        <f>+IFERROR(VLOOKUP(C155,[1]Directorio!$B$2:$V$1100,20,FALSE),"")</f>
        <v/>
      </c>
      <c r="X155" s="39" t="str">
        <f>+IFERROR(VLOOKUP(C155,[1]Directorio!$B$2:$V$1100,21,FALSE),"")</f>
        <v/>
      </c>
      <c r="Y155" s="34"/>
      <c r="Z155" s="34"/>
      <c r="AA155" s="41"/>
      <c r="AB155" s="42"/>
      <c r="AC155" s="34"/>
      <c r="AD155" s="42"/>
      <c r="AE155" s="34"/>
      <c r="AF155" s="42"/>
      <c r="AG155" s="51"/>
    </row>
    <row r="156" spans="1:33" x14ac:dyDescent="0.25">
      <c r="A156" s="54">
        <v>152</v>
      </c>
      <c r="B156" s="48" t="str">
        <f t="shared" si="2"/>
        <v/>
      </c>
      <c r="C156" s="35"/>
      <c r="D156" s="43" t="str">
        <f>+IFERROR(VLOOKUP(E156,Listas!$H$2:$I$34,2,FALSE),"")</f>
        <v/>
      </c>
      <c r="E156" s="36" t="str">
        <f>+IFERROR(VLOOKUP(C156,[1]Directorio!$B$2:$V$1100,2,FALSE),"")</f>
        <v/>
      </c>
      <c r="F156" s="37" t="str">
        <f>+IFERROR(VLOOKUP(C156,[1]Directorio!$B$2:$V$1100,3,FALSE),"")</f>
        <v/>
      </c>
      <c r="G156" s="36" t="str">
        <f>+IFERROR(VLOOKUP(C156,[1]Directorio!$B$2:$V$1100,4,FALSE),"")</f>
        <v/>
      </c>
      <c r="H156" s="36" t="str">
        <f>+IFERROR(VLOOKUP(C156,[1]Directorio!$B$2:$V$1100,5,FALSE),"")</f>
        <v/>
      </c>
      <c r="I156" s="36" t="str">
        <f>+IFERROR(VLOOKUP(C156,[1]Directorio!$B$2:$V$1100,6,FALSE),"")</f>
        <v/>
      </c>
      <c r="J156" s="36" t="str">
        <f>+IFERROR(VLOOKUP(C156,[1]Directorio!$B$2:$V$1100,7,FALSE),"")</f>
        <v/>
      </c>
      <c r="K156" s="36" t="str">
        <f>+IFERROR(VLOOKUP(C156,[1]Directorio!$B$2:$V$1100,8,FALSE),"")</f>
        <v/>
      </c>
      <c r="L156" s="36" t="str">
        <f>+IFERROR(VLOOKUP(C156,[1]Directorio!$B$2:$V$1100,9,FALSE),"")</f>
        <v/>
      </c>
      <c r="M156" s="36" t="str">
        <f>+IFERROR(VLOOKUP(C156,[1]Directorio!$B$2:$V$1100,10,FALSE),"")</f>
        <v/>
      </c>
      <c r="N156" s="36" t="str">
        <f>+IFERROR(VLOOKUP(C156,[1]Directorio!$B$2:$V$1100,11,FALSE),"")</f>
        <v/>
      </c>
      <c r="O156" s="38" t="str">
        <f>+IFERROR(VLOOKUP(C156,[1]Directorio!$B$2:$V$1100,12,FALSE),"")</f>
        <v/>
      </c>
      <c r="P156" s="36" t="str">
        <f>+IFERROR(VLOOKUP(C156,[1]Directorio!$B$2:$V$1100,13,FALSE),"")</f>
        <v/>
      </c>
      <c r="Q156" s="36" t="str">
        <f>+IFERROR(VLOOKUP(C156,[1]Directorio!$B$2:$V$1100,14,FALSE),"")</f>
        <v/>
      </c>
      <c r="R156" s="36" t="str">
        <f>+IFERROR(VLOOKUP(C156,[1]Directorio!$B$2:$V$1100,15,FALSE),"")</f>
        <v/>
      </c>
      <c r="S156" s="36" t="str">
        <f>+IFERROR(VLOOKUP(C156,[1]Directorio!$B$2:$V$1100,16,FALSE),"")</f>
        <v/>
      </c>
      <c r="T156" s="36" t="str">
        <f>+IFERROR(VLOOKUP(C156,[1]Directorio!$B$2:$V$1100,17,FALSE),"")</f>
        <v/>
      </c>
      <c r="U156" s="39" t="str">
        <f>+IFERROR(VLOOKUP(C156,[1]Directorio!$B$2:$V$1100,18,FALSE),"")</f>
        <v/>
      </c>
      <c r="V156" s="39" t="str">
        <f>+IFERROR(VLOOKUP(C156,[1]Directorio!$B$2:$V$1100,19,FALSE),"")</f>
        <v/>
      </c>
      <c r="W156" s="40" t="str">
        <f>+IFERROR(VLOOKUP(C156,[1]Directorio!$B$2:$V$1100,20,FALSE),"")</f>
        <v/>
      </c>
      <c r="X156" s="39" t="str">
        <f>+IFERROR(VLOOKUP(C156,[1]Directorio!$B$2:$V$1100,21,FALSE),"")</f>
        <v/>
      </c>
      <c r="Y156" s="34"/>
      <c r="Z156" s="34"/>
      <c r="AA156" s="41"/>
      <c r="AB156" s="42"/>
      <c r="AC156" s="34"/>
      <c r="AD156" s="42"/>
      <c r="AE156" s="34"/>
      <c r="AF156" s="42"/>
      <c r="AG156" s="51"/>
    </row>
    <row r="157" spans="1:33" x14ac:dyDescent="0.25">
      <c r="A157" s="54">
        <v>153</v>
      </c>
      <c r="B157" s="48" t="str">
        <f t="shared" si="2"/>
        <v/>
      </c>
      <c r="C157" s="35"/>
      <c r="D157" s="43" t="str">
        <f>+IFERROR(VLOOKUP(E157,Listas!$H$2:$I$34,2,FALSE),"")</f>
        <v/>
      </c>
      <c r="E157" s="36" t="str">
        <f>+IFERROR(VLOOKUP(C157,[1]Directorio!$B$2:$V$1100,2,FALSE),"")</f>
        <v/>
      </c>
      <c r="F157" s="37" t="str">
        <f>+IFERROR(VLOOKUP(C157,[1]Directorio!$B$2:$V$1100,3,FALSE),"")</f>
        <v/>
      </c>
      <c r="G157" s="36" t="str">
        <f>+IFERROR(VLOOKUP(C157,[1]Directorio!$B$2:$V$1100,4,FALSE),"")</f>
        <v/>
      </c>
      <c r="H157" s="36" t="str">
        <f>+IFERROR(VLOOKUP(C157,[1]Directorio!$B$2:$V$1100,5,FALSE),"")</f>
        <v/>
      </c>
      <c r="I157" s="36" t="str">
        <f>+IFERROR(VLOOKUP(C157,[1]Directorio!$B$2:$V$1100,6,FALSE),"")</f>
        <v/>
      </c>
      <c r="J157" s="36" t="str">
        <f>+IFERROR(VLOOKUP(C157,[1]Directorio!$B$2:$V$1100,7,FALSE),"")</f>
        <v/>
      </c>
      <c r="K157" s="36" t="str">
        <f>+IFERROR(VLOOKUP(C157,[1]Directorio!$B$2:$V$1100,8,FALSE),"")</f>
        <v/>
      </c>
      <c r="L157" s="36" t="str">
        <f>+IFERROR(VLOOKUP(C157,[1]Directorio!$B$2:$V$1100,9,FALSE),"")</f>
        <v/>
      </c>
      <c r="M157" s="36" t="str">
        <f>+IFERROR(VLOOKUP(C157,[1]Directorio!$B$2:$V$1100,10,FALSE),"")</f>
        <v/>
      </c>
      <c r="N157" s="36" t="str">
        <f>+IFERROR(VLOOKUP(C157,[1]Directorio!$B$2:$V$1100,11,FALSE),"")</f>
        <v/>
      </c>
      <c r="O157" s="38" t="str">
        <f>+IFERROR(VLOOKUP(C157,[1]Directorio!$B$2:$V$1100,12,FALSE),"")</f>
        <v/>
      </c>
      <c r="P157" s="36" t="str">
        <f>+IFERROR(VLOOKUP(C157,[1]Directorio!$B$2:$V$1100,13,FALSE),"")</f>
        <v/>
      </c>
      <c r="Q157" s="36" t="str">
        <f>+IFERROR(VLOOKUP(C157,[1]Directorio!$B$2:$V$1100,14,FALSE),"")</f>
        <v/>
      </c>
      <c r="R157" s="36" t="str">
        <f>+IFERROR(VLOOKUP(C157,[1]Directorio!$B$2:$V$1100,15,FALSE),"")</f>
        <v/>
      </c>
      <c r="S157" s="36" t="str">
        <f>+IFERROR(VLOOKUP(C157,[1]Directorio!$B$2:$V$1100,16,FALSE),"")</f>
        <v/>
      </c>
      <c r="T157" s="36" t="str">
        <f>+IFERROR(VLOOKUP(C157,[1]Directorio!$B$2:$V$1100,17,FALSE),"")</f>
        <v/>
      </c>
      <c r="U157" s="39" t="str">
        <f>+IFERROR(VLOOKUP(C157,[1]Directorio!$B$2:$V$1100,18,FALSE),"")</f>
        <v/>
      </c>
      <c r="V157" s="39" t="str">
        <f>+IFERROR(VLOOKUP(C157,[1]Directorio!$B$2:$V$1100,19,FALSE),"")</f>
        <v/>
      </c>
      <c r="W157" s="40" t="str">
        <f>+IFERROR(VLOOKUP(C157,[1]Directorio!$B$2:$V$1100,20,FALSE),"")</f>
        <v/>
      </c>
      <c r="X157" s="39" t="str">
        <f>+IFERROR(VLOOKUP(C157,[1]Directorio!$B$2:$V$1100,21,FALSE),"")</f>
        <v/>
      </c>
      <c r="Y157" s="34"/>
      <c r="Z157" s="34"/>
      <c r="AA157" s="41"/>
      <c r="AB157" s="42"/>
      <c r="AC157" s="34"/>
      <c r="AD157" s="42"/>
      <c r="AE157" s="34"/>
      <c r="AF157" s="42"/>
      <c r="AG157" s="51"/>
    </row>
    <row r="158" spans="1:33" x14ac:dyDescent="0.25">
      <c r="A158" s="54">
        <v>154</v>
      </c>
      <c r="B158" s="48" t="str">
        <f t="shared" si="2"/>
        <v/>
      </c>
      <c r="C158" s="35"/>
      <c r="D158" s="43" t="str">
        <f>+IFERROR(VLOOKUP(E158,Listas!$H$2:$I$34,2,FALSE),"")</f>
        <v/>
      </c>
      <c r="E158" s="36" t="str">
        <f>+IFERROR(VLOOKUP(C158,[1]Directorio!$B$2:$V$1100,2,FALSE),"")</f>
        <v/>
      </c>
      <c r="F158" s="37" t="str">
        <f>+IFERROR(VLOOKUP(C158,[1]Directorio!$B$2:$V$1100,3,FALSE),"")</f>
        <v/>
      </c>
      <c r="G158" s="36" t="str">
        <f>+IFERROR(VLOOKUP(C158,[1]Directorio!$B$2:$V$1100,4,FALSE),"")</f>
        <v/>
      </c>
      <c r="H158" s="36" t="str">
        <f>+IFERROR(VLOOKUP(C158,[1]Directorio!$B$2:$V$1100,5,FALSE),"")</f>
        <v/>
      </c>
      <c r="I158" s="36" t="str">
        <f>+IFERROR(VLOOKUP(C158,[1]Directorio!$B$2:$V$1100,6,FALSE),"")</f>
        <v/>
      </c>
      <c r="J158" s="36" t="str">
        <f>+IFERROR(VLOOKUP(C158,[1]Directorio!$B$2:$V$1100,7,FALSE),"")</f>
        <v/>
      </c>
      <c r="K158" s="36" t="str">
        <f>+IFERROR(VLOOKUP(C158,[1]Directorio!$B$2:$V$1100,8,FALSE),"")</f>
        <v/>
      </c>
      <c r="L158" s="36" t="str">
        <f>+IFERROR(VLOOKUP(C158,[1]Directorio!$B$2:$V$1100,9,FALSE),"")</f>
        <v/>
      </c>
      <c r="M158" s="36" t="str">
        <f>+IFERROR(VLOOKUP(C158,[1]Directorio!$B$2:$V$1100,10,FALSE),"")</f>
        <v/>
      </c>
      <c r="N158" s="36" t="str">
        <f>+IFERROR(VLOOKUP(C158,[1]Directorio!$B$2:$V$1100,11,FALSE),"")</f>
        <v/>
      </c>
      <c r="O158" s="38" t="str">
        <f>+IFERROR(VLOOKUP(C158,[1]Directorio!$B$2:$V$1100,12,FALSE),"")</f>
        <v/>
      </c>
      <c r="P158" s="36" t="str">
        <f>+IFERROR(VLOOKUP(C158,[1]Directorio!$B$2:$V$1100,13,FALSE),"")</f>
        <v/>
      </c>
      <c r="Q158" s="36" t="str">
        <f>+IFERROR(VLOOKUP(C158,[1]Directorio!$B$2:$V$1100,14,FALSE),"")</f>
        <v/>
      </c>
      <c r="R158" s="36" t="str">
        <f>+IFERROR(VLOOKUP(C158,[1]Directorio!$B$2:$V$1100,15,FALSE),"")</f>
        <v/>
      </c>
      <c r="S158" s="36" t="str">
        <f>+IFERROR(VLOOKUP(C158,[1]Directorio!$B$2:$V$1100,16,FALSE),"")</f>
        <v/>
      </c>
      <c r="T158" s="36" t="str">
        <f>+IFERROR(VLOOKUP(C158,[1]Directorio!$B$2:$V$1100,17,FALSE),"")</f>
        <v/>
      </c>
      <c r="U158" s="39" t="str">
        <f>+IFERROR(VLOOKUP(C158,[1]Directorio!$B$2:$V$1100,18,FALSE),"")</f>
        <v/>
      </c>
      <c r="V158" s="39" t="str">
        <f>+IFERROR(VLOOKUP(C158,[1]Directorio!$B$2:$V$1100,19,FALSE),"")</f>
        <v/>
      </c>
      <c r="W158" s="40" t="str">
        <f>+IFERROR(VLOOKUP(C158,[1]Directorio!$B$2:$V$1100,20,FALSE),"")</f>
        <v/>
      </c>
      <c r="X158" s="39" t="str">
        <f>+IFERROR(VLOOKUP(C158,[1]Directorio!$B$2:$V$1100,21,FALSE),"")</f>
        <v/>
      </c>
      <c r="Y158" s="34"/>
      <c r="Z158" s="34"/>
      <c r="AA158" s="41"/>
      <c r="AB158" s="42"/>
      <c r="AC158" s="34"/>
      <c r="AD158" s="42"/>
      <c r="AE158" s="34"/>
      <c r="AF158" s="42"/>
      <c r="AG158" s="51"/>
    </row>
    <row r="159" spans="1:33" x14ac:dyDescent="0.25">
      <c r="A159" s="54">
        <v>155</v>
      </c>
      <c r="B159" s="48" t="str">
        <f t="shared" si="2"/>
        <v/>
      </c>
      <c r="C159" s="35"/>
      <c r="D159" s="43" t="str">
        <f>+IFERROR(VLOOKUP(E159,Listas!$H$2:$I$34,2,FALSE),"")</f>
        <v/>
      </c>
      <c r="E159" s="36" t="str">
        <f>+IFERROR(VLOOKUP(C159,[1]Directorio!$B$2:$V$1100,2,FALSE),"")</f>
        <v/>
      </c>
      <c r="F159" s="37" t="str">
        <f>+IFERROR(VLOOKUP(C159,[1]Directorio!$B$2:$V$1100,3,FALSE),"")</f>
        <v/>
      </c>
      <c r="G159" s="36" t="str">
        <f>+IFERROR(VLOOKUP(C159,[1]Directorio!$B$2:$V$1100,4,FALSE),"")</f>
        <v/>
      </c>
      <c r="H159" s="36" t="str">
        <f>+IFERROR(VLOOKUP(C159,[1]Directorio!$B$2:$V$1100,5,FALSE),"")</f>
        <v/>
      </c>
      <c r="I159" s="36" t="str">
        <f>+IFERROR(VLOOKUP(C159,[1]Directorio!$B$2:$V$1100,6,FALSE),"")</f>
        <v/>
      </c>
      <c r="J159" s="36" t="str">
        <f>+IFERROR(VLOOKUP(C159,[1]Directorio!$B$2:$V$1100,7,FALSE),"")</f>
        <v/>
      </c>
      <c r="K159" s="36" t="str">
        <f>+IFERROR(VLOOKUP(C159,[1]Directorio!$B$2:$V$1100,8,FALSE),"")</f>
        <v/>
      </c>
      <c r="L159" s="36" t="str">
        <f>+IFERROR(VLOOKUP(C159,[1]Directorio!$B$2:$V$1100,9,FALSE),"")</f>
        <v/>
      </c>
      <c r="M159" s="36" t="str">
        <f>+IFERROR(VLOOKUP(C159,[1]Directorio!$B$2:$V$1100,10,FALSE),"")</f>
        <v/>
      </c>
      <c r="N159" s="36" t="str">
        <f>+IFERROR(VLOOKUP(C159,[1]Directorio!$B$2:$V$1100,11,FALSE),"")</f>
        <v/>
      </c>
      <c r="O159" s="38" t="str">
        <f>+IFERROR(VLOOKUP(C159,[1]Directorio!$B$2:$V$1100,12,FALSE),"")</f>
        <v/>
      </c>
      <c r="P159" s="36" t="str">
        <f>+IFERROR(VLOOKUP(C159,[1]Directorio!$B$2:$V$1100,13,FALSE),"")</f>
        <v/>
      </c>
      <c r="Q159" s="36" t="str">
        <f>+IFERROR(VLOOKUP(C159,[1]Directorio!$B$2:$V$1100,14,FALSE),"")</f>
        <v/>
      </c>
      <c r="R159" s="36" t="str">
        <f>+IFERROR(VLOOKUP(C159,[1]Directorio!$B$2:$V$1100,15,FALSE),"")</f>
        <v/>
      </c>
      <c r="S159" s="36" t="str">
        <f>+IFERROR(VLOOKUP(C159,[1]Directorio!$B$2:$V$1100,16,FALSE),"")</f>
        <v/>
      </c>
      <c r="T159" s="36" t="str">
        <f>+IFERROR(VLOOKUP(C159,[1]Directorio!$B$2:$V$1100,17,FALSE),"")</f>
        <v/>
      </c>
      <c r="U159" s="39" t="str">
        <f>+IFERROR(VLOOKUP(C159,[1]Directorio!$B$2:$V$1100,18,FALSE),"")</f>
        <v/>
      </c>
      <c r="V159" s="39" t="str">
        <f>+IFERROR(VLOOKUP(C159,[1]Directorio!$B$2:$V$1100,19,FALSE),"")</f>
        <v/>
      </c>
      <c r="W159" s="40" t="str">
        <f>+IFERROR(VLOOKUP(C159,[1]Directorio!$B$2:$V$1100,20,FALSE),"")</f>
        <v/>
      </c>
      <c r="X159" s="39" t="str">
        <f>+IFERROR(VLOOKUP(C159,[1]Directorio!$B$2:$V$1100,21,FALSE),"")</f>
        <v/>
      </c>
      <c r="Y159" s="34"/>
      <c r="Z159" s="34"/>
      <c r="AA159" s="41"/>
      <c r="AB159" s="42"/>
      <c r="AC159" s="34"/>
      <c r="AD159" s="42"/>
      <c r="AE159" s="34"/>
      <c r="AF159" s="42"/>
      <c r="AG159" s="51"/>
    </row>
    <row r="160" spans="1:33" x14ac:dyDescent="0.25">
      <c r="A160" s="54">
        <v>156</v>
      </c>
      <c r="B160" s="48" t="str">
        <f t="shared" si="2"/>
        <v/>
      </c>
      <c r="C160" s="35"/>
      <c r="D160" s="43" t="str">
        <f>+IFERROR(VLOOKUP(E160,Listas!$H$2:$I$34,2,FALSE),"")</f>
        <v/>
      </c>
      <c r="E160" s="36" t="str">
        <f>+IFERROR(VLOOKUP(C160,[1]Directorio!$B$2:$V$1100,2,FALSE),"")</f>
        <v/>
      </c>
      <c r="F160" s="37" t="str">
        <f>+IFERROR(VLOOKUP(C160,[1]Directorio!$B$2:$V$1100,3,FALSE),"")</f>
        <v/>
      </c>
      <c r="G160" s="36" t="str">
        <f>+IFERROR(VLOOKUP(C160,[1]Directorio!$B$2:$V$1100,4,FALSE),"")</f>
        <v/>
      </c>
      <c r="H160" s="36" t="str">
        <f>+IFERROR(VLOOKUP(C160,[1]Directorio!$B$2:$V$1100,5,FALSE),"")</f>
        <v/>
      </c>
      <c r="I160" s="36" t="str">
        <f>+IFERROR(VLOOKUP(C160,[1]Directorio!$B$2:$V$1100,6,FALSE),"")</f>
        <v/>
      </c>
      <c r="J160" s="36" t="str">
        <f>+IFERROR(VLOOKUP(C160,[1]Directorio!$B$2:$V$1100,7,FALSE),"")</f>
        <v/>
      </c>
      <c r="K160" s="36" t="str">
        <f>+IFERROR(VLOOKUP(C160,[1]Directorio!$B$2:$V$1100,8,FALSE),"")</f>
        <v/>
      </c>
      <c r="L160" s="36" t="str">
        <f>+IFERROR(VLOOKUP(C160,[1]Directorio!$B$2:$V$1100,9,FALSE),"")</f>
        <v/>
      </c>
      <c r="M160" s="36" t="str">
        <f>+IFERROR(VLOOKUP(C160,[1]Directorio!$B$2:$V$1100,10,FALSE),"")</f>
        <v/>
      </c>
      <c r="N160" s="36" t="str">
        <f>+IFERROR(VLOOKUP(C160,[1]Directorio!$B$2:$V$1100,11,FALSE),"")</f>
        <v/>
      </c>
      <c r="O160" s="38" t="str">
        <f>+IFERROR(VLOOKUP(C160,[1]Directorio!$B$2:$V$1100,12,FALSE),"")</f>
        <v/>
      </c>
      <c r="P160" s="36" t="str">
        <f>+IFERROR(VLOOKUP(C160,[1]Directorio!$B$2:$V$1100,13,FALSE),"")</f>
        <v/>
      </c>
      <c r="Q160" s="36" t="str">
        <f>+IFERROR(VLOOKUP(C160,[1]Directorio!$B$2:$V$1100,14,FALSE),"")</f>
        <v/>
      </c>
      <c r="R160" s="36" t="str">
        <f>+IFERROR(VLOOKUP(C160,[1]Directorio!$B$2:$V$1100,15,FALSE),"")</f>
        <v/>
      </c>
      <c r="S160" s="36" t="str">
        <f>+IFERROR(VLOOKUP(C160,[1]Directorio!$B$2:$V$1100,16,FALSE),"")</f>
        <v/>
      </c>
      <c r="T160" s="36" t="str">
        <f>+IFERROR(VLOOKUP(C160,[1]Directorio!$B$2:$V$1100,17,FALSE),"")</f>
        <v/>
      </c>
      <c r="U160" s="39" t="str">
        <f>+IFERROR(VLOOKUP(C160,[1]Directorio!$B$2:$V$1100,18,FALSE),"")</f>
        <v/>
      </c>
      <c r="V160" s="39" t="str">
        <f>+IFERROR(VLOOKUP(C160,[1]Directorio!$B$2:$V$1100,19,FALSE),"")</f>
        <v/>
      </c>
      <c r="W160" s="40" t="str">
        <f>+IFERROR(VLOOKUP(C160,[1]Directorio!$B$2:$V$1100,20,FALSE),"")</f>
        <v/>
      </c>
      <c r="X160" s="39" t="str">
        <f>+IFERROR(VLOOKUP(C160,[1]Directorio!$B$2:$V$1100,21,FALSE),"")</f>
        <v/>
      </c>
      <c r="Y160" s="34"/>
      <c r="Z160" s="34"/>
      <c r="AA160" s="41"/>
      <c r="AB160" s="42"/>
      <c r="AC160" s="34"/>
      <c r="AD160" s="42"/>
      <c r="AE160" s="34"/>
      <c r="AF160" s="42"/>
      <c r="AG160" s="51"/>
    </row>
    <row r="161" spans="1:33" x14ac:dyDescent="0.25">
      <c r="A161" s="54">
        <v>157</v>
      </c>
      <c r="B161" s="48" t="str">
        <f t="shared" si="2"/>
        <v/>
      </c>
      <c r="C161" s="35"/>
      <c r="D161" s="43" t="str">
        <f>+IFERROR(VLOOKUP(E161,Listas!$H$2:$I$34,2,FALSE),"")</f>
        <v/>
      </c>
      <c r="E161" s="36" t="str">
        <f>+IFERROR(VLOOKUP(C161,[1]Directorio!$B$2:$V$1100,2,FALSE),"")</f>
        <v/>
      </c>
      <c r="F161" s="37" t="str">
        <f>+IFERROR(VLOOKUP(C161,[1]Directorio!$B$2:$V$1100,3,FALSE),"")</f>
        <v/>
      </c>
      <c r="G161" s="36" t="str">
        <f>+IFERROR(VLOOKUP(C161,[1]Directorio!$B$2:$V$1100,4,FALSE),"")</f>
        <v/>
      </c>
      <c r="H161" s="36" t="str">
        <f>+IFERROR(VLOOKUP(C161,[1]Directorio!$B$2:$V$1100,5,FALSE),"")</f>
        <v/>
      </c>
      <c r="I161" s="36" t="str">
        <f>+IFERROR(VLOOKUP(C161,[1]Directorio!$B$2:$V$1100,6,FALSE),"")</f>
        <v/>
      </c>
      <c r="J161" s="36" t="str">
        <f>+IFERROR(VLOOKUP(C161,[1]Directorio!$B$2:$V$1100,7,FALSE),"")</f>
        <v/>
      </c>
      <c r="K161" s="36" t="str">
        <f>+IFERROR(VLOOKUP(C161,[1]Directorio!$B$2:$V$1100,8,FALSE),"")</f>
        <v/>
      </c>
      <c r="L161" s="36" t="str">
        <f>+IFERROR(VLOOKUP(C161,[1]Directorio!$B$2:$V$1100,9,FALSE),"")</f>
        <v/>
      </c>
      <c r="M161" s="36" t="str">
        <f>+IFERROR(VLOOKUP(C161,[1]Directorio!$B$2:$V$1100,10,FALSE),"")</f>
        <v/>
      </c>
      <c r="N161" s="36" t="str">
        <f>+IFERROR(VLOOKUP(C161,[1]Directorio!$B$2:$V$1100,11,FALSE),"")</f>
        <v/>
      </c>
      <c r="O161" s="38" t="str">
        <f>+IFERROR(VLOOKUP(C161,[1]Directorio!$B$2:$V$1100,12,FALSE),"")</f>
        <v/>
      </c>
      <c r="P161" s="36" t="str">
        <f>+IFERROR(VLOOKUP(C161,[1]Directorio!$B$2:$V$1100,13,FALSE),"")</f>
        <v/>
      </c>
      <c r="Q161" s="36" t="str">
        <f>+IFERROR(VLOOKUP(C161,[1]Directorio!$B$2:$V$1100,14,FALSE),"")</f>
        <v/>
      </c>
      <c r="R161" s="36" t="str">
        <f>+IFERROR(VLOOKUP(C161,[1]Directorio!$B$2:$V$1100,15,FALSE),"")</f>
        <v/>
      </c>
      <c r="S161" s="36" t="str">
        <f>+IFERROR(VLOOKUP(C161,[1]Directorio!$B$2:$V$1100,16,FALSE),"")</f>
        <v/>
      </c>
      <c r="T161" s="36" t="str">
        <f>+IFERROR(VLOOKUP(C161,[1]Directorio!$B$2:$V$1100,17,FALSE),"")</f>
        <v/>
      </c>
      <c r="U161" s="39" t="str">
        <f>+IFERROR(VLOOKUP(C161,[1]Directorio!$B$2:$V$1100,18,FALSE),"")</f>
        <v/>
      </c>
      <c r="V161" s="39" t="str">
        <f>+IFERROR(VLOOKUP(C161,[1]Directorio!$B$2:$V$1100,19,FALSE),"")</f>
        <v/>
      </c>
      <c r="W161" s="40" t="str">
        <f>+IFERROR(VLOOKUP(C161,[1]Directorio!$B$2:$V$1100,20,FALSE),"")</f>
        <v/>
      </c>
      <c r="X161" s="39" t="str">
        <f>+IFERROR(VLOOKUP(C161,[1]Directorio!$B$2:$V$1100,21,FALSE),"")</f>
        <v/>
      </c>
      <c r="Y161" s="34"/>
      <c r="Z161" s="34"/>
      <c r="AA161" s="41"/>
      <c r="AB161" s="42"/>
      <c r="AC161" s="34"/>
      <c r="AD161" s="42"/>
      <c r="AE161" s="34"/>
      <c r="AF161" s="42"/>
      <c r="AG161" s="51"/>
    </row>
    <row r="162" spans="1:33" x14ac:dyDescent="0.25">
      <c r="A162" s="54">
        <v>158</v>
      </c>
      <c r="B162" s="48" t="str">
        <f t="shared" si="2"/>
        <v/>
      </c>
      <c r="C162" s="35"/>
      <c r="D162" s="43" t="str">
        <f>+IFERROR(VLOOKUP(E162,Listas!$H$2:$I$34,2,FALSE),"")</f>
        <v/>
      </c>
      <c r="E162" s="36" t="str">
        <f>+IFERROR(VLOOKUP(C162,[1]Directorio!$B$2:$V$1100,2,FALSE),"")</f>
        <v/>
      </c>
      <c r="F162" s="37" t="str">
        <f>+IFERROR(VLOOKUP(C162,[1]Directorio!$B$2:$V$1100,3,FALSE),"")</f>
        <v/>
      </c>
      <c r="G162" s="36" t="str">
        <f>+IFERROR(VLOOKUP(C162,[1]Directorio!$B$2:$V$1100,4,FALSE),"")</f>
        <v/>
      </c>
      <c r="H162" s="36" t="str">
        <f>+IFERROR(VLOOKUP(C162,[1]Directorio!$B$2:$V$1100,5,FALSE),"")</f>
        <v/>
      </c>
      <c r="I162" s="36" t="str">
        <f>+IFERROR(VLOOKUP(C162,[1]Directorio!$B$2:$V$1100,6,FALSE),"")</f>
        <v/>
      </c>
      <c r="J162" s="36" t="str">
        <f>+IFERROR(VLOOKUP(C162,[1]Directorio!$B$2:$V$1100,7,FALSE),"")</f>
        <v/>
      </c>
      <c r="K162" s="36" t="str">
        <f>+IFERROR(VLOOKUP(C162,[1]Directorio!$B$2:$V$1100,8,FALSE),"")</f>
        <v/>
      </c>
      <c r="L162" s="36" t="str">
        <f>+IFERROR(VLOOKUP(C162,[1]Directorio!$B$2:$V$1100,9,FALSE),"")</f>
        <v/>
      </c>
      <c r="M162" s="36" t="str">
        <f>+IFERROR(VLOOKUP(C162,[1]Directorio!$B$2:$V$1100,10,FALSE),"")</f>
        <v/>
      </c>
      <c r="N162" s="36" t="str">
        <f>+IFERROR(VLOOKUP(C162,[1]Directorio!$B$2:$V$1100,11,FALSE),"")</f>
        <v/>
      </c>
      <c r="O162" s="38" t="str">
        <f>+IFERROR(VLOOKUP(C162,[1]Directorio!$B$2:$V$1100,12,FALSE),"")</f>
        <v/>
      </c>
      <c r="P162" s="36" t="str">
        <f>+IFERROR(VLOOKUP(C162,[1]Directorio!$B$2:$V$1100,13,FALSE),"")</f>
        <v/>
      </c>
      <c r="Q162" s="36" t="str">
        <f>+IFERROR(VLOOKUP(C162,[1]Directorio!$B$2:$V$1100,14,FALSE),"")</f>
        <v/>
      </c>
      <c r="R162" s="36" t="str">
        <f>+IFERROR(VLOOKUP(C162,[1]Directorio!$B$2:$V$1100,15,FALSE),"")</f>
        <v/>
      </c>
      <c r="S162" s="36" t="str">
        <f>+IFERROR(VLOOKUP(C162,[1]Directorio!$B$2:$V$1100,16,FALSE),"")</f>
        <v/>
      </c>
      <c r="T162" s="36" t="str">
        <f>+IFERROR(VLOOKUP(C162,[1]Directorio!$B$2:$V$1100,17,FALSE),"")</f>
        <v/>
      </c>
      <c r="U162" s="39" t="str">
        <f>+IFERROR(VLOOKUP(C162,[1]Directorio!$B$2:$V$1100,18,FALSE),"")</f>
        <v/>
      </c>
      <c r="V162" s="39" t="str">
        <f>+IFERROR(VLOOKUP(C162,[1]Directorio!$B$2:$V$1100,19,FALSE),"")</f>
        <v/>
      </c>
      <c r="W162" s="40" t="str">
        <f>+IFERROR(VLOOKUP(C162,[1]Directorio!$B$2:$V$1100,20,FALSE),"")</f>
        <v/>
      </c>
      <c r="X162" s="39" t="str">
        <f>+IFERROR(VLOOKUP(C162,[1]Directorio!$B$2:$V$1100,21,FALSE),"")</f>
        <v/>
      </c>
      <c r="Y162" s="34"/>
      <c r="Z162" s="34"/>
      <c r="AA162" s="41"/>
      <c r="AB162" s="42"/>
      <c r="AC162" s="34"/>
      <c r="AD162" s="42"/>
      <c r="AE162" s="34"/>
      <c r="AF162" s="42"/>
      <c r="AG162" s="51"/>
    </row>
    <row r="163" spans="1:33" x14ac:dyDescent="0.25">
      <c r="A163" s="54">
        <v>159</v>
      </c>
      <c r="B163" s="48" t="str">
        <f t="shared" si="2"/>
        <v/>
      </c>
      <c r="C163" s="35"/>
      <c r="D163" s="43" t="str">
        <f>+IFERROR(VLOOKUP(E163,Listas!$H$2:$I$34,2,FALSE),"")</f>
        <v/>
      </c>
      <c r="E163" s="36" t="str">
        <f>+IFERROR(VLOOKUP(C163,[1]Directorio!$B$2:$V$1100,2,FALSE),"")</f>
        <v/>
      </c>
      <c r="F163" s="37" t="str">
        <f>+IFERROR(VLOOKUP(C163,[1]Directorio!$B$2:$V$1100,3,FALSE),"")</f>
        <v/>
      </c>
      <c r="G163" s="36" t="str">
        <f>+IFERROR(VLOOKUP(C163,[1]Directorio!$B$2:$V$1100,4,FALSE),"")</f>
        <v/>
      </c>
      <c r="H163" s="36" t="str">
        <f>+IFERROR(VLOOKUP(C163,[1]Directorio!$B$2:$V$1100,5,FALSE),"")</f>
        <v/>
      </c>
      <c r="I163" s="36" t="str">
        <f>+IFERROR(VLOOKUP(C163,[1]Directorio!$B$2:$V$1100,6,FALSE),"")</f>
        <v/>
      </c>
      <c r="J163" s="36" t="str">
        <f>+IFERROR(VLOOKUP(C163,[1]Directorio!$B$2:$V$1100,7,FALSE),"")</f>
        <v/>
      </c>
      <c r="K163" s="36" t="str">
        <f>+IFERROR(VLOOKUP(C163,[1]Directorio!$B$2:$V$1100,8,FALSE),"")</f>
        <v/>
      </c>
      <c r="L163" s="36" t="str">
        <f>+IFERROR(VLOOKUP(C163,[1]Directorio!$B$2:$V$1100,9,FALSE),"")</f>
        <v/>
      </c>
      <c r="M163" s="36" t="str">
        <f>+IFERROR(VLOOKUP(C163,[1]Directorio!$B$2:$V$1100,10,FALSE),"")</f>
        <v/>
      </c>
      <c r="N163" s="36" t="str">
        <f>+IFERROR(VLOOKUP(C163,[1]Directorio!$B$2:$V$1100,11,FALSE),"")</f>
        <v/>
      </c>
      <c r="O163" s="38" t="str">
        <f>+IFERROR(VLOOKUP(C163,[1]Directorio!$B$2:$V$1100,12,FALSE),"")</f>
        <v/>
      </c>
      <c r="P163" s="36" t="str">
        <f>+IFERROR(VLOOKUP(C163,[1]Directorio!$B$2:$V$1100,13,FALSE),"")</f>
        <v/>
      </c>
      <c r="Q163" s="36" t="str">
        <f>+IFERROR(VLOOKUP(C163,[1]Directorio!$B$2:$V$1100,14,FALSE),"")</f>
        <v/>
      </c>
      <c r="R163" s="36" t="str">
        <f>+IFERROR(VLOOKUP(C163,[1]Directorio!$B$2:$V$1100,15,FALSE),"")</f>
        <v/>
      </c>
      <c r="S163" s="36" t="str">
        <f>+IFERROR(VLOOKUP(C163,[1]Directorio!$B$2:$V$1100,16,FALSE),"")</f>
        <v/>
      </c>
      <c r="T163" s="36" t="str">
        <f>+IFERROR(VLOOKUP(C163,[1]Directorio!$B$2:$V$1100,17,FALSE),"")</f>
        <v/>
      </c>
      <c r="U163" s="39" t="str">
        <f>+IFERROR(VLOOKUP(C163,[1]Directorio!$B$2:$V$1100,18,FALSE),"")</f>
        <v/>
      </c>
      <c r="V163" s="39" t="str">
        <f>+IFERROR(VLOOKUP(C163,[1]Directorio!$B$2:$V$1100,19,FALSE),"")</f>
        <v/>
      </c>
      <c r="W163" s="40" t="str">
        <f>+IFERROR(VLOOKUP(C163,[1]Directorio!$B$2:$V$1100,20,FALSE),"")</f>
        <v/>
      </c>
      <c r="X163" s="39" t="str">
        <f>+IFERROR(VLOOKUP(C163,[1]Directorio!$B$2:$V$1100,21,FALSE),"")</f>
        <v/>
      </c>
      <c r="Y163" s="34"/>
      <c r="Z163" s="34"/>
      <c r="AA163" s="41"/>
      <c r="AB163" s="42"/>
      <c r="AC163" s="34"/>
      <c r="AD163" s="42"/>
      <c r="AE163" s="34"/>
      <c r="AF163" s="42"/>
      <c r="AG163" s="51"/>
    </row>
    <row r="164" spans="1:33" x14ac:dyDescent="0.25">
      <c r="A164" s="54">
        <v>160</v>
      </c>
      <c r="B164" s="48" t="str">
        <f t="shared" si="2"/>
        <v/>
      </c>
      <c r="C164" s="35"/>
      <c r="D164" s="43" t="str">
        <f>+IFERROR(VLOOKUP(E164,Listas!$H$2:$I$34,2,FALSE),"")</f>
        <v/>
      </c>
      <c r="E164" s="36" t="str">
        <f>+IFERROR(VLOOKUP(C164,[1]Directorio!$B$2:$V$1100,2,FALSE),"")</f>
        <v/>
      </c>
      <c r="F164" s="37" t="str">
        <f>+IFERROR(VLOOKUP(C164,[1]Directorio!$B$2:$V$1100,3,FALSE),"")</f>
        <v/>
      </c>
      <c r="G164" s="36" t="str">
        <f>+IFERROR(VLOOKUP(C164,[1]Directorio!$B$2:$V$1100,4,FALSE),"")</f>
        <v/>
      </c>
      <c r="H164" s="36" t="str">
        <f>+IFERROR(VLOOKUP(C164,[1]Directorio!$B$2:$V$1100,5,FALSE),"")</f>
        <v/>
      </c>
      <c r="I164" s="36" t="str">
        <f>+IFERROR(VLOOKUP(C164,[1]Directorio!$B$2:$V$1100,6,FALSE),"")</f>
        <v/>
      </c>
      <c r="J164" s="36" t="str">
        <f>+IFERROR(VLOOKUP(C164,[1]Directorio!$B$2:$V$1100,7,FALSE),"")</f>
        <v/>
      </c>
      <c r="K164" s="36" t="str">
        <f>+IFERROR(VLOOKUP(C164,[1]Directorio!$B$2:$V$1100,8,FALSE),"")</f>
        <v/>
      </c>
      <c r="L164" s="36" t="str">
        <f>+IFERROR(VLOOKUP(C164,[1]Directorio!$B$2:$V$1100,9,FALSE),"")</f>
        <v/>
      </c>
      <c r="M164" s="36" t="str">
        <f>+IFERROR(VLOOKUP(C164,[1]Directorio!$B$2:$V$1100,10,FALSE),"")</f>
        <v/>
      </c>
      <c r="N164" s="36" t="str">
        <f>+IFERROR(VLOOKUP(C164,[1]Directorio!$B$2:$V$1100,11,FALSE),"")</f>
        <v/>
      </c>
      <c r="O164" s="38" t="str">
        <f>+IFERROR(VLOOKUP(C164,[1]Directorio!$B$2:$V$1100,12,FALSE),"")</f>
        <v/>
      </c>
      <c r="P164" s="36" t="str">
        <f>+IFERROR(VLOOKUP(C164,[1]Directorio!$B$2:$V$1100,13,FALSE),"")</f>
        <v/>
      </c>
      <c r="Q164" s="36" t="str">
        <f>+IFERROR(VLOOKUP(C164,[1]Directorio!$B$2:$V$1100,14,FALSE),"")</f>
        <v/>
      </c>
      <c r="R164" s="36" t="str">
        <f>+IFERROR(VLOOKUP(C164,[1]Directorio!$B$2:$V$1100,15,FALSE),"")</f>
        <v/>
      </c>
      <c r="S164" s="36" t="str">
        <f>+IFERROR(VLOOKUP(C164,[1]Directorio!$B$2:$V$1100,16,FALSE),"")</f>
        <v/>
      </c>
      <c r="T164" s="36" t="str">
        <f>+IFERROR(VLOOKUP(C164,[1]Directorio!$B$2:$V$1100,17,FALSE),"")</f>
        <v/>
      </c>
      <c r="U164" s="39" t="str">
        <f>+IFERROR(VLOOKUP(C164,[1]Directorio!$B$2:$V$1100,18,FALSE),"")</f>
        <v/>
      </c>
      <c r="V164" s="39" t="str">
        <f>+IFERROR(VLOOKUP(C164,[1]Directorio!$B$2:$V$1100,19,FALSE),"")</f>
        <v/>
      </c>
      <c r="W164" s="40" t="str">
        <f>+IFERROR(VLOOKUP(C164,[1]Directorio!$B$2:$V$1100,20,FALSE),"")</f>
        <v/>
      </c>
      <c r="X164" s="39" t="str">
        <f>+IFERROR(VLOOKUP(C164,[1]Directorio!$B$2:$V$1100,21,FALSE),"")</f>
        <v/>
      </c>
      <c r="Y164" s="34"/>
      <c r="Z164" s="34"/>
      <c r="AA164" s="41"/>
      <c r="AB164" s="42"/>
      <c r="AC164" s="34"/>
      <c r="AD164" s="42"/>
      <c r="AE164" s="34"/>
      <c r="AF164" s="42"/>
      <c r="AG164" s="51"/>
    </row>
    <row r="165" spans="1:33" x14ac:dyDescent="0.25">
      <c r="A165" s="54">
        <v>161</v>
      </c>
      <c r="B165" s="48" t="str">
        <f t="shared" si="2"/>
        <v/>
      </c>
      <c r="C165" s="35"/>
      <c r="D165" s="43" t="str">
        <f>+IFERROR(VLOOKUP(E165,Listas!$H$2:$I$34,2,FALSE),"")</f>
        <v/>
      </c>
      <c r="E165" s="36" t="str">
        <f>+IFERROR(VLOOKUP(C165,[1]Directorio!$B$2:$V$1100,2,FALSE),"")</f>
        <v/>
      </c>
      <c r="F165" s="37" t="str">
        <f>+IFERROR(VLOOKUP(C165,[1]Directorio!$B$2:$V$1100,3,FALSE),"")</f>
        <v/>
      </c>
      <c r="G165" s="36" t="str">
        <f>+IFERROR(VLOOKUP(C165,[1]Directorio!$B$2:$V$1100,4,FALSE),"")</f>
        <v/>
      </c>
      <c r="H165" s="36" t="str">
        <f>+IFERROR(VLOOKUP(C165,[1]Directorio!$B$2:$V$1100,5,FALSE),"")</f>
        <v/>
      </c>
      <c r="I165" s="36" t="str">
        <f>+IFERROR(VLOOKUP(C165,[1]Directorio!$B$2:$V$1100,6,FALSE),"")</f>
        <v/>
      </c>
      <c r="J165" s="36" t="str">
        <f>+IFERROR(VLOOKUP(C165,[1]Directorio!$B$2:$V$1100,7,FALSE),"")</f>
        <v/>
      </c>
      <c r="K165" s="36" t="str">
        <f>+IFERROR(VLOOKUP(C165,[1]Directorio!$B$2:$V$1100,8,FALSE),"")</f>
        <v/>
      </c>
      <c r="L165" s="36" t="str">
        <f>+IFERROR(VLOOKUP(C165,[1]Directorio!$B$2:$V$1100,9,FALSE),"")</f>
        <v/>
      </c>
      <c r="M165" s="36" t="str">
        <f>+IFERROR(VLOOKUP(C165,[1]Directorio!$B$2:$V$1100,10,FALSE),"")</f>
        <v/>
      </c>
      <c r="N165" s="36" t="str">
        <f>+IFERROR(VLOOKUP(C165,[1]Directorio!$B$2:$V$1100,11,FALSE),"")</f>
        <v/>
      </c>
      <c r="O165" s="38" t="str">
        <f>+IFERROR(VLOOKUP(C165,[1]Directorio!$B$2:$V$1100,12,FALSE),"")</f>
        <v/>
      </c>
      <c r="P165" s="36" t="str">
        <f>+IFERROR(VLOOKUP(C165,[1]Directorio!$B$2:$V$1100,13,FALSE),"")</f>
        <v/>
      </c>
      <c r="Q165" s="36" t="str">
        <f>+IFERROR(VLOOKUP(C165,[1]Directorio!$B$2:$V$1100,14,FALSE),"")</f>
        <v/>
      </c>
      <c r="R165" s="36" t="str">
        <f>+IFERROR(VLOOKUP(C165,[1]Directorio!$B$2:$V$1100,15,FALSE),"")</f>
        <v/>
      </c>
      <c r="S165" s="36" t="str">
        <f>+IFERROR(VLOOKUP(C165,[1]Directorio!$B$2:$V$1100,16,FALSE),"")</f>
        <v/>
      </c>
      <c r="T165" s="36" t="str">
        <f>+IFERROR(VLOOKUP(C165,[1]Directorio!$B$2:$V$1100,17,FALSE),"")</f>
        <v/>
      </c>
      <c r="U165" s="39" t="str">
        <f>+IFERROR(VLOOKUP(C165,[1]Directorio!$B$2:$V$1100,18,FALSE),"")</f>
        <v/>
      </c>
      <c r="V165" s="39" t="str">
        <f>+IFERROR(VLOOKUP(C165,[1]Directorio!$B$2:$V$1100,19,FALSE),"")</f>
        <v/>
      </c>
      <c r="W165" s="40" t="str">
        <f>+IFERROR(VLOOKUP(C165,[1]Directorio!$B$2:$V$1100,20,FALSE),"")</f>
        <v/>
      </c>
      <c r="X165" s="39" t="str">
        <f>+IFERROR(VLOOKUP(C165,[1]Directorio!$B$2:$V$1100,21,FALSE),"")</f>
        <v/>
      </c>
      <c r="Y165" s="34"/>
      <c r="Z165" s="34"/>
      <c r="AA165" s="41"/>
      <c r="AB165" s="42"/>
      <c r="AC165" s="34"/>
      <c r="AD165" s="42"/>
      <c r="AE165" s="34"/>
      <c r="AF165" s="42"/>
      <c r="AG165" s="51"/>
    </row>
    <row r="166" spans="1:33" x14ac:dyDescent="0.25">
      <c r="A166" s="54">
        <v>162</v>
      </c>
      <c r="B166" s="48" t="str">
        <f t="shared" si="2"/>
        <v/>
      </c>
      <c r="C166" s="35"/>
      <c r="D166" s="43" t="str">
        <f>+IFERROR(VLOOKUP(E166,Listas!$H$2:$I$34,2,FALSE),"")</f>
        <v/>
      </c>
      <c r="E166" s="36" t="str">
        <f>+IFERROR(VLOOKUP(C166,[1]Directorio!$B$2:$V$1100,2,FALSE),"")</f>
        <v/>
      </c>
      <c r="F166" s="37" t="str">
        <f>+IFERROR(VLOOKUP(C166,[1]Directorio!$B$2:$V$1100,3,FALSE),"")</f>
        <v/>
      </c>
      <c r="G166" s="36" t="str">
        <f>+IFERROR(VLOOKUP(C166,[1]Directorio!$B$2:$V$1100,4,FALSE),"")</f>
        <v/>
      </c>
      <c r="H166" s="36" t="str">
        <f>+IFERROR(VLOOKUP(C166,[1]Directorio!$B$2:$V$1100,5,FALSE),"")</f>
        <v/>
      </c>
      <c r="I166" s="36" t="str">
        <f>+IFERROR(VLOOKUP(C166,[1]Directorio!$B$2:$V$1100,6,FALSE),"")</f>
        <v/>
      </c>
      <c r="J166" s="36" t="str">
        <f>+IFERROR(VLOOKUP(C166,[1]Directorio!$B$2:$V$1100,7,FALSE),"")</f>
        <v/>
      </c>
      <c r="K166" s="36" t="str">
        <f>+IFERROR(VLOOKUP(C166,[1]Directorio!$B$2:$V$1100,8,FALSE),"")</f>
        <v/>
      </c>
      <c r="L166" s="36" t="str">
        <f>+IFERROR(VLOOKUP(C166,[1]Directorio!$B$2:$V$1100,9,FALSE),"")</f>
        <v/>
      </c>
      <c r="M166" s="36" t="str">
        <f>+IFERROR(VLOOKUP(C166,[1]Directorio!$B$2:$V$1100,10,FALSE),"")</f>
        <v/>
      </c>
      <c r="N166" s="36" t="str">
        <f>+IFERROR(VLOOKUP(C166,[1]Directorio!$B$2:$V$1100,11,FALSE),"")</f>
        <v/>
      </c>
      <c r="O166" s="38" t="str">
        <f>+IFERROR(VLOOKUP(C166,[1]Directorio!$B$2:$V$1100,12,FALSE),"")</f>
        <v/>
      </c>
      <c r="P166" s="36" t="str">
        <f>+IFERROR(VLOOKUP(C166,[1]Directorio!$B$2:$V$1100,13,FALSE),"")</f>
        <v/>
      </c>
      <c r="Q166" s="36" t="str">
        <f>+IFERROR(VLOOKUP(C166,[1]Directorio!$B$2:$V$1100,14,FALSE),"")</f>
        <v/>
      </c>
      <c r="R166" s="36" t="str">
        <f>+IFERROR(VLOOKUP(C166,[1]Directorio!$B$2:$V$1100,15,FALSE),"")</f>
        <v/>
      </c>
      <c r="S166" s="36" t="str">
        <f>+IFERROR(VLOOKUP(C166,[1]Directorio!$B$2:$V$1100,16,FALSE),"")</f>
        <v/>
      </c>
      <c r="T166" s="36" t="str">
        <f>+IFERROR(VLOOKUP(C166,[1]Directorio!$B$2:$V$1100,17,FALSE),"")</f>
        <v/>
      </c>
      <c r="U166" s="39" t="str">
        <f>+IFERROR(VLOOKUP(C166,[1]Directorio!$B$2:$V$1100,18,FALSE),"")</f>
        <v/>
      </c>
      <c r="V166" s="39" t="str">
        <f>+IFERROR(VLOOKUP(C166,[1]Directorio!$B$2:$V$1100,19,FALSE),"")</f>
        <v/>
      </c>
      <c r="W166" s="40" t="str">
        <f>+IFERROR(VLOOKUP(C166,[1]Directorio!$B$2:$V$1100,20,FALSE),"")</f>
        <v/>
      </c>
      <c r="X166" s="39" t="str">
        <f>+IFERROR(VLOOKUP(C166,[1]Directorio!$B$2:$V$1100,21,FALSE),"")</f>
        <v/>
      </c>
      <c r="Y166" s="34"/>
      <c r="Z166" s="34"/>
      <c r="AA166" s="41"/>
      <c r="AB166" s="42"/>
      <c r="AC166" s="34"/>
      <c r="AD166" s="42"/>
      <c r="AE166" s="34"/>
      <c r="AF166" s="42"/>
      <c r="AG166" s="51"/>
    </row>
    <row r="167" spans="1:33" x14ac:dyDescent="0.25">
      <c r="A167" s="54">
        <v>163</v>
      </c>
      <c r="B167" s="48" t="str">
        <f t="shared" si="2"/>
        <v/>
      </c>
      <c r="C167" s="35"/>
      <c r="D167" s="43" t="str">
        <f>+IFERROR(VLOOKUP(E167,Listas!$H$2:$I$34,2,FALSE),"")</f>
        <v/>
      </c>
      <c r="E167" s="36" t="str">
        <f>+IFERROR(VLOOKUP(C167,[1]Directorio!$B$2:$V$1100,2,FALSE),"")</f>
        <v/>
      </c>
      <c r="F167" s="37" t="str">
        <f>+IFERROR(VLOOKUP(C167,[1]Directorio!$B$2:$V$1100,3,FALSE),"")</f>
        <v/>
      </c>
      <c r="G167" s="36" t="str">
        <f>+IFERROR(VLOOKUP(C167,[1]Directorio!$B$2:$V$1100,4,FALSE),"")</f>
        <v/>
      </c>
      <c r="H167" s="36" t="str">
        <f>+IFERROR(VLOOKUP(C167,[1]Directorio!$B$2:$V$1100,5,FALSE),"")</f>
        <v/>
      </c>
      <c r="I167" s="36" t="str">
        <f>+IFERROR(VLOOKUP(C167,[1]Directorio!$B$2:$V$1100,6,FALSE),"")</f>
        <v/>
      </c>
      <c r="J167" s="36" t="str">
        <f>+IFERROR(VLOOKUP(C167,[1]Directorio!$B$2:$V$1100,7,FALSE),"")</f>
        <v/>
      </c>
      <c r="K167" s="36" t="str">
        <f>+IFERROR(VLOOKUP(C167,[1]Directorio!$B$2:$V$1100,8,FALSE),"")</f>
        <v/>
      </c>
      <c r="L167" s="36" t="str">
        <f>+IFERROR(VLOOKUP(C167,[1]Directorio!$B$2:$V$1100,9,FALSE),"")</f>
        <v/>
      </c>
      <c r="M167" s="36" t="str">
        <f>+IFERROR(VLOOKUP(C167,[1]Directorio!$B$2:$V$1100,10,FALSE),"")</f>
        <v/>
      </c>
      <c r="N167" s="36" t="str">
        <f>+IFERROR(VLOOKUP(C167,[1]Directorio!$B$2:$V$1100,11,FALSE),"")</f>
        <v/>
      </c>
      <c r="O167" s="38" t="str">
        <f>+IFERROR(VLOOKUP(C167,[1]Directorio!$B$2:$V$1100,12,FALSE),"")</f>
        <v/>
      </c>
      <c r="P167" s="36" t="str">
        <f>+IFERROR(VLOOKUP(C167,[1]Directorio!$B$2:$V$1100,13,FALSE),"")</f>
        <v/>
      </c>
      <c r="Q167" s="36" t="str">
        <f>+IFERROR(VLOOKUP(C167,[1]Directorio!$B$2:$V$1100,14,FALSE),"")</f>
        <v/>
      </c>
      <c r="R167" s="36" t="str">
        <f>+IFERROR(VLOOKUP(C167,[1]Directorio!$B$2:$V$1100,15,FALSE),"")</f>
        <v/>
      </c>
      <c r="S167" s="36" t="str">
        <f>+IFERROR(VLOOKUP(C167,[1]Directorio!$B$2:$V$1100,16,FALSE),"")</f>
        <v/>
      </c>
      <c r="T167" s="36" t="str">
        <f>+IFERROR(VLOOKUP(C167,[1]Directorio!$B$2:$V$1100,17,FALSE),"")</f>
        <v/>
      </c>
      <c r="U167" s="39" t="str">
        <f>+IFERROR(VLOOKUP(C167,[1]Directorio!$B$2:$V$1100,18,FALSE),"")</f>
        <v/>
      </c>
      <c r="V167" s="39" t="str">
        <f>+IFERROR(VLOOKUP(C167,[1]Directorio!$B$2:$V$1100,19,FALSE),"")</f>
        <v/>
      </c>
      <c r="W167" s="40" t="str">
        <f>+IFERROR(VLOOKUP(C167,[1]Directorio!$B$2:$V$1100,20,FALSE),"")</f>
        <v/>
      </c>
      <c r="X167" s="39" t="str">
        <f>+IFERROR(VLOOKUP(C167,[1]Directorio!$B$2:$V$1100,21,FALSE),"")</f>
        <v/>
      </c>
      <c r="Y167" s="34"/>
      <c r="Z167" s="34"/>
      <c r="AA167" s="41"/>
      <c r="AB167" s="42"/>
      <c r="AC167" s="34"/>
      <c r="AD167" s="42"/>
      <c r="AE167" s="34"/>
      <c r="AF167" s="42"/>
      <c r="AG167" s="51"/>
    </row>
    <row r="168" spans="1:33" x14ac:dyDescent="0.25">
      <c r="A168" s="54">
        <v>164</v>
      </c>
      <c r="B168" s="48" t="str">
        <f t="shared" si="2"/>
        <v/>
      </c>
      <c r="C168" s="35"/>
      <c r="D168" s="43" t="str">
        <f>+IFERROR(VLOOKUP(E168,Listas!$H$2:$I$34,2,FALSE),"")</f>
        <v/>
      </c>
      <c r="E168" s="36" t="str">
        <f>+IFERROR(VLOOKUP(C168,[1]Directorio!$B$2:$V$1100,2,FALSE),"")</f>
        <v/>
      </c>
      <c r="F168" s="37" t="str">
        <f>+IFERROR(VLOOKUP(C168,[1]Directorio!$B$2:$V$1100,3,FALSE),"")</f>
        <v/>
      </c>
      <c r="G168" s="36" t="str">
        <f>+IFERROR(VLOOKUP(C168,[1]Directorio!$B$2:$V$1100,4,FALSE),"")</f>
        <v/>
      </c>
      <c r="H168" s="36" t="str">
        <f>+IFERROR(VLOOKUP(C168,[1]Directorio!$B$2:$V$1100,5,FALSE),"")</f>
        <v/>
      </c>
      <c r="I168" s="36" t="str">
        <f>+IFERROR(VLOOKUP(C168,[1]Directorio!$B$2:$V$1100,6,FALSE),"")</f>
        <v/>
      </c>
      <c r="J168" s="36" t="str">
        <f>+IFERROR(VLOOKUP(C168,[1]Directorio!$B$2:$V$1100,7,FALSE),"")</f>
        <v/>
      </c>
      <c r="K168" s="36" t="str">
        <f>+IFERROR(VLOOKUP(C168,[1]Directorio!$B$2:$V$1100,8,FALSE),"")</f>
        <v/>
      </c>
      <c r="L168" s="36" t="str">
        <f>+IFERROR(VLOOKUP(C168,[1]Directorio!$B$2:$V$1100,9,FALSE),"")</f>
        <v/>
      </c>
      <c r="M168" s="36" t="str">
        <f>+IFERROR(VLOOKUP(C168,[1]Directorio!$B$2:$V$1100,10,FALSE),"")</f>
        <v/>
      </c>
      <c r="N168" s="36" t="str">
        <f>+IFERROR(VLOOKUP(C168,[1]Directorio!$B$2:$V$1100,11,FALSE),"")</f>
        <v/>
      </c>
      <c r="O168" s="38" t="str">
        <f>+IFERROR(VLOOKUP(C168,[1]Directorio!$B$2:$V$1100,12,FALSE),"")</f>
        <v/>
      </c>
      <c r="P168" s="36" t="str">
        <f>+IFERROR(VLOOKUP(C168,[1]Directorio!$B$2:$V$1100,13,FALSE),"")</f>
        <v/>
      </c>
      <c r="Q168" s="36" t="str">
        <f>+IFERROR(VLOOKUP(C168,[1]Directorio!$B$2:$V$1100,14,FALSE),"")</f>
        <v/>
      </c>
      <c r="R168" s="36" t="str">
        <f>+IFERROR(VLOOKUP(C168,[1]Directorio!$B$2:$V$1100,15,FALSE),"")</f>
        <v/>
      </c>
      <c r="S168" s="36" t="str">
        <f>+IFERROR(VLOOKUP(C168,[1]Directorio!$B$2:$V$1100,16,FALSE),"")</f>
        <v/>
      </c>
      <c r="T168" s="36" t="str">
        <f>+IFERROR(VLOOKUP(C168,[1]Directorio!$B$2:$V$1100,17,FALSE),"")</f>
        <v/>
      </c>
      <c r="U168" s="39" t="str">
        <f>+IFERROR(VLOOKUP(C168,[1]Directorio!$B$2:$V$1100,18,FALSE),"")</f>
        <v/>
      </c>
      <c r="V168" s="39" t="str">
        <f>+IFERROR(VLOOKUP(C168,[1]Directorio!$B$2:$V$1100,19,FALSE),"")</f>
        <v/>
      </c>
      <c r="W168" s="40" t="str">
        <f>+IFERROR(VLOOKUP(C168,[1]Directorio!$B$2:$V$1100,20,FALSE),"")</f>
        <v/>
      </c>
      <c r="X168" s="39" t="str">
        <f>+IFERROR(VLOOKUP(C168,[1]Directorio!$B$2:$V$1100,21,FALSE),"")</f>
        <v/>
      </c>
      <c r="Y168" s="34"/>
      <c r="Z168" s="34"/>
      <c r="AA168" s="41"/>
      <c r="AB168" s="42"/>
      <c r="AC168" s="34"/>
      <c r="AD168" s="42"/>
      <c r="AE168" s="34"/>
      <c r="AF168" s="42"/>
      <c r="AG168" s="51"/>
    </row>
    <row r="169" spans="1:33" x14ac:dyDescent="0.25">
      <c r="A169" s="54">
        <v>165</v>
      </c>
      <c r="B169" s="48" t="str">
        <f t="shared" si="2"/>
        <v/>
      </c>
      <c r="C169" s="35"/>
      <c r="D169" s="43" t="str">
        <f>+IFERROR(VLOOKUP(E169,Listas!$H$2:$I$34,2,FALSE),"")</f>
        <v/>
      </c>
      <c r="E169" s="36" t="str">
        <f>+IFERROR(VLOOKUP(C169,[1]Directorio!$B$2:$V$1100,2,FALSE),"")</f>
        <v/>
      </c>
      <c r="F169" s="37" t="str">
        <f>+IFERROR(VLOOKUP(C169,[1]Directorio!$B$2:$V$1100,3,FALSE),"")</f>
        <v/>
      </c>
      <c r="G169" s="36" t="str">
        <f>+IFERROR(VLOOKUP(C169,[1]Directorio!$B$2:$V$1100,4,FALSE),"")</f>
        <v/>
      </c>
      <c r="H169" s="36" t="str">
        <f>+IFERROR(VLOOKUP(C169,[1]Directorio!$B$2:$V$1100,5,FALSE),"")</f>
        <v/>
      </c>
      <c r="I169" s="36" t="str">
        <f>+IFERROR(VLOOKUP(C169,[1]Directorio!$B$2:$V$1100,6,FALSE),"")</f>
        <v/>
      </c>
      <c r="J169" s="36" t="str">
        <f>+IFERROR(VLOOKUP(C169,[1]Directorio!$B$2:$V$1100,7,FALSE),"")</f>
        <v/>
      </c>
      <c r="K169" s="36" t="str">
        <f>+IFERROR(VLOOKUP(C169,[1]Directorio!$B$2:$V$1100,8,FALSE),"")</f>
        <v/>
      </c>
      <c r="L169" s="36" t="str">
        <f>+IFERROR(VLOOKUP(C169,[1]Directorio!$B$2:$V$1100,9,FALSE),"")</f>
        <v/>
      </c>
      <c r="M169" s="36" t="str">
        <f>+IFERROR(VLOOKUP(C169,[1]Directorio!$B$2:$V$1100,10,FALSE),"")</f>
        <v/>
      </c>
      <c r="N169" s="36" t="str">
        <f>+IFERROR(VLOOKUP(C169,[1]Directorio!$B$2:$V$1100,11,FALSE),"")</f>
        <v/>
      </c>
      <c r="O169" s="38" t="str">
        <f>+IFERROR(VLOOKUP(C169,[1]Directorio!$B$2:$V$1100,12,FALSE),"")</f>
        <v/>
      </c>
      <c r="P169" s="36" t="str">
        <f>+IFERROR(VLOOKUP(C169,[1]Directorio!$B$2:$V$1100,13,FALSE),"")</f>
        <v/>
      </c>
      <c r="Q169" s="36" t="str">
        <f>+IFERROR(VLOOKUP(C169,[1]Directorio!$B$2:$V$1100,14,FALSE),"")</f>
        <v/>
      </c>
      <c r="R169" s="36" t="str">
        <f>+IFERROR(VLOOKUP(C169,[1]Directorio!$B$2:$V$1100,15,FALSE),"")</f>
        <v/>
      </c>
      <c r="S169" s="36" t="str">
        <f>+IFERROR(VLOOKUP(C169,[1]Directorio!$B$2:$V$1100,16,FALSE),"")</f>
        <v/>
      </c>
      <c r="T169" s="36" t="str">
        <f>+IFERROR(VLOOKUP(C169,[1]Directorio!$B$2:$V$1100,17,FALSE),"")</f>
        <v/>
      </c>
      <c r="U169" s="39" t="str">
        <f>+IFERROR(VLOOKUP(C169,[1]Directorio!$B$2:$V$1100,18,FALSE),"")</f>
        <v/>
      </c>
      <c r="V169" s="39" t="str">
        <f>+IFERROR(VLOOKUP(C169,[1]Directorio!$B$2:$V$1100,19,FALSE),"")</f>
        <v/>
      </c>
      <c r="W169" s="40" t="str">
        <f>+IFERROR(VLOOKUP(C169,[1]Directorio!$B$2:$V$1100,20,FALSE),"")</f>
        <v/>
      </c>
      <c r="X169" s="39" t="str">
        <f>+IFERROR(VLOOKUP(C169,[1]Directorio!$B$2:$V$1100,21,FALSE),"")</f>
        <v/>
      </c>
      <c r="Y169" s="34"/>
      <c r="Z169" s="34"/>
      <c r="AA169" s="41"/>
      <c r="AB169" s="42"/>
      <c r="AC169" s="34"/>
      <c r="AD169" s="42"/>
      <c r="AE169" s="34"/>
      <c r="AF169" s="42"/>
      <c r="AG169" s="51"/>
    </row>
    <row r="170" spans="1:33" x14ac:dyDescent="0.25">
      <c r="A170" s="54">
        <v>166</v>
      </c>
      <c r="B170" s="48" t="str">
        <f t="shared" si="2"/>
        <v/>
      </c>
      <c r="C170" s="35"/>
      <c r="D170" s="43" t="str">
        <f>+IFERROR(VLOOKUP(E170,Listas!$H$2:$I$34,2,FALSE),"")</f>
        <v/>
      </c>
      <c r="E170" s="36" t="str">
        <f>+IFERROR(VLOOKUP(C170,[1]Directorio!$B$2:$V$1100,2,FALSE),"")</f>
        <v/>
      </c>
      <c r="F170" s="37" t="str">
        <f>+IFERROR(VLOOKUP(C170,[1]Directorio!$B$2:$V$1100,3,FALSE),"")</f>
        <v/>
      </c>
      <c r="G170" s="36" t="str">
        <f>+IFERROR(VLOOKUP(C170,[1]Directorio!$B$2:$V$1100,4,FALSE),"")</f>
        <v/>
      </c>
      <c r="H170" s="36" t="str">
        <f>+IFERROR(VLOOKUP(C170,[1]Directorio!$B$2:$V$1100,5,FALSE),"")</f>
        <v/>
      </c>
      <c r="I170" s="36" t="str">
        <f>+IFERROR(VLOOKUP(C170,[1]Directorio!$B$2:$V$1100,6,FALSE),"")</f>
        <v/>
      </c>
      <c r="J170" s="36" t="str">
        <f>+IFERROR(VLOOKUP(C170,[1]Directorio!$B$2:$V$1100,7,FALSE),"")</f>
        <v/>
      </c>
      <c r="K170" s="36" t="str">
        <f>+IFERROR(VLOOKUP(C170,[1]Directorio!$B$2:$V$1100,8,FALSE),"")</f>
        <v/>
      </c>
      <c r="L170" s="36" t="str">
        <f>+IFERROR(VLOOKUP(C170,[1]Directorio!$B$2:$V$1100,9,FALSE),"")</f>
        <v/>
      </c>
      <c r="M170" s="36" t="str">
        <f>+IFERROR(VLOOKUP(C170,[1]Directorio!$B$2:$V$1100,10,FALSE),"")</f>
        <v/>
      </c>
      <c r="N170" s="36" t="str">
        <f>+IFERROR(VLOOKUP(C170,[1]Directorio!$B$2:$V$1100,11,FALSE),"")</f>
        <v/>
      </c>
      <c r="O170" s="38" t="str">
        <f>+IFERROR(VLOOKUP(C170,[1]Directorio!$B$2:$V$1100,12,FALSE),"")</f>
        <v/>
      </c>
      <c r="P170" s="36" t="str">
        <f>+IFERROR(VLOOKUP(C170,[1]Directorio!$B$2:$V$1100,13,FALSE),"")</f>
        <v/>
      </c>
      <c r="Q170" s="36" t="str">
        <f>+IFERROR(VLOOKUP(C170,[1]Directorio!$B$2:$V$1100,14,FALSE),"")</f>
        <v/>
      </c>
      <c r="R170" s="36" t="str">
        <f>+IFERROR(VLOOKUP(C170,[1]Directorio!$B$2:$V$1100,15,FALSE),"")</f>
        <v/>
      </c>
      <c r="S170" s="36" t="str">
        <f>+IFERROR(VLOOKUP(C170,[1]Directorio!$B$2:$V$1100,16,FALSE),"")</f>
        <v/>
      </c>
      <c r="T170" s="36" t="str">
        <f>+IFERROR(VLOOKUP(C170,[1]Directorio!$B$2:$V$1100,17,FALSE),"")</f>
        <v/>
      </c>
      <c r="U170" s="39" t="str">
        <f>+IFERROR(VLOOKUP(C170,[1]Directorio!$B$2:$V$1100,18,FALSE),"")</f>
        <v/>
      </c>
      <c r="V170" s="39" t="str">
        <f>+IFERROR(VLOOKUP(C170,[1]Directorio!$B$2:$V$1100,19,FALSE),"")</f>
        <v/>
      </c>
      <c r="W170" s="40" t="str">
        <f>+IFERROR(VLOOKUP(C170,[1]Directorio!$B$2:$V$1100,20,FALSE),"")</f>
        <v/>
      </c>
      <c r="X170" s="39" t="str">
        <f>+IFERROR(VLOOKUP(C170,[1]Directorio!$B$2:$V$1100,21,FALSE),"")</f>
        <v/>
      </c>
      <c r="Y170" s="34"/>
      <c r="Z170" s="34"/>
      <c r="AA170" s="41"/>
      <c r="AB170" s="42"/>
      <c r="AC170" s="34"/>
      <c r="AD170" s="42"/>
      <c r="AE170" s="34"/>
      <c r="AF170" s="42"/>
      <c r="AG170" s="51"/>
    </row>
    <row r="171" spans="1:33" x14ac:dyDescent="0.25">
      <c r="A171" s="54">
        <v>167</v>
      </c>
      <c r="B171" s="48" t="str">
        <f t="shared" si="2"/>
        <v/>
      </c>
      <c r="C171" s="35"/>
      <c r="D171" s="43" t="str">
        <f>+IFERROR(VLOOKUP(E171,Listas!$H$2:$I$34,2,FALSE),"")</f>
        <v/>
      </c>
      <c r="E171" s="36" t="str">
        <f>+IFERROR(VLOOKUP(C171,[1]Directorio!$B$2:$V$1100,2,FALSE),"")</f>
        <v/>
      </c>
      <c r="F171" s="37" t="str">
        <f>+IFERROR(VLOOKUP(C171,[1]Directorio!$B$2:$V$1100,3,FALSE),"")</f>
        <v/>
      </c>
      <c r="G171" s="36" t="str">
        <f>+IFERROR(VLOOKUP(C171,[1]Directorio!$B$2:$V$1100,4,FALSE),"")</f>
        <v/>
      </c>
      <c r="H171" s="36" t="str">
        <f>+IFERROR(VLOOKUP(C171,[1]Directorio!$B$2:$V$1100,5,FALSE),"")</f>
        <v/>
      </c>
      <c r="I171" s="36" t="str">
        <f>+IFERROR(VLOOKUP(C171,[1]Directorio!$B$2:$V$1100,6,FALSE),"")</f>
        <v/>
      </c>
      <c r="J171" s="36" t="str">
        <f>+IFERROR(VLOOKUP(C171,[1]Directorio!$B$2:$V$1100,7,FALSE),"")</f>
        <v/>
      </c>
      <c r="K171" s="36" t="str">
        <f>+IFERROR(VLOOKUP(C171,[1]Directorio!$B$2:$V$1100,8,FALSE),"")</f>
        <v/>
      </c>
      <c r="L171" s="36" t="str">
        <f>+IFERROR(VLOOKUP(C171,[1]Directorio!$B$2:$V$1100,9,FALSE),"")</f>
        <v/>
      </c>
      <c r="M171" s="36" t="str">
        <f>+IFERROR(VLOOKUP(C171,[1]Directorio!$B$2:$V$1100,10,FALSE),"")</f>
        <v/>
      </c>
      <c r="N171" s="36" t="str">
        <f>+IFERROR(VLOOKUP(C171,[1]Directorio!$B$2:$V$1100,11,FALSE),"")</f>
        <v/>
      </c>
      <c r="O171" s="38" t="str">
        <f>+IFERROR(VLOOKUP(C171,[1]Directorio!$B$2:$V$1100,12,FALSE),"")</f>
        <v/>
      </c>
      <c r="P171" s="36" t="str">
        <f>+IFERROR(VLOOKUP(C171,[1]Directorio!$B$2:$V$1100,13,FALSE),"")</f>
        <v/>
      </c>
      <c r="Q171" s="36" t="str">
        <f>+IFERROR(VLOOKUP(C171,[1]Directorio!$B$2:$V$1100,14,FALSE),"")</f>
        <v/>
      </c>
      <c r="R171" s="36" t="str">
        <f>+IFERROR(VLOOKUP(C171,[1]Directorio!$B$2:$V$1100,15,FALSE),"")</f>
        <v/>
      </c>
      <c r="S171" s="36" t="str">
        <f>+IFERROR(VLOOKUP(C171,[1]Directorio!$B$2:$V$1100,16,FALSE),"")</f>
        <v/>
      </c>
      <c r="T171" s="36" t="str">
        <f>+IFERROR(VLOOKUP(C171,[1]Directorio!$B$2:$V$1100,17,FALSE),"")</f>
        <v/>
      </c>
      <c r="U171" s="39" t="str">
        <f>+IFERROR(VLOOKUP(C171,[1]Directorio!$B$2:$V$1100,18,FALSE),"")</f>
        <v/>
      </c>
      <c r="V171" s="39" t="str">
        <f>+IFERROR(VLOOKUP(C171,[1]Directorio!$B$2:$V$1100,19,FALSE),"")</f>
        <v/>
      </c>
      <c r="W171" s="40" t="str">
        <f>+IFERROR(VLOOKUP(C171,[1]Directorio!$B$2:$V$1100,20,FALSE),"")</f>
        <v/>
      </c>
      <c r="X171" s="39" t="str">
        <f>+IFERROR(VLOOKUP(C171,[1]Directorio!$B$2:$V$1100,21,FALSE),"")</f>
        <v/>
      </c>
      <c r="Y171" s="34"/>
      <c r="Z171" s="34"/>
      <c r="AA171" s="41"/>
      <c r="AB171" s="42"/>
      <c r="AC171" s="34"/>
      <c r="AD171" s="42"/>
      <c r="AE171" s="34"/>
      <c r="AF171" s="42"/>
      <c r="AG171" s="51"/>
    </row>
    <row r="172" spans="1:33" x14ac:dyDescent="0.25">
      <c r="A172" s="54">
        <v>168</v>
      </c>
      <c r="B172" s="48" t="str">
        <f t="shared" si="2"/>
        <v/>
      </c>
      <c r="C172" s="35"/>
      <c r="D172" s="43" t="str">
        <f>+IFERROR(VLOOKUP(E172,Listas!$H$2:$I$34,2,FALSE),"")</f>
        <v/>
      </c>
      <c r="E172" s="36" t="str">
        <f>+IFERROR(VLOOKUP(C172,[1]Directorio!$B$2:$V$1100,2,FALSE),"")</f>
        <v/>
      </c>
      <c r="F172" s="37" t="str">
        <f>+IFERROR(VLOOKUP(C172,[1]Directorio!$B$2:$V$1100,3,FALSE),"")</f>
        <v/>
      </c>
      <c r="G172" s="36" t="str">
        <f>+IFERROR(VLOOKUP(C172,[1]Directorio!$B$2:$V$1100,4,FALSE),"")</f>
        <v/>
      </c>
      <c r="H172" s="36" t="str">
        <f>+IFERROR(VLOOKUP(C172,[1]Directorio!$B$2:$V$1100,5,FALSE),"")</f>
        <v/>
      </c>
      <c r="I172" s="36" t="str">
        <f>+IFERROR(VLOOKUP(C172,[1]Directorio!$B$2:$V$1100,6,FALSE),"")</f>
        <v/>
      </c>
      <c r="J172" s="36" t="str">
        <f>+IFERROR(VLOOKUP(C172,[1]Directorio!$B$2:$V$1100,7,FALSE),"")</f>
        <v/>
      </c>
      <c r="K172" s="36" t="str">
        <f>+IFERROR(VLOOKUP(C172,[1]Directorio!$B$2:$V$1100,8,FALSE),"")</f>
        <v/>
      </c>
      <c r="L172" s="36" t="str">
        <f>+IFERROR(VLOOKUP(C172,[1]Directorio!$B$2:$V$1100,9,FALSE),"")</f>
        <v/>
      </c>
      <c r="M172" s="36" t="str">
        <f>+IFERROR(VLOOKUP(C172,[1]Directorio!$B$2:$V$1100,10,FALSE),"")</f>
        <v/>
      </c>
      <c r="N172" s="36" t="str">
        <f>+IFERROR(VLOOKUP(C172,[1]Directorio!$B$2:$V$1100,11,FALSE),"")</f>
        <v/>
      </c>
      <c r="O172" s="38" t="str">
        <f>+IFERROR(VLOOKUP(C172,[1]Directorio!$B$2:$V$1100,12,FALSE),"")</f>
        <v/>
      </c>
      <c r="P172" s="36" t="str">
        <f>+IFERROR(VLOOKUP(C172,[1]Directorio!$B$2:$V$1100,13,FALSE),"")</f>
        <v/>
      </c>
      <c r="Q172" s="36" t="str">
        <f>+IFERROR(VLOOKUP(C172,[1]Directorio!$B$2:$V$1100,14,FALSE),"")</f>
        <v/>
      </c>
      <c r="R172" s="36" t="str">
        <f>+IFERROR(VLOOKUP(C172,[1]Directorio!$B$2:$V$1100,15,FALSE),"")</f>
        <v/>
      </c>
      <c r="S172" s="36" t="str">
        <f>+IFERROR(VLOOKUP(C172,[1]Directorio!$B$2:$V$1100,16,FALSE),"")</f>
        <v/>
      </c>
      <c r="T172" s="36" t="str">
        <f>+IFERROR(VLOOKUP(C172,[1]Directorio!$B$2:$V$1100,17,FALSE),"")</f>
        <v/>
      </c>
      <c r="U172" s="39" t="str">
        <f>+IFERROR(VLOOKUP(C172,[1]Directorio!$B$2:$V$1100,18,FALSE),"")</f>
        <v/>
      </c>
      <c r="V172" s="39" t="str">
        <f>+IFERROR(VLOOKUP(C172,[1]Directorio!$B$2:$V$1100,19,FALSE),"")</f>
        <v/>
      </c>
      <c r="W172" s="40" t="str">
        <f>+IFERROR(VLOOKUP(C172,[1]Directorio!$B$2:$V$1100,20,FALSE),"")</f>
        <v/>
      </c>
      <c r="X172" s="39" t="str">
        <f>+IFERROR(VLOOKUP(C172,[1]Directorio!$B$2:$V$1100,21,FALSE),"")</f>
        <v/>
      </c>
      <c r="Y172" s="34"/>
      <c r="Z172" s="34"/>
      <c r="AA172" s="41"/>
      <c r="AB172" s="42"/>
      <c r="AC172" s="34"/>
      <c r="AD172" s="42"/>
      <c r="AE172" s="34"/>
      <c r="AF172" s="42"/>
      <c r="AG172" s="51"/>
    </row>
    <row r="173" spans="1:33" x14ac:dyDescent="0.25">
      <c r="A173" s="54">
        <v>169</v>
      </c>
      <c r="B173" s="48" t="str">
        <f t="shared" si="2"/>
        <v/>
      </c>
      <c r="C173" s="35"/>
      <c r="D173" s="43" t="str">
        <f>+IFERROR(VLOOKUP(E173,Listas!$H$2:$I$34,2,FALSE),"")</f>
        <v/>
      </c>
      <c r="E173" s="36" t="str">
        <f>+IFERROR(VLOOKUP(C173,[1]Directorio!$B$2:$V$1100,2,FALSE),"")</f>
        <v/>
      </c>
      <c r="F173" s="37" t="str">
        <f>+IFERROR(VLOOKUP(C173,[1]Directorio!$B$2:$V$1100,3,FALSE),"")</f>
        <v/>
      </c>
      <c r="G173" s="36" t="str">
        <f>+IFERROR(VLOOKUP(C173,[1]Directorio!$B$2:$V$1100,4,FALSE),"")</f>
        <v/>
      </c>
      <c r="H173" s="36" t="str">
        <f>+IFERROR(VLOOKUP(C173,[1]Directorio!$B$2:$V$1100,5,FALSE),"")</f>
        <v/>
      </c>
      <c r="I173" s="36" t="str">
        <f>+IFERROR(VLOOKUP(C173,[1]Directorio!$B$2:$V$1100,6,FALSE),"")</f>
        <v/>
      </c>
      <c r="J173" s="36" t="str">
        <f>+IFERROR(VLOOKUP(C173,[1]Directorio!$B$2:$V$1100,7,FALSE),"")</f>
        <v/>
      </c>
      <c r="K173" s="36" t="str">
        <f>+IFERROR(VLOOKUP(C173,[1]Directorio!$B$2:$V$1100,8,FALSE),"")</f>
        <v/>
      </c>
      <c r="L173" s="36" t="str">
        <f>+IFERROR(VLOOKUP(C173,[1]Directorio!$B$2:$V$1100,9,FALSE),"")</f>
        <v/>
      </c>
      <c r="M173" s="36" t="str">
        <f>+IFERROR(VLOOKUP(C173,[1]Directorio!$B$2:$V$1100,10,FALSE),"")</f>
        <v/>
      </c>
      <c r="N173" s="36" t="str">
        <f>+IFERROR(VLOOKUP(C173,[1]Directorio!$B$2:$V$1100,11,FALSE),"")</f>
        <v/>
      </c>
      <c r="O173" s="38" t="str">
        <f>+IFERROR(VLOOKUP(C173,[1]Directorio!$B$2:$V$1100,12,FALSE),"")</f>
        <v/>
      </c>
      <c r="P173" s="36" t="str">
        <f>+IFERROR(VLOOKUP(C173,[1]Directorio!$B$2:$V$1100,13,FALSE),"")</f>
        <v/>
      </c>
      <c r="Q173" s="36" t="str">
        <f>+IFERROR(VLOOKUP(C173,[1]Directorio!$B$2:$V$1100,14,FALSE),"")</f>
        <v/>
      </c>
      <c r="R173" s="36" t="str">
        <f>+IFERROR(VLOOKUP(C173,[1]Directorio!$B$2:$V$1100,15,FALSE),"")</f>
        <v/>
      </c>
      <c r="S173" s="36" t="str">
        <f>+IFERROR(VLOOKUP(C173,[1]Directorio!$B$2:$V$1100,16,FALSE),"")</f>
        <v/>
      </c>
      <c r="T173" s="36" t="str">
        <f>+IFERROR(VLOOKUP(C173,[1]Directorio!$B$2:$V$1100,17,FALSE),"")</f>
        <v/>
      </c>
      <c r="U173" s="39" t="str">
        <f>+IFERROR(VLOOKUP(C173,[1]Directorio!$B$2:$V$1100,18,FALSE),"")</f>
        <v/>
      </c>
      <c r="V173" s="39" t="str">
        <f>+IFERROR(VLOOKUP(C173,[1]Directorio!$B$2:$V$1100,19,FALSE),"")</f>
        <v/>
      </c>
      <c r="W173" s="40" t="str">
        <f>+IFERROR(VLOOKUP(C173,[1]Directorio!$B$2:$V$1100,20,FALSE),"")</f>
        <v/>
      </c>
      <c r="X173" s="39" t="str">
        <f>+IFERROR(VLOOKUP(C173,[1]Directorio!$B$2:$V$1100,21,FALSE),"")</f>
        <v/>
      </c>
      <c r="Y173" s="34"/>
      <c r="Z173" s="34"/>
      <c r="AA173" s="41"/>
      <c r="AB173" s="42"/>
      <c r="AC173" s="34"/>
      <c r="AD173" s="42"/>
      <c r="AE173" s="34"/>
      <c r="AF173" s="42"/>
      <c r="AG173" s="51"/>
    </row>
    <row r="174" spans="1:33" x14ac:dyDescent="0.25">
      <c r="A174" s="54">
        <v>170</v>
      </c>
      <c r="B174" s="48" t="str">
        <f t="shared" si="2"/>
        <v/>
      </c>
      <c r="C174" s="35"/>
      <c r="D174" s="43" t="str">
        <f>+IFERROR(VLOOKUP(E174,Listas!$H$2:$I$34,2,FALSE),"")</f>
        <v/>
      </c>
      <c r="E174" s="36" t="str">
        <f>+IFERROR(VLOOKUP(C174,[1]Directorio!$B$2:$V$1100,2,FALSE),"")</f>
        <v/>
      </c>
      <c r="F174" s="37" t="str">
        <f>+IFERROR(VLOOKUP(C174,[1]Directorio!$B$2:$V$1100,3,FALSE),"")</f>
        <v/>
      </c>
      <c r="G174" s="36" t="str">
        <f>+IFERROR(VLOOKUP(C174,[1]Directorio!$B$2:$V$1100,4,FALSE),"")</f>
        <v/>
      </c>
      <c r="H174" s="36" t="str">
        <f>+IFERROR(VLOOKUP(C174,[1]Directorio!$B$2:$V$1100,5,FALSE),"")</f>
        <v/>
      </c>
      <c r="I174" s="36" t="str">
        <f>+IFERROR(VLOOKUP(C174,[1]Directorio!$B$2:$V$1100,6,FALSE),"")</f>
        <v/>
      </c>
      <c r="J174" s="36" t="str">
        <f>+IFERROR(VLOOKUP(C174,[1]Directorio!$B$2:$V$1100,7,FALSE),"")</f>
        <v/>
      </c>
      <c r="K174" s="36" t="str">
        <f>+IFERROR(VLOOKUP(C174,[1]Directorio!$B$2:$V$1100,8,FALSE),"")</f>
        <v/>
      </c>
      <c r="L174" s="36" t="str">
        <f>+IFERROR(VLOOKUP(C174,[1]Directorio!$B$2:$V$1100,9,FALSE),"")</f>
        <v/>
      </c>
      <c r="M174" s="36" t="str">
        <f>+IFERROR(VLOOKUP(C174,[1]Directorio!$B$2:$V$1100,10,FALSE),"")</f>
        <v/>
      </c>
      <c r="N174" s="36" t="str">
        <f>+IFERROR(VLOOKUP(C174,[1]Directorio!$B$2:$V$1100,11,FALSE),"")</f>
        <v/>
      </c>
      <c r="O174" s="38" t="str">
        <f>+IFERROR(VLOOKUP(C174,[1]Directorio!$B$2:$V$1100,12,FALSE),"")</f>
        <v/>
      </c>
      <c r="P174" s="36" t="str">
        <f>+IFERROR(VLOOKUP(C174,[1]Directorio!$B$2:$V$1100,13,FALSE),"")</f>
        <v/>
      </c>
      <c r="Q174" s="36" t="str">
        <f>+IFERROR(VLOOKUP(C174,[1]Directorio!$B$2:$V$1100,14,FALSE),"")</f>
        <v/>
      </c>
      <c r="R174" s="36" t="str">
        <f>+IFERROR(VLOOKUP(C174,[1]Directorio!$B$2:$V$1100,15,FALSE),"")</f>
        <v/>
      </c>
      <c r="S174" s="36" t="str">
        <f>+IFERROR(VLOOKUP(C174,[1]Directorio!$B$2:$V$1100,16,FALSE),"")</f>
        <v/>
      </c>
      <c r="T174" s="36" t="str">
        <f>+IFERROR(VLOOKUP(C174,[1]Directorio!$B$2:$V$1100,17,FALSE),"")</f>
        <v/>
      </c>
      <c r="U174" s="39" t="str">
        <f>+IFERROR(VLOOKUP(C174,[1]Directorio!$B$2:$V$1100,18,FALSE),"")</f>
        <v/>
      </c>
      <c r="V174" s="39" t="str">
        <f>+IFERROR(VLOOKUP(C174,[1]Directorio!$B$2:$V$1100,19,FALSE),"")</f>
        <v/>
      </c>
      <c r="W174" s="40" t="str">
        <f>+IFERROR(VLOOKUP(C174,[1]Directorio!$B$2:$V$1100,20,FALSE),"")</f>
        <v/>
      </c>
      <c r="X174" s="39" t="str">
        <f>+IFERROR(VLOOKUP(C174,[1]Directorio!$B$2:$V$1100,21,FALSE),"")</f>
        <v/>
      </c>
      <c r="Y174" s="34"/>
      <c r="Z174" s="34"/>
      <c r="AA174" s="41"/>
      <c r="AB174" s="42"/>
      <c r="AC174" s="34"/>
      <c r="AD174" s="42"/>
      <c r="AE174" s="34"/>
      <c r="AF174" s="42"/>
      <c r="AG174" s="51"/>
    </row>
    <row r="175" spans="1:33" x14ac:dyDescent="0.25">
      <c r="A175" s="54">
        <v>171</v>
      </c>
      <c r="B175" s="48" t="str">
        <f t="shared" si="2"/>
        <v/>
      </c>
      <c r="C175" s="35"/>
      <c r="D175" s="43" t="str">
        <f>+IFERROR(VLOOKUP(E175,Listas!$H$2:$I$34,2,FALSE),"")</f>
        <v/>
      </c>
      <c r="E175" s="36" t="str">
        <f>+IFERROR(VLOOKUP(C175,[1]Directorio!$B$2:$V$1100,2,FALSE),"")</f>
        <v/>
      </c>
      <c r="F175" s="37" t="str">
        <f>+IFERROR(VLOOKUP(C175,[1]Directorio!$B$2:$V$1100,3,FALSE),"")</f>
        <v/>
      </c>
      <c r="G175" s="36" t="str">
        <f>+IFERROR(VLOOKUP(C175,[1]Directorio!$B$2:$V$1100,4,FALSE),"")</f>
        <v/>
      </c>
      <c r="H175" s="36" t="str">
        <f>+IFERROR(VLOOKUP(C175,[1]Directorio!$B$2:$V$1100,5,FALSE),"")</f>
        <v/>
      </c>
      <c r="I175" s="36" t="str">
        <f>+IFERROR(VLOOKUP(C175,[1]Directorio!$B$2:$V$1100,6,FALSE),"")</f>
        <v/>
      </c>
      <c r="J175" s="36" t="str">
        <f>+IFERROR(VLOOKUP(C175,[1]Directorio!$B$2:$V$1100,7,FALSE),"")</f>
        <v/>
      </c>
      <c r="K175" s="36" t="str">
        <f>+IFERROR(VLOOKUP(C175,[1]Directorio!$B$2:$V$1100,8,FALSE),"")</f>
        <v/>
      </c>
      <c r="L175" s="36" t="str">
        <f>+IFERROR(VLOOKUP(C175,[1]Directorio!$B$2:$V$1100,9,FALSE),"")</f>
        <v/>
      </c>
      <c r="M175" s="36" t="str">
        <f>+IFERROR(VLOOKUP(C175,[1]Directorio!$B$2:$V$1100,10,FALSE),"")</f>
        <v/>
      </c>
      <c r="N175" s="36" t="str">
        <f>+IFERROR(VLOOKUP(C175,[1]Directorio!$B$2:$V$1100,11,FALSE),"")</f>
        <v/>
      </c>
      <c r="O175" s="38" t="str">
        <f>+IFERROR(VLOOKUP(C175,[1]Directorio!$B$2:$V$1100,12,FALSE),"")</f>
        <v/>
      </c>
      <c r="P175" s="36" t="str">
        <f>+IFERROR(VLOOKUP(C175,[1]Directorio!$B$2:$V$1100,13,FALSE),"")</f>
        <v/>
      </c>
      <c r="Q175" s="36" t="str">
        <f>+IFERROR(VLOOKUP(C175,[1]Directorio!$B$2:$V$1100,14,FALSE),"")</f>
        <v/>
      </c>
      <c r="R175" s="36" t="str">
        <f>+IFERROR(VLOOKUP(C175,[1]Directorio!$B$2:$V$1100,15,FALSE),"")</f>
        <v/>
      </c>
      <c r="S175" s="36" t="str">
        <f>+IFERROR(VLOOKUP(C175,[1]Directorio!$B$2:$V$1100,16,FALSE),"")</f>
        <v/>
      </c>
      <c r="T175" s="36" t="str">
        <f>+IFERROR(VLOOKUP(C175,[1]Directorio!$B$2:$V$1100,17,FALSE),"")</f>
        <v/>
      </c>
      <c r="U175" s="39" t="str">
        <f>+IFERROR(VLOOKUP(C175,[1]Directorio!$B$2:$V$1100,18,FALSE),"")</f>
        <v/>
      </c>
      <c r="V175" s="39" t="str">
        <f>+IFERROR(VLOOKUP(C175,[1]Directorio!$B$2:$V$1100,19,FALSE),"")</f>
        <v/>
      </c>
      <c r="W175" s="40" t="str">
        <f>+IFERROR(VLOOKUP(C175,[1]Directorio!$B$2:$V$1100,20,FALSE),"")</f>
        <v/>
      </c>
      <c r="X175" s="39" t="str">
        <f>+IFERROR(VLOOKUP(C175,[1]Directorio!$B$2:$V$1100,21,FALSE),"")</f>
        <v/>
      </c>
      <c r="Y175" s="34"/>
      <c r="Z175" s="34"/>
      <c r="AA175" s="41"/>
      <c r="AB175" s="42"/>
      <c r="AC175" s="34"/>
      <c r="AD175" s="42"/>
      <c r="AE175" s="34"/>
      <c r="AF175" s="42"/>
      <c r="AG175" s="51"/>
    </row>
    <row r="176" spans="1:33" x14ac:dyDescent="0.25">
      <c r="A176" s="54">
        <v>172</v>
      </c>
      <c r="B176" s="48" t="str">
        <f t="shared" si="2"/>
        <v/>
      </c>
      <c r="C176" s="35"/>
      <c r="D176" s="43" t="str">
        <f>+IFERROR(VLOOKUP(E176,Listas!$H$2:$I$34,2,FALSE),"")</f>
        <v/>
      </c>
      <c r="E176" s="36" t="str">
        <f>+IFERROR(VLOOKUP(C176,[1]Directorio!$B$2:$V$1100,2,FALSE),"")</f>
        <v/>
      </c>
      <c r="F176" s="37" t="str">
        <f>+IFERROR(VLOOKUP(C176,[1]Directorio!$B$2:$V$1100,3,FALSE),"")</f>
        <v/>
      </c>
      <c r="G176" s="36" t="str">
        <f>+IFERROR(VLOOKUP(C176,[1]Directorio!$B$2:$V$1100,4,FALSE),"")</f>
        <v/>
      </c>
      <c r="H176" s="36" t="str">
        <f>+IFERROR(VLOOKUP(C176,[1]Directorio!$B$2:$V$1100,5,FALSE),"")</f>
        <v/>
      </c>
      <c r="I176" s="36" t="str">
        <f>+IFERROR(VLOOKUP(C176,[1]Directorio!$B$2:$V$1100,6,FALSE),"")</f>
        <v/>
      </c>
      <c r="J176" s="36" t="str">
        <f>+IFERROR(VLOOKUP(C176,[1]Directorio!$B$2:$V$1100,7,FALSE),"")</f>
        <v/>
      </c>
      <c r="K176" s="36" t="str">
        <f>+IFERROR(VLOOKUP(C176,[1]Directorio!$B$2:$V$1100,8,FALSE),"")</f>
        <v/>
      </c>
      <c r="L176" s="36" t="str">
        <f>+IFERROR(VLOOKUP(C176,[1]Directorio!$B$2:$V$1100,9,FALSE),"")</f>
        <v/>
      </c>
      <c r="M176" s="36" t="str">
        <f>+IFERROR(VLOOKUP(C176,[1]Directorio!$B$2:$V$1100,10,FALSE),"")</f>
        <v/>
      </c>
      <c r="N176" s="36" t="str">
        <f>+IFERROR(VLOOKUP(C176,[1]Directorio!$B$2:$V$1100,11,FALSE),"")</f>
        <v/>
      </c>
      <c r="O176" s="38" t="str">
        <f>+IFERROR(VLOOKUP(C176,[1]Directorio!$B$2:$V$1100,12,FALSE),"")</f>
        <v/>
      </c>
      <c r="P176" s="36" t="str">
        <f>+IFERROR(VLOOKUP(C176,[1]Directorio!$B$2:$V$1100,13,FALSE),"")</f>
        <v/>
      </c>
      <c r="Q176" s="36" t="str">
        <f>+IFERROR(VLOOKUP(C176,[1]Directorio!$B$2:$V$1100,14,FALSE),"")</f>
        <v/>
      </c>
      <c r="R176" s="36" t="str">
        <f>+IFERROR(VLOOKUP(C176,[1]Directorio!$B$2:$V$1100,15,FALSE),"")</f>
        <v/>
      </c>
      <c r="S176" s="36" t="str">
        <f>+IFERROR(VLOOKUP(C176,[1]Directorio!$B$2:$V$1100,16,FALSE),"")</f>
        <v/>
      </c>
      <c r="T176" s="36" t="str">
        <f>+IFERROR(VLOOKUP(C176,[1]Directorio!$B$2:$V$1100,17,FALSE),"")</f>
        <v/>
      </c>
      <c r="U176" s="39" t="str">
        <f>+IFERROR(VLOOKUP(C176,[1]Directorio!$B$2:$V$1100,18,FALSE),"")</f>
        <v/>
      </c>
      <c r="V176" s="39" t="str">
        <f>+IFERROR(VLOOKUP(C176,[1]Directorio!$B$2:$V$1100,19,FALSE),"")</f>
        <v/>
      </c>
      <c r="W176" s="40" t="str">
        <f>+IFERROR(VLOOKUP(C176,[1]Directorio!$B$2:$V$1100,20,FALSE),"")</f>
        <v/>
      </c>
      <c r="X176" s="39" t="str">
        <f>+IFERROR(VLOOKUP(C176,[1]Directorio!$B$2:$V$1100,21,FALSE),"")</f>
        <v/>
      </c>
      <c r="Y176" s="34"/>
      <c r="Z176" s="34"/>
      <c r="AA176" s="41"/>
      <c r="AB176" s="42"/>
      <c r="AC176" s="34"/>
      <c r="AD176" s="42"/>
      <c r="AE176" s="34"/>
      <c r="AF176" s="42"/>
      <c r="AG176" s="51"/>
    </row>
    <row r="177" spans="1:33" x14ac:dyDescent="0.25">
      <c r="A177" s="54">
        <v>173</v>
      </c>
      <c r="B177" s="48" t="str">
        <f t="shared" si="2"/>
        <v/>
      </c>
      <c r="C177" s="35"/>
      <c r="D177" s="43" t="str">
        <f>+IFERROR(VLOOKUP(E177,Listas!$H$2:$I$34,2,FALSE),"")</f>
        <v/>
      </c>
      <c r="E177" s="36" t="str">
        <f>+IFERROR(VLOOKUP(C177,[1]Directorio!$B$2:$V$1100,2,FALSE),"")</f>
        <v/>
      </c>
      <c r="F177" s="37" t="str">
        <f>+IFERROR(VLOOKUP(C177,[1]Directorio!$B$2:$V$1100,3,FALSE),"")</f>
        <v/>
      </c>
      <c r="G177" s="36" t="str">
        <f>+IFERROR(VLOOKUP(C177,[1]Directorio!$B$2:$V$1100,4,FALSE),"")</f>
        <v/>
      </c>
      <c r="H177" s="36" t="str">
        <f>+IFERROR(VLOOKUP(C177,[1]Directorio!$B$2:$V$1100,5,FALSE),"")</f>
        <v/>
      </c>
      <c r="I177" s="36" t="str">
        <f>+IFERROR(VLOOKUP(C177,[1]Directorio!$B$2:$V$1100,6,FALSE),"")</f>
        <v/>
      </c>
      <c r="J177" s="36" t="str">
        <f>+IFERROR(VLOOKUP(C177,[1]Directorio!$B$2:$V$1100,7,FALSE),"")</f>
        <v/>
      </c>
      <c r="K177" s="36" t="str">
        <f>+IFERROR(VLOOKUP(C177,[1]Directorio!$B$2:$V$1100,8,FALSE),"")</f>
        <v/>
      </c>
      <c r="L177" s="36" t="str">
        <f>+IFERROR(VLOOKUP(C177,[1]Directorio!$B$2:$V$1100,9,FALSE),"")</f>
        <v/>
      </c>
      <c r="M177" s="36" t="str">
        <f>+IFERROR(VLOOKUP(C177,[1]Directorio!$B$2:$V$1100,10,FALSE),"")</f>
        <v/>
      </c>
      <c r="N177" s="36" t="str">
        <f>+IFERROR(VLOOKUP(C177,[1]Directorio!$B$2:$V$1100,11,FALSE),"")</f>
        <v/>
      </c>
      <c r="O177" s="38" t="str">
        <f>+IFERROR(VLOOKUP(C177,[1]Directorio!$B$2:$V$1100,12,FALSE),"")</f>
        <v/>
      </c>
      <c r="P177" s="36" t="str">
        <f>+IFERROR(VLOOKUP(C177,[1]Directorio!$B$2:$V$1100,13,FALSE),"")</f>
        <v/>
      </c>
      <c r="Q177" s="36" t="str">
        <f>+IFERROR(VLOOKUP(C177,[1]Directorio!$B$2:$V$1100,14,FALSE),"")</f>
        <v/>
      </c>
      <c r="R177" s="36" t="str">
        <f>+IFERROR(VLOOKUP(C177,[1]Directorio!$B$2:$V$1100,15,FALSE),"")</f>
        <v/>
      </c>
      <c r="S177" s="36" t="str">
        <f>+IFERROR(VLOOKUP(C177,[1]Directorio!$B$2:$V$1100,16,FALSE),"")</f>
        <v/>
      </c>
      <c r="T177" s="36" t="str">
        <f>+IFERROR(VLOOKUP(C177,[1]Directorio!$B$2:$V$1100,17,FALSE),"")</f>
        <v/>
      </c>
      <c r="U177" s="39" t="str">
        <f>+IFERROR(VLOOKUP(C177,[1]Directorio!$B$2:$V$1100,18,FALSE),"")</f>
        <v/>
      </c>
      <c r="V177" s="39" t="str">
        <f>+IFERROR(VLOOKUP(C177,[1]Directorio!$B$2:$V$1100,19,FALSE),"")</f>
        <v/>
      </c>
      <c r="W177" s="40" t="str">
        <f>+IFERROR(VLOOKUP(C177,[1]Directorio!$B$2:$V$1100,20,FALSE),"")</f>
        <v/>
      </c>
      <c r="X177" s="39" t="str">
        <f>+IFERROR(VLOOKUP(C177,[1]Directorio!$B$2:$V$1100,21,FALSE),"")</f>
        <v/>
      </c>
      <c r="Y177" s="34"/>
      <c r="Z177" s="34"/>
      <c r="AA177" s="41"/>
      <c r="AB177" s="42"/>
      <c r="AC177" s="34"/>
      <c r="AD177" s="42"/>
      <c r="AE177" s="34"/>
      <c r="AF177" s="42"/>
      <c r="AG177" s="51"/>
    </row>
    <row r="178" spans="1:33" x14ac:dyDescent="0.25">
      <c r="A178" s="54">
        <v>174</v>
      </c>
      <c r="B178" s="48" t="str">
        <f t="shared" si="2"/>
        <v/>
      </c>
      <c r="C178" s="35"/>
      <c r="D178" s="43" t="str">
        <f>+IFERROR(VLOOKUP(E178,Listas!$H$2:$I$34,2,FALSE),"")</f>
        <v/>
      </c>
      <c r="E178" s="36" t="str">
        <f>+IFERROR(VLOOKUP(C178,[1]Directorio!$B$2:$V$1100,2,FALSE),"")</f>
        <v/>
      </c>
      <c r="F178" s="37" t="str">
        <f>+IFERROR(VLOOKUP(C178,[1]Directorio!$B$2:$V$1100,3,FALSE),"")</f>
        <v/>
      </c>
      <c r="G178" s="36" t="str">
        <f>+IFERROR(VLOOKUP(C178,[1]Directorio!$B$2:$V$1100,4,FALSE),"")</f>
        <v/>
      </c>
      <c r="H178" s="36" t="str">
        <f>+IFERROR(VLOOKUP(C178,[1]Directorio!$B$2:$V$1100,5,FALSE),"")</f>
        <v/>
      </c>
      <c r="I178" s="36" t="str">
        <f>+IFERROR(VLOOKUP(C178,[1]Directorio!$B$2:$V$1100,6,FALSE),"")</f>
        <v/>
      </c>
      <c r="J178" s="36" t="str">
        <f>+IFERROR(VLOOKUP(C178,[1]Directorio!$B$2:$V$1100,7,FALSE),"")</f>
        <v/>
      </c>
      <c r="K178" s="36" t="str">
        <f>+IFERROR(VLOOKUP(C178,[1]Directorio!$B$2:$V$1100,8,FALSE),"")</f>
        <v/>
      </c>
      <c r="L178" s="36" t="str">
        <f>+IFERROR(VLOOKUP(C178,[1]Directorio!$B$2:$V$1100,9,FALSE),"")</f>
        <v/>
      </c>
      <c r="M178" s="36" t="str">
        <f>+IFERROR(VLOOKUP(C178,[1]Directorio!$B$2:$V$1100,10,FALSE),"")</f>
        <v/>
      </c>
      <c r="N178" s="36" t="str">
        <f>+IFERROR(VLOOKUP(C178,[1]Directorio!$B$2:$V$1100,11,FALSE),"")</f>
        <v/>
      </c>
      <c r="O178" s="38" t="str">
        <f>+IFERROR(VLOOKUP(C178,[1]Directorio!$B$2:$V$1100,12,FALSE),"")</f>
        <v/>
      </c>
      <c r="P178" s="36" t="str">
        <f>+IFERROR(VLOOKUP(C178,[1]Directorio!$B$2:$V$1100,13,FALSE),"")</f>
        <v/>
      </c>
      <c r="Q178" s="36" t="str">
        <f>+IFERROR(VLOOKUP(C178,[1]Directorio!$B$2:$V$1100,14,FALSE),"")</f>
        <v/>
      </c>
      <c r="R178" s="36" t="str">
        <f>+IFERROR(VLOOKUP(C178,[1]Directorio!$B$2:$V$1100,15,FALSE),"")</f>
        <v/>
      </c>
      <c r="S178" s="36" t="str">
        <f>+IFERROR(VLOOKUP(C178,[1]Directorio!$B$2:$V$1100,16,FALSE),"")</f>
        <v/>
      </c>
      <c r="T178" s="36" t="str">
        <f>+IFERROR(VLOOKUP(C178,[1]Directorio!$B$2:$V$1100,17,FALSE),"")</f>
        <v/>
      </c>
      <c r="U178" s="39" t="str">
        <f>+IFERROR(VLOOKUP(C178,[1]Directorio!$B$2:$V$1100,18,FALSE),"")</f>
        <v/>
      </c>
      <c r="V178" s="39" t="str">
        <f>+IFERROR(VLOOKUP(C178,[1]Directorio!$B$2:$V$1100,19,FALSE),"")</f>
        <v/>
      </c>
      <c r="W178" s="40" t="str">
        <f>+IFERROR(VLOOKUP(C178,[1]Directorio!$B$2:$V$1100,20,FALSE),"")</f>
        <v/>
      </c>
      <c r="X178" s="39" t="str">
        <f>+IFERROR(VLOOKUP(C178,[1]Directorio!$B$2:$V$1100,21,FALSE),"")</f>
        <v/>
      </c>
      <c r="Y178" s="34"/>
      <c r="Z178" s="34"/>
      <c r="AA178" s="41"/>
      <c r="AB178" s="42"/>
      <c r="AC178" s="34"/>
      <c r="AD178" s="42"/>
      <c r="AE178" s="34"/>
      <c r="AF178" s="42"/>
      <c r="AG178" s="51"/>
    </row>
    <row r="179" spans="1:33" x14ac:dyDescent="0.25">
      <c r="A179" s="54">
        <v>175</v>
      </c>
      <c r="B179" s="48" t="str">
        <f t="shared" si="2"/>
        <v/>
      </c>
      <c r="C179" s="35"/>
      <c r="D179" s="43" t="str">
        <f>+IFERROR(VLOOKUP(E179,Listas!$H$2:$I$34,2,FALSE),"")</f>
        <v/>
      </c>
      <c r="E179" s="36" t="str">
        <f>+IFERROR(VLOOKUP(C179,[1]Directorio!$B$2:$V$1100,2,FALSE),"")</f>
        <v/>
      </c>
      <c r="F179" s="37" t="str">
        <f>+IFERROR(VLOOKUP(C179,[1]Directorio!$B$2:$V$1100,3,FALSE),"")</f>
        <v/>
      </c>
      <c r="G179" s="36" t="str">
        <f>+IFERROR(VLOOKUP(C179,[1]Directorio!$B$2:$V$1100,4,FALSE),"")</f>
        <v/>
      </c>
      <c r="H179" s="36" t="str">
        <f>+IFERROR(VLOOKUP(C179,[1]Directorio!$B$2:$V$1100,5,FALSE),"")</f>
        <v/>
      </c>
      <c r="I179" s="36" t="str">
        <f>+IFERROR(VLOOKUP(C179,[1]Directorio!$B$2:$V$1100,6,FALSE),"")</f>
        <v/>
      </c>
      <c r="J179" s="36" t="str">
        <f>+IFERROR(VLOOKUP(C179,[1]Directorio!$B$2:$V$1100,7,FALSE),"")</f>
        <v/>
      </c>
      <c r="K179" s="36" t="str">
        <f>+IFERROR(VLOOKUP(C179,[1]Directorio!$B$2:$V$1100,8,FALSE),"")</f>
        <v/>
      </c>
      <c r="L179" s="36" t="str">
        <f>+IFERROR(VLOOKUP(C179,[1]Directorio!$B$2:$V$1100,9,FALSE),"")</f>
        <v/>
      </c>
      <c r="M179" s="36" t="str">
        <f>+IFERROR(VLOOKUP(C179,[1]Directorio!$B$2:$V$1100,10,FALSE),"")</f>
        <v/>
      </c>
      <c r="N179" s="36" t="str">
        <f>+IFERROR(VLOOKUP(C179,[1]Directorio!$B$2:$V$1100,11,FALSE),"")</f>
        <v/>
      </c>
      <c r="O179" s="38" t="str">
        <f>+IFERROR(VLOOKUP(C179,[1]Directorio!$B$2:$V$1100,12,FALSE),"")</f>
        <v/>
      </c>
      <c r="P179" s="36" t="str">
        <f>+IFERROR(VLOOKUP(C179,[1]Directorio!$B$2:$V$1100,13,FALSE),"")</f>
        <v/>
      </c>
      <c r="Q179" s="36" t="str">
        <f>+IFERROR(VLOOKUP(C179,[1]Directorio!$B$2:$V$1100,14,FALSE),"")</f>
        <v/>
      </c>
      <c r="R179" s="36" t="str">
        <f>+IFERROR(VLOOKUP(C179,[1]Directorio!$B$2:$V$1100,15,FALSE),"")</f>
        <v/>
      </c>
      <c r="S179" s="36" t="str">
        <f>+IFERROR(VLOOKUP(C179,[1]Directorio!$B$2:$V$1100,16,FALSE),"")</f>
        <v/>
      </c>
      <c r="T179" s="36" t="str">
        <f>+IFERROR(VLOOKUP(C179,[1]Directorio!$B$2:$V$1100,17,FALSE),"")</f>
        <v/>
      </c>
      <c r="U179" s="39" t="str">
        <f>+IFERROR(VLOOKUP(C179,[1]Directorio!$B$2:$V$1100,18,FALSE),"")</f>
        <v/>
      </c>
      <c r="V179" s="39" t="str">
        <f>+IFERROR(VLOOKUP(C179,[1]Directorio!$B$2:$V$1100,19,FALSE),"")</f>
        <v/>
      </c>
      <c r="W179" s="40" t="str">
        <f>+IFERROR(VLOOKUP(C179,[1]Directorio!$B$2:$V$1100,20,FALSE),"")</f>
        <v/>
      </c>
      <c r="X179" s="39" t="str">
        <f>+IFERROR(VLOOKUP(C179,[1]Directorio!$B$2:$V$1100,21,FALSE),"")</f>
        <v/>
      </c>
      <c r="Y179" s="34"/>
      <c r="Z179" s="34"/>
      <c r="AA179" s="41"/>
      <c r="AB179" s="42"/>
      <c r="AC179" s="34"/>
      <c r="AD179" s="42"/>
      <c r="AE179" s="34"/>
      <c r="AF179" s="42"/>
      <c r="AG179" s="51"/>
    </row>
    <row r="180" spans="1:33" x14ac:dyDescent="0.25">
      <c r="A180" s="54">
        <v>176</v>
      </c>
      <c r="B180" s="48" t="str">
        <f t="shared" si="2"/>
        <v/>
      </c>
      <c r="C180" s="35"/>
      <c r="D180" s="43" t="str">
        <f>+IFERROR(VLOOKUP(E180,Listas!$H$2:$I$34,2,FALSE),"")</f>
        <v/>
      </c>
      <c r="E180" s="36" t="str">
        <f>+IFERROR(VLOOKUP(C180,[1]Directorio!$B$2:$V$1100,2,FALSE),"")</f>
        <v/>
      </c>
      <c r="F180" s="37" t="str">
        <f>+IFERROR(VLOOKUP(C180,[1]Directorio!$B$2:$V$1100,3,FALSE),"")</f>
        <v/>
      </c>
      <c r="G180" s="36" t="str">
        <f>+IFERROR(VLOOKUP(C180,[1]Directorio!$B$2:$V$1100,4,FALSE),"")</f>
        <v/>
      </c>
      <c r="H180" s="36" t="str">
        <f>+IFERROR(VLOOKUP(C180,[1]Directorio!$B$2:$V$1100,5,FALSE),"")</f>
        <v/>
      </c>
      <c r="I180" s="36" t="str">
        <f>+IFERROR(VLOOKUP(C180,[1]Directorio!$B$2:$V$1100,6,FALSE),"")</f>
        <v/>
      </c>
      <c r="J180" s="36" t="str">
        <f>+IFERROR(VLOOKUP(C180,[1]Directorio!$B$2:$V$1100,7,FALSE),"")</f>
        <v/>
      </c>
      <c r="K180" s="36" t="str">
        <f>+IFERROR(VLOOKUP(C180,[1]Directorio!$B$2:$V$1100,8,FALSE),"")</f>
        <v/>
      </c>
      <c r="L180" s="36" t="str">
        <f>+IFERROR(VLOOKUP(C180,[1]Directorio!$B$2:$V$1100,9,FALSE),"")</f>
        <v/>
      </c>
      <c r="M180" s="36" t="str">
        <f>+IFERROR(VLOOKUP(C180,[1]Directorio!$B$2:$V$1100,10,FALSE),"")</f>
        <v/>
      </c>
      <c r="N180" s="36" t="str">
        <f>+IFERROR(VLOOKUP(C180,[1]Directorio!$B$2:$V$1100,11,FALSE),"")</f>
        <v/>
      </c>
      <c r="O180" s="38" t="str">
        <f>+IFERROR(VLOOKUP(C180,[1]Directorio!$B$2:$V$1100,12,FALSE),"")</f>
        <v/>
      </c>
      <c r="P180" s="36" t="str">
        <f>+IFERROR(VLOOKUP(C180,[1]Directorio!$B$2:$V$1100,13,FALSE),"")</f>
        <v/>
      </c>
      <c r="Q180" s="36" t="str">
        <f>+IFERROR(VLOOKUP(C180,[1]Directorio!$B$2:$V$1100,14,FALSE),"")</f>
        <v/>
      </c>
      <c r="R180" s="36" t="str">
        <f>+IFERROR(VLOOKUP(C180,[1]Directorio!$B$2:$V$1100,15,FALSE),"")</f>
        <v/>
      </c>
      <c r="S180" s="36" t="str">
        <f>+IFERROR(VLOOKUP(C180,[1]Directorio!$B$2:$V$1100,16,FALSE),"")</f>
        <v/>
      </c>
      <c r="T180" s="36" t="str">
        <f>+IFERROR(VLOOKUP(C180,[1]Directorio!$B$2:$V$1100,17,FALSE),"")</f>
        <v/>
      </c>
      <c r="U180" s="39" t="str">
        <f>+IFERROR(VLOOKUP(C180,[1]Directorio!$B$2:$V$1100,18,FALSE),"")</f>
        <v/>
      </c>
      <c r="V180" s="39" t="str">
        <f>+IFERROR(VLOOKUP(C180,[1]Directorio!$B$2:$V$1100,19,FALSE),"")</f>
        <v/>
      </c>
      <c r="W180" s="40" t="str">
        <f>+IFERROR(VLOOKUP(C180,[1]Directorio!$B$2:$V$1100,20,FALSE),"")</f>
        <v/>
      </c>
      <c r="X180" s="39" t="str">
        <f>+IFERROR(VLOOKUP(C180,[1]Directorio!$B$2:$V$1100,21,FALSE),"")</f>
        <v/>
      </c>
      <c r="Y180" s="34"/>
      <c r="Z180" s="34"/>
      <c r="AA180" s="41"/>
      <c r="AB180" s="42"/>
      <c r="AC180" s="34"/>
      <c r="AD180" s="42"/>
      <c r="AE180" s="34"/>
      <c r="AF180" s="42"/>
      <c r="AG180" s="51"/>
    </row>
    <row r="181" spans="1:33" x14ac:dyDescent="0.25">
      <c r="A181" s="54">
        <v>177</v>
      </c>
      <c r="B181" s="48" t="str">
        <f t="shared" si="2"/>
        <v/>
      </c>
      <c r="C181" s="35"/>
      <c r="D181" s="43" t="str">
        <f>+IFERROR(VLOOKUP(E181,Listas!$H$2:$I$34,2,FALSE),"")</f>
        <v/>
      </c>
      <c r="E181" s="36" t="str">
        <f>+IFERROR(VLOOKUP(C181,[1]Directorio!$B$2:$V$1100,2,FALSE),"")</f>
        <v/>
      </c>
      <c r="F181" s="37" t="str">
        <f>+IFERROR(VLOOKUP(C181,[1]Directorio!$B$2:$V$1100,3,FALSE),"")</f>
        <v/>
      </c>
      <c r="G181" s="36" t="str">
        <f>+IFERROR(VLOOKUP(C181,[1]Directorio!$B$2:$V$1100,4,FALSE),"")</f>
        <v/>
      </c>
      <c r="H181" s="36" t="str">
        <f>+IFERROR(VLOOKUP(C181,[1]Directorio!$B$2:$V$1100,5,FALSE),"")</f>
        <v/>
      </c>
      <c r="I181" s="36" t="str">
        <f>+IFERROR(VLOOKUP(C181,[1]Directorio!$B$2:$V$1100,6,FALSE),"")</f>
        <v/>
      </c>
      <c r="J181" s="36" t="str">
        <f>+IFERROR(VLOOKUP(C181,[1]Directorio!$B$2:$V$1100,7,FALSE),"")</f>
        <v/>
      </c>
      <c r="K181" s="36" t="str">
        <f>+IFERROR(VLOOKUP(C181,[1]Directorio!$B$2:$V$1100,8,FALSE),"")</f>
        <v/>
      </c>
      <c r="L181" s="36" t="str">
        <f>+IFERROR(VLOOKUP(C181,[1]Directorio!$B$2:$V$1100,9,FALSE),"")</f>
        <v/>
      </c>
      <c r="M181" s="36" t="str">
        <f>+IFERROR(VLOOKUP(C181,[1]Directorio!$B$2:$V$1100,10,FALSE),"")</f>
        <v/>
      </c>
      <c r="N181" s="36" t="str">
        <f>+IFERROR(VLOOKUP(C181,[1]Directorio!$B$2:$V$1100,11,FALSE),"")</f>
        <v/>
      </c>
      <c r="O181" s="38" t="str">
        <f>+IFERROR(VLOOKUP(C181,[1]Directorio!$B$2:$V$1100,12,FALSE),"")</f>
        <v/>
      </c>
      <c r="P181" s="36" t="str">
        <f>+IFERROR(VLOOKUP(C181,[1]Directorio!$B$2:$V$1100,13,FALSE),"")</f>
        <v/>
      </c>
      <c r="Q181" s="36" t="str">
        <f>+IFERROR(VLOOKUP(C181,[1]Directorio!$B$2:$V$1100,14,FALSE),"")</f>
        <v/>
      </c>
      <c r="R181" s="36" t="str">
        <f>+IFERROR(VLOOKUP(C181,[1]Directorio!$B$2:$V$1100,15,FALSE),"")</f>
        <v/>
      </c>
      <c r="S181" s="36" t="str">
        <f>+IFERROR(VLOOKUP(C181,[1]Directorio!$B$2:$V$1100,16,FALSE),"")</f>
        <v/>
      </c>
      <c r="T181" s="36" t="str">
        <f>+IFERROR(VLOOKUP(C181,[1]Directorio!$B$2:$V$1100,17,FALSE),"")</f>
        <v/>
      </c>
      <c r="U181" s="39" t="str">
        <f>+IFERROR(VLOOKUP(C181,[1]Directorio!$B$2:$V$1100,18,FALSE),"")</f>
        <v/>
      </c>
      <c r="V181" s="39" t="str">
        <f>+IFERROR(VLOOKUP(C181,[1]Directorio!$B$2:$V$1100,19,FALSE),"")</f>
        <v/>
      </c>
      <c r="W181" s="40" t="str">
        <f>+IFERROR(VLOOKUP(C181,[1]Directorio!$B$2:$V$1100,20,FALSE),"")</f>
        <v/>
      </c>
      <c r="X181" s="39" t="str">
        <f>+IFERROR(VLOOKUP(C181,[1]Directorio!$B$2:$V$1100,21,FALSE),"")</f>
        <v/>
      </c>
      <c r="Y181" s="34"/>
      <c r="Z181" s="34"/>
      <c r="AA181" s="41"/>
      <c r="AB181" s="42"/>
      <c r="AC181" s="34"/>
      <c r="AD181" s="42"/>
      <c r="AE181" s="34"/>
      <c r="AF181" s="42"/>
      <c r="AG181" s="51"/>
    </row>
    <row r="182" spans="1:33" x14ac:dyDescent="0.25">
      <c r="A182" s="54">
        <v>178</v>
      </c>
      <c r="B182" s="48" t="str">
        <f t="shared" si="2"/>
        <v/>
      </c>
      <c r="C182" s="35"/>
      <c r="D182" s="43" t="str">
        <f>+IFERROR(VLOOKUP(E182,Listas!$H$2:$I$34,2,FALSE),"")</f>
        <v/>
      </c>
      <c r="E182" s="36" t="str">
        <f>+IFERROR(VLOOKUP(C182,[1]Directorio!$B$2:$V$1100,2,FALSE),"")</f>
        <v/>
      </c>
      <c r="F182" s="37" t="str">
        <f>+IFERROR(VLOOKUP(C182,[1]Directorio!$B$2:$V$1100,3,FALSE),"")</f>
        <v/>
      </c>
      <c r="G182" s="36" t="str">
        <f>+IFERROR(VLOOKUP(C182,[1]Directorio!$B$2:$V$1100,4,FALSE),"")</f>
        <v/>
      </c>
      <c r="H182" s="36" t="str">
        <f>+IFERROR(VLOOKUP(C182,[1]Directorio!$B$2:$V$1100,5,FALSE),"")</f>
        <v/>
      </c>
      <c r="I182" s="36" t="str">
        <f>+IFERROR(VLOOKUP(C182,[1]Directorio!$B$2:$V$1100,6,FALSE),"")</f>
        <v/>
      </c>
      <c r="J182" s="36" t="str">
        <f>+IFERROR(VLOOKUP(C182,[1]Directorio!$B$2:$V$1100,7,FALSE),"")</f>
        <v/>
      </c>
      <c r="K182" s="36" t="str">
        <f>+IFERROR(VLOOKUP(C182,[1]Directorio!$B$2:$V$1100,8,FALSE),"")</f>
        <v/>
      </c>
      <c r="L182" s="36" t="str">
        <f>+IFERROR(VLOOKUP(C182,[1]Directorio!$B$2:$V$1100,9,FALSE),"")</f>
        <v/>
      </c>
      <c r="M182" s="36" t="str">
        <f>+IFERROR(VLOOKUP(C182,[1]Directorio!$B$2:$V$1100,10,FALSE),"")</f>
        <v/>
      </c>
      <c r="N182" s="36" t="str">
        <f>+IFERROR(VLOOKUP(C182,[1]Directorio!$B$2:$V$1100,11,FALSE),"")</f>
        <v/>
      </c>
      <c r="O182" s="38" t="str">
        <f>+IFERROR(VLOOKUP(C182,[1]Directorio!$B$2:$V$1100,12,FALSE),"")</f>
        <v/>
      </c>
      <c r="P182" s="36" t="str">
        <f>+IFERROR(VLOOKUP(C182,[1]Directorio!$B$2:$V$1100,13,FALSE),"")</f>
        <v/>
      </c>
      <c r="Q182" s="36" t="str">
        <f>+IFERROR(VLOOKUP(C182,[1]Directorio!$B$2:$V$1100,14,FALSE),"")</f>
        <v/>
      </c>
      <c r="R182" s="36" t="str">
        <f>+IFERROR(VLOOKUP(C182,[1]Directorio!$B$2:$V$1100,15,FALSE),"")</f>
        <v/>
      </c>
      <c r="S182" s="36" t="str">
        <f>+IFERROR(VLOOKUP(C182,[1]Directorio!$B$2:$V$1100,16,FALSE),"")</f>
        <v/>
      </c>
      <c r="T182" s="36" t="str">
        <f>+IFERROR(VLOOKUP(C182,[1]Directorio!$B$2:$V$1100,17,FALSE),"")</f>
        <v/>
      </c>
      <c r="U182" s="39" t="str">
        <f>+IFERROR(VLOOKUP(C182,[1]Directorio!$B$2:$V$1100,18,FALSE),"")</f>
        <v/>
      </c>
      <c r="V182" s="39" t="str">
        <f>+IFERROR(VLOOKUP(C182,[1]Directorio!$B$2:$V$1100,19,FALSE),"")</f>
        <v/>
      </c>
      <c r="W182" s="40" t="str">
        <f>+IFERROR(VLOOKUP(C182,[1]Directorio!$B$2:$V$1100,20,FALSE),"")</f>
        <v/>
      </c>
      <c r="X182" s="39" t="str">
        <f>+IFERROR(VLOOKUP(C182,[1]Directorio!$B$2:$V$1100,21,FALSE),"")</f>
        <v/>
      </c>
      <c r="Y182" s="34"/>
      <c r="Z182" s="34"/>
      <c r="AA182" s="41"/>
      <c r="AB182" s="42"/>
      <c r="AC182" s="34"/>
      <c r="AD182" s="42"/>
      <c r="AE182" s="34"/>
      <c r="AF182" s="42"/>
      <c r="AG182" s="51"/>
    </row>
    <row r="183" spans="1:33" x14ac:dyDescent="0.25">
      <c r="A183" s="54">
        <v>179</v>
      </c>
      <c r="B183" s="48" t="str">
        <f t="shared" si="2"/>
        <v/>
      </c>
      <c r="C183" s="35"/>
      <c r="D183" s="43" t="str">
        <f>+IFERROR(VLOOKUP(E183,Listas!$H$2:$I$34,2,FALSE),"")</f>
        <v/>
      </c>
      <c r="E183" s="36" t="str">
        <f>+IFERROR(VLOOKUP(C183,[1]Directorio!$B$2:$V$1100,2,FALSE),"")</f>
        <v/>
      </c>
      <c r="F183" s="37" t="str">
        <f>+IFERROR(VLOOKUP(C183,[1]Directorio!$B$2:$V$1100,3,FALSE),"")</f>
        <v/>
      </c>
      <c r="G183" s="36" t="str">
        <f>+IFERROR(VLOOKUP(C183,[1]Directorio!$B$2:$V$1100,4,FALSE),"")</f>
        <v/>
      </c>
      <c r="H183" s="36" t="str">
        <f>+IFERROR(VLOOKUP(C183,[1]Directorio!$B$2:$V$1100,5,FALSE),"")</f>
        <v/>
      </c>
      <c r="I183" s="36" t="str">
        <f>+IFERROR(VLOOKUP(C183,[1]Directorio!$B$2:$V$1100,6,FALSE),"")</f>
        <v/>
      </c>
      <c r="J183" s="36" t="str">
        <f>+IFERROR(VLOOKUP(C183,[1]Directorio!$B$2:$V$1100,7,FALSE),"")</f>
        <v/>
      </c>
      <c r="K183" s="36" t="str">
        <f>+IFERROR(VLOOKUP(C183,[1]Directorio!$B$2:$V$1100,8,FALSE),"")</f>
        <v/>
      </c>
      <c r="L183" s="36" t="str">
        <f>+IFERROR(VLOOKUP(C183,[1]Directorio!$B$2:$V$1100,9,FALSE),"")</f>
        <v/>
      </c>
      <c r="M183" s="36" t="str">
        <f>+IFERROR(VLOOKUP(C183,[1]Directorio!$B$2:$V$1100,10,FALSE),"")</f>
        <v/>
      </c>
      <c r="N183" s="36" t="str">
        <f>+IFERROR(VLOOKUP(C183,[1]Directorio!$B$2:$V$1100,11,FALSE),"")</f>
        <v/>
      </c>
      <c r="O183" s="38" t="str">
        <f>+IFERROR(VLOOKUP(C183,[1]Directorio!$B$2:$V$1100,12,FALSE),"")</f>
        <v/>
      </c>
      <c r="P183" s="36" t="str">
        <f>+IFERROR(VLOOKUP(C183,[1]Directorio!$B$2:$V$1100,13,FALSE),"")</f>
        <v/>
      </c>
      <c r="Q183" s="36" t="str">
        <f>+IFERROR(VLOOKUP(C183,[1]Directorio!$B$2:$V$1100,14,FALSE),"")</f>
        <v/>
      </c>
      <c r="R183" s="36" t="str">
        <f>+IFERROR(VLOOKUP(C183,[1]Directorio!$B$2:$V$1100,15,FALSE),"")</f>
        <v/>
      </c>
      <c r="S183" s="36" t="str">
        <f>+IFERROR(VLOOKUP(C183,[1]Directorio!$B$2:$V$1100,16,FALSE),"")</f>
        <v/>
      </c>
      <c r="T183" s="36" t="str">
        <f>+IFERROR(VLOOKUP(C183,[1]Directorio!$B$2:$V$1100,17,FALSE),"")</f>
        <v/>
      </c>
      <c r="U183" s="39" t="str">
        <f>+IFERROR(VLOOKUP(C183,[1]Directorio!$B$2:$V$1100,18,FALSE),"")</f>
        <v/>
      </c>
      <c r="V183" s="39" t="str">
        <f>+IFERROR(VLOOKUP(C183,[1]Directorio!$B$2:$V$1100,19,FALSE),"")</f>
        <v/>
      </c>
      <c r="W183" s="40" t="str">
        <f>+IFERROR(VLOOKUP(C183,[1]Directorio!$B$2:$V$1100,20,FALSE),"")</f>
        <v/>
      </c>
      <c r="X183" s="39" t="str">
        <f>+IFERROR(VLOOKUP(C183,[1]Directorio!$B$2:$V$1100,21,FALSE),"")</f>
        <v/>
      </c>
      <c r="Y183" s="34"/>
      <c r="Z183" s="34"/>
      <c r="AA183" s="41"/>
      <c r="AB183" s="42"/>
      <c r="AC183" s="34"/>
      <c r="AD183" s="42"/>
      <c r="AE183" s="34"/>
      <c r="AF183" s="42"/>
      <c r="AG183" s="51"/>
    </row>
    <row r="184" spans="1:33" x14ac:dyDescent="0.25">
      <c r="A184" s="54">
        <v>180</v>
      </c>
      <c r="B184" s="48" t="str">
        <f t="shared" si="2"/>
        <v/>
      </c>
      <c r="C184" s="35"/>
      <c r="D184" s="43" t="str">
        <f>+IFERROR(VLOOKUP(E184,Listas!$H$2:$I$34,2,FALSE),"")</f>
        <v/>
      </c>
      <c r="E184" s="36" t="str">
        <f>+IFERROR(VLOOKUP(C184,[1]Directorio!$B$2:$V$1100,2,FALSE),"")</f>
        <v/>
      </c>
      <c r="F184" s="37" t="str">
        <f>+IFERROR(VLOOKUP(C184,[1]Directorio!$B$2:$V$1100,3,FALSE),"")</f>
        <v/>
      </c>
      <c r="G184" s="36" t="str">
        <f>+IFERROR(VLOOKUP(C184,[1]Directorio!$B$2:$V$1100,4,FALSE),"")</f>
        <v/>
      </c>
      <c r="H184" s="36" t="str">
        <f>+IFERROR(VLOOKUP(C184,[1]Directorio!$B$2:$V$1100,5,FALSE),"")</f>
        <v/>
      </c>
      <c r="I184" s="36" t="str">
        <f>+IFERROR(VLOOKUP(C184,[1]Directorio!$B$2:$V$1100,6,FALSE),"")</f>
        <v/>
      </c>
      <c r="J184" s="36" t="str">
        <f>+IFERROR(VLOOKUP(C184,[1]Directorio!$B$2:$V$1100,7,FALSE),"")</f>
        <v/>
      </c>
      <c r="K184" s="36" t="str">
        <f>+IFERROR(VLOOKUP(C184,[1]Directorio!$B$2:$V$1100,8,FALSE),"")</f>
        <v/>
      </c>
      <c r="L184" s="36" t="str">
        <f>+IFERROR(VLOOKUP(C184,[1]Directorio!$B$2:$V$1100,9,FALSE),"")</f>
        <v/>
      </c>
      <c r="M184" s="36" t="str">
        <f>+IFERROR(VLOOKUP(C184,[1]Directorio!$B$2:$V$1100,10,FALSE),"")</f>
        <v/>
      </c>
      <c r="N184" s="36" t="str">
        <f>+IFERROR(VLOOKUP(C184,[1]Directorio!$B$2:$V$1100,11,FALSE),"")</f>
        <v/>
      </c>
      <c r="O184" s="38" t="str">
        <f>+IFERROR(VLOOKUP(C184,[1]Directorio!$B$2:$V$1100,12,FALSE),"")</f>
        <v/>
      </c>
      <c r="P184" s="36" t="str">
        <f>+IFERROR(VLOOKUP(C184,[1]Directorio!$B$2:$V$1100,13,FALSE),"")</f>
        <v/>
      </c>
      <c r="Q184" s="36" t="str">
        <f>+IFERROR(VLOOKUP(C184,[1]Directorio!$B$2:$V$1100,14,FALSE),"")</f>
        <v/>
      </c>
      <c r="R184" s="36" t="str">
        <f>+IFERROR(VLOOKUP(C184,[1]Directorio!$B$2:$V$1100,15,FALSE),"")</f>
        <v/>
      </c>
      <c r="S184" s="36" t="str">
        <f>+IFERROR(VLOOKUP(C184,[1]Directorio!$B$2:$V$1100,16,FALSE),"")</f>
        <v/>
      </c>
      <c r="T184" s="36" t="str">
        <f>+IFERROR(VLOOKUP(C184,[1]Directorio!$B$2:$V$1100,17,FALSE),"")</f>
        <v/>
      </c>
      <c r="U184" s="39" t="str">
        <f>+IFERROR(VLOOKUP(C184,[1]Directorio!$B$2:$V$1100,18,FALSE),"")</f>
        <v/>
      </c>
      <c r="V184" s="39" t="str">
        <f>+IFERROR(VLOOKUP(C184,[1]Directorio!$B$2:$V$1100,19,FALSE),"")</f>
        <v/>
      </c>
      <c r="W184" s="40" t="str">
        <f>+IFERROR(VLOOKUP(C184,[1]Directorio!$B$2:$V$1100,20,FALSE),"")</f>
        <v/>
      </c>
      <c r="X184" s="39" t="str">
        <f>+IFERROR(VLOOKUP(C184,[1]Directorio!$B$2:$V$1100,21,FALSE),"")</f>
        <v/>
      </c>
      <c r="Y184" s="34"/>
      <c r="Z184" s="34"/>
      <c r="AA184" s="41"/>
      <c r="AB184" s="42"/>
      <c r="AC184" s="34"/>
      <c r="AD184" s="42"/>
      <c r="AE184" s="34"/>
      <c r="AF184" s="42"/>
      <c r="AG184" s="51"/>
    </row>
    <row r="185" spans="1:33" x14ac:dyDescent="0.25">
      <c r="A185" s="54">
        <v>181</v>
      </c>
      <c r="B185" s="48" t="str">
        <f t="shared" si="2"/>
        <v/>
      </c>
      <c r="C185" s="35"/>
      <c r="D185" s="43" t="str">
        <f>+IFERROR(VLOOKUP(E185,Listas!$H$2:$I$34,2,FALSE),"")</f>
        <v/>
      </c>
      <c r="E185" s="36" t="str">
        <f>+IFERROR(VLOOKUP(C185,[1]Directorio!$B$2:$V$1100,2,FALSE),"")</f>
        <v/>
      </c>
      <c r="F185" s="37" t="str">
        <f>+IFERROR(VLOOKUP(C185,[1]Directorio!$B$2:$V$1100,3,FALSE),"")</f>
        <v/>
      </c>
      <c r="G185" s="36" t="str">
        <f>+IFERROR(VLOOKUP(C185,[1]Directorio!$B$2:$V$1100,4,FALSE),"")</f>
        <v/>
      </c>
      <c r="H185" s="36" t="str">
        <f>+IFERROR(VLOOKUP(C185,[1]Directorio!$B$2:$V$1100,5,FALSE),"")</f>
        <v/>
      </c>
      <c r="I185" s="36" t="str">
        <f>+IFERROR(VLOOKUP(C185,[1]Directorio!$B$2:$V$1100,6,FALSE),"")</f>
        <v/>
      </c>
      <c r="J185" s="36" t="str">
        <f>+IFERROR(VLOOKUP(C185,[1]Directorio!$B$2:$V$1100,7,FALSE),"")</f>
        <v/>
      </c>
      <c r="K185" s="36" t="str">
        <f>+IFERROR(VLOOKUP(C185,[1]Directorio!$B$2:$V$1100,8,FALSE),"")</f>
        <v/>
      </c>
      <c r="L185" s="36" t="str">
        <f>+IFERROR(VLOOKUP(C185,[1]Directorio!$B$2:$V$1100,9,FALSE),"")</f>
        <v/>
      </c>
      <c r="M185" s="36" t="str">
        <f>+IFERROR(VLOOKUP(C185,[1]Directorio!$B$2:$V$1100,10,FALSE),"")</f>
        <v/>
      </c>
      <c r="N185" s="36" t="str">
        <f>+IFERROR(VLOOKUP(C185,[1]Directorio!$B$2:$V$1100,11,FALSE),"")</f>
        <v/>
      </c>
      <c r="O185" s="38" t="str">
        <f>+IFERROR(VLOOKUP(C185,[1]Directorio!$B$2:$V$1100,12,FALSE),"")</f>
        <v/>
      </c>
      <c r="P185" s="36" t="str">
        <f>+IFERROR(VLOOKUP(C185,[1]Directorio!$B$2:$V$1100,13,FALSE),"")</f>
        <v/>
      </c>
      <c r="Q185" s="36" t="str">
        <f>+IFERROR(VLOOKUP(C185,[1]Directorio!$B$2:$V$1100,14,FALSE),"")</f>
        <v/>
      </c>
      <c r="R185" s="36" t="str">
        <f>+IFERROR(VLOOKUP(C185,[1]Directorio!$B$2:$V$1100,15,FALSE),"")</f>
        <v/>
      </c>
      <c r="S185" s="36" t="str">
        <f>+IFERROR(VLOOKUP(C185,[1]Directorio!$B$2:$V$1100,16,FALSE),"")</f>
        <v/>
      </c>
      <c r="T185" s="36" t="str">
        <f>+IFERROR(VLOOKUP(C185,[1]Directorio!$B$2:$V$1100,17,FALSE),"")</f>
        <v/>
      </c>
      <c r="U185" s="39" t="str">
        <f>+IFERROR(VLOOKUP(C185,[1]Directorio!$B$2:$V$1100,18,FALSE),"")</f>
        <v/>
      </c>
      <c r="V185" s="39" t="str">
        <f>+IFERROR(VLOOKUP(C185,[1]Directorio!$B$2:$V$1100,19,FALSE),"")</f>
        <v/>
      </c>
      <c r="W185" s="40" t="str">
        <f>+IFERROR(VLOOKUP(C185,[1]Directorio!$B$2:$V$1100,20,FALSE),"")</f>
        <v/>
      </c>
      <c r="X185" s="39" t="str">
        <f>+IFERROR(VLOOKUP(C185,[1]Directorio!$B$2:$V$1100,21,FALSE),"")</f>
        <v/>
      </c>
      <c r="Y185" s="34"/>
      <c r="Z185" s="34"/>
      <c r="AA185" s="41"/>
      <c r="AB185" s="42"/>
      <c r="AC185" s="34"/>
      <c r="AD185" s="42"/>
      <c r="AE185" s="34"/>
      <c r="AF185" s="42"/>
      <c r="AG185" s="51"/>
    </row>
    <row r="186" spans="1:33" x14ac:dyDescent="0.25">
      <c r="A186" s="54">
        <v>182</v>
      </c>
      <c r="B186" s="48" t="str">
        <f t="shared" si="2"/>
        <v/>
      </c>
      <c r="C186" s="35"/>
      <c r="D186" s="43" t="str">
        <f>+IFERROR(VLOOKUP(E186,Listas!$H$2:$I$34,2,FALSE),"")</f>
        <v/>
      </c>
      <c r="E186" s="36" t="str">
        <f>+IFERROR(VLOOKUP(C186,[1]Directorio!$B$2:$V$1100,2,FALSE),"")</f>
        <v/>
      </c>
      <c r="F186" s="37" t="str">
        <f>+IFERROR(VLOOKUP(C186,[1]Directorio!$B$2:$V$1100,3,FALSE),"")</f>
        <v/>
      </c>
      <c r="G186" s="36" t="str">
        <f>+IFERROR(VLOOKUP(C186,[1]Directorio!$B$2:$V$1100,4,FALSE),"")</f>
        <v/>
      </c>
      <c r="H186" s="36" t="str">
        <f>+IFERROR(VLOOKUP(C186,[1]Directorio!$B$2:$V$1100,5,FALSE),"")</f>
        <v/>
      </c>
      <c r="I186" s="36" t="str">
        <f>+IFERROR(VLOOKUP(C186,[1]Directorio!$B$2:$V$1100,6,FALSE),"")</f>
        <v/>
      </c>
      <c r="J186" s="36" t="str">
        <f>+IFERROR(VLOOKUP(C186,[1]Directorio!$B$2:$V$1100,7,FALSE),"")</f>
        <v/>
      </c>
      <c r="K186" s="36" t="str">
        <f>+IFERROR(VLOOKUP(C186,[1]Directorio!$B$2:$V$1100,8,FALSE),"")</f>
        <v/>
      </c>
      <c r="L186" s="36" t="str">
        <f>+IFERROR(VLOOKUP(C186,[1]Directorio!$B$2:$V$1100,9,FALSE),"")</f>
        <v/>
      </c>
      <c r="M186" s="36" t="str">
        <f>+IFERROR(VLOOKUP(C186,[1]Directorio!$B$2:$V$1100,10,FALSE),"")</f>
        <v/>
      </c>
      <c r="N186" s="36" t="str">
        <f>+IFERROR(VLOOKUP(C186,[1]Directorio!$B$2:$V$1100,11,FALSE),"")</f>
        <v/>
      </c>
      <c r="O186" s="38" t="str">
        <f>+IFERROR(VLOOKUP(C186,[1]Directorio!$B$2:$V$1100,12,FALSE),"")</f>
        <v/>
      </c>
      <c r="P186" s="36" t="str">
        <f>+IFERROR(VLOOKUP(C186,[1]Directorio!$B$2:$V$1100,13,FALSE),"")</f>
        <v/>
      </c>
      <c r="Q186" s="36" t="str">
        <f>+IFERROR(VLOOKUP(C186,[1]Directorio!$B$2:$V$1100,14,FALSE),"")</f>
        <v/>
      </c>
      <c r="R186" s="36" t="str">
        <f>+IFERROR(VLOOKUP(C186,[1]Directorio!$B$2:$V$1100,15,FALSE),"")</f>
        <v/>
      </c>
      <c r="S186" s="36" t="str">
        <f>+IFERROR(VLOOKUP(C186,[1]Directorio!$B$2:$V$1100,16,FALSE),"")</f>
        <v/>
      </c>
      <c r="T186" s="36" t="str">
        <f>+IFERROR(VLOOKUP(C186,[1]Directorio!$B$2:$V$1100,17,FALSE),"")</f>
        <v/>
      </c>
      <c r="U186" s="39" t="str">
        <f>+IFERROR(VLOOKUP(C186,[1]Directorio!$B$2:$V$1100,18,FALSE),"")</f>
        <v/>
      </c>
      <c r="V186" s="39" t="str">
        <f>+IFERROR(VLOOKUP(C186,[1]Directorio!$B$2:$V$1100,19,FALSE),"")</f>
        <v/>
      </c>
      <c r="W186" s="40" t="str">
        <f>+IFERROR(VLOOKUP(C186,[1]Directorio!$B$2:$V$1100,20,FALSE),"")</f>
        <v/>
      </c>
      <c r="X186" s="39" t="str">
        <f>+IFERROR(VLOOKUP(C186,[1]Directorio!$B$2:$V$1100,21,FALSE),"")</f>
        <v/>
      </c>
      <c r="Y186" s="34"/>
      <c r="Z186" s="34"/>
      <c r="AA186" s="41"/>
      <c r="AB186" s="42"/>
      <c r="AC186" s="34"/>
      <c r="AD186" s="42"/>
      <c r="AE186" s="34"/>
      <c r="AF186" s="42"/>
      <c r="AG186" s="51"/>
    </row>
    <row r="187" spans="1:33" x14ac:dyDescent="0.25">
      <c r="A187" s="54">
        <v>183</v>
      </c>
      <c r="B187" s="48" t="str">
        <f t="shared" si="2"/>
        <v/>
      </c>
      <c r="C187" s="35"/>
      <c r="D187" s="43" t="str">
        <f>+IFERROR(VLOOKUP(E187,Listas!$H$2:$I$34,2,FALSE),"")</f>
        <v/>
      </c>
      <c r="E187" s="36" t="str">
        <f>+IFERROR(VLOOKUP(C187,[1]Directorio!$B$2:$V$1100,2,FALSE),"")</f>
        <v/>
      </c>
      <c r="F187" s="37" t="str">
        <f>+IFERROR(VLOOKUP(C187,[1]Directorio!$B$2:$V$1100,3,FALSE),"")</f>
        <v/>
      </c>
      <c r="G187" s="36" t="str">
        <f>+IFERROR(VLOOKUP(C187,[1]Directorio!$B$2:$V$1100,4,FALSE),"")</f>
        <v/>
      </c>
      <c r="H187" s="36" t="str">
        <f>+IFERROR(VLOOKUP(C187,[1]Directorio!$B$2:$V$1100,5,FALSE),"")</f>
        <v/>
      </c>
      <c r="I187" s="36" t="str">
        <f>+IFERROR(VLOOKUP(C187,[1]Directorio!$B$2:$V$1100,6,FALSE),"")</f>
        <v/>
      </c>
      <c r="J187" s="36" t="str">
        <f>+IFERROR(VLOOKUP(C187,[1]Directorio!$B$2:$V$1100,7,FALSE),"")</f>
        <v/>
      </c>
      <c r="K187" s="36" t="str">
        <f>+IFERROR(VLOOKUP(C187,[1]Directorio!$B$2:$V$1100,8,FALSE),"")</f>
        <v/>
      </c>
      <c r="L187" s="36" t="str">
        <f>+IFERROR(VLOOKUP(C187,[1]Directorio!$B$2:$V$1100,9,FALSE),"")</f>
        <v/>
      </c>
      <c r="M187" s="36" t="str">
        <f>+IFERROR(VLOOKUP(C187,[1]Directorio!$B$2:$V$1100,10,FALSE),"")</f>
        <v/>
      </c>
      <c r="N187" s="36" t="str">
        <f>+IFERROR(VLOOKUP(C187,[1]Directorio!$B$2:$V$1100,11,FALSE),"")</f>
        <v/>
      </c>
      <c r="O187" s="38" t="str">
        <f>+IFERROR(VLOOKUP(C187,[1]Directorio!$B$2:$V$1100,12,FALSE),"")</f>
        <v/>
      </c>
      <c r="P187" s="36" t="str">
        <f>+IFERROR(VLOOKUP(C187,[1]Directorio!$B$2:$V$1100,13,FALSE),"")</f>
        <v/>
      </c>
      <c r="Q187" s="36" t="str">
        <f>+IFERROR(VLOOKUP(C187,[1]Directorio!$B$2:$V$1100,14,FALSE),"")</f>
        <v/>
      </c>
      <c r="R187" s="36" t="str">
        <f>+IFERROR(VLOOKUP(C187,[1]Directorio!$B$2:$V$1100,15,FALSE),"")</f>
        <v/>
      </c>
      <c r="S187" s="36" t="str">
        <f>+IFERROR(VLOOKUP(C187,[1]Directorio!$B$2:$V$1100,16,FALSE),"")</f>
        <v/>
      </c>
      <c r="T187" s="36" t="str">
        <f>+IFERROR(VLOOKUP(C187,[1]Directorio!$B$2:$V$1100,17,FALSE),"")</f>
        <v/>
      </c>
      <c r="U187" s="39" t="str">
        <f>+IFERROR(VLOOKUP(C187,[1]Directorio!$B$2:$V$1100,18,FALSE),"")</f>
        <v/>
      </c>
      <c r="V187" s="39" t="str">
        <f>+IFERROR(VLOOKUP(C187,[1]Directorio!$B$2:$V$1100,19,FALSE),"")</f>
        <v/>
      </c>
      <c r="W187" s="40" t="str">
        <f>+IFERROR(VLOOKUP(C187,[1]Directorio!$B$2:$V$1100,20,FALSE),"")</f>
        <v/>
      </c>
      <c r="X187" s="39" t="str">
        <f>+IFERROR(VLOOKUP(C187,[1]Directorio!$B$2:$V$1100,21,FALSE),"")</f>
        <v/>
      </c>
      <c r="Y187" s="34"/>
      <c r="Z187" s="34"/>
      <c r="AA187" s="41"/>
      <c r="AB187" s="42"/>
      <c r="AC187" s="34"/>
      <c r="AD187" s="42"/>
      <c r="AE187" s="34"/>
      <c r="AF187" s="42"/>
      <c r="AG187" s="51"/>
    </row>
    <row r="188" spans="1:33" x14ac:dyDescent="0.25">
      <c r="A188" s="54">
        <v>184</v>
      </c>
      <c r="B188" s="48" t="str">
        <f t="shared" si="2"/>
        <v/>
      </c>
      <c r="C188" s="35"/>
      <c r="D188" s="43" t="str">
        <f>+IFERROR(VLOOKUP(E188,Listas!$H$2:$I$34,2,FALSE),"")</f>
        <v/>
      </c>
      <c r="E188" s="36" t="str">
        <f>+IFERROR(VLOOKUP(C188,[1]Directorio!$B$2:$V$1100,2,FALSE),"")</f>
        <v/>
      </c>
      <c r="F188" s="37" t="str">
        <f>+IFERROR(VLOOKUP(C188,[1]Directorio!$B$2:$V$1100,3,FALSE),"")</f>
        <v/>
      </c>
      <c r="G188" s="36" t="str">
        <f>+IFERROR(VLOOKUP(C188,[1]Directorio!$B$2:$V$1100,4,FALSE),"")</f>
        <v/>
      </c>
      <c r="H188" s="36" t="str">
        <f>+IFERROR(VLOOKUP(C188,[1]Directorio!$B$2:$V$1100,5,FALSE),"")</f>
        <v/>
      </c>
      <c r="I188" s="36" t="str">
        <f>+IFERROR(VLOOKUP(C188,[1]Directorio!$B$2:$V$1100,6,FALSE),"")</f>
        <v/>
      </c>
      <c r="J188" s="36" t="str">
        <f>+IFERROR(VLOOKUP(C188,[1]Directorio!$B$2:$V$1100,7,FALSE),"")</f>
        <v/>
      </c>
      <c r="K188" s="36" t="str">
        <f>+IFERROR(VLOOKUP(C188,[1]Directorio!$B$2:$V$1100,8,FALSE),"")</f>
        <v/>
      </c>
      <c r="L188" s="36" t="str">
        <f>+IFERROR(VLOOKUP(C188,[1]Directorio!$B$2:$V$1100,9,FALSE),"")</f>
        <v/>
      </c>
      <c r="M188" s="36" t="str">
        <f>+IFERROR(VLOOKUP(C188,[1]Directorio!$B$2:$V$1100,10,FALSE),"")</f>
        <v/>
      </c>
      <c r="N188" s="36" t="str">
        <f>+IFERROR(VLOOKUP(C188,[1]Directorio!$B$2:$V$1100,11,FALSE),"")</f>
        <v/>
      </c>
      <c r="O188" s="38" t="str">
        <f>+IFERROR(VLOOKUP(C188,[1]Directorio!$B$2:$V$1100,12,FALSE),"")</f>
        <v/>
      </c>
      <c r="P188" s="36" t="str">
        <f>+IFERROR(VLOOKUP(C188,[1]Directorio!$B$2:$V$1100,13,FALSE),"")</f>
        <v/>
      </c>
      <c r="Q188" s="36" t="str">
        <f>+IFERROR(VLOOKUP(C188,[1]Directorio!$B$2:$V$1100,14,FALSE),"")</f>
        <v/>
      </c>
      <c r="R188" s="36" t="str">
        <f>+IFERROR(VLOOKUP(C188,[1]Directorio!$B$2:$V$1100,15,FALSE),"")</f>
        <v/>
      </c>
      <c r="S188" s="36" t="str">
        <f>+IFERROR(VLOOKUP(C188,[1]Directorio!$B$2:$V$1100,16,FALSE),"")</f>
        <v/>
      </c>
      <c r="T188" s="36" t="str">
        <f>+IFERROR(VLOOKUP(C188,[1]Directorio!$B$2:$V$1100,17,FALSE),"")</f>
        <v/>
      </c>
      <c r="U188" s="39" t="str">
        <f>+IFERROR(VLOOKUP(C188,[1]Directorio!$B$2:$V$1100,18,FALSE),"")</f>
        <v/>
      </c>
      <c r="V188" s="39" t="str">
        <f>+IFERROR(VLOOKUP(C188,[1]Directorio!$B$2:$V$1100,19,FALSE),"")</f>
        <v/>
      </c>
      <c r="W188" s="40" t="str">
        <f>+IFERROR(VLOOKUP(C188,[1]Directorio!$B$2:$V$1100,20,FALSE),"")</f>
        <v/>
      </c>
      <c r="X188" s="39" t="str">
        <f>+IFERROR(VLOOKUP(C188,[1]Directorio!$B$2:$V$1100,21,FALSE),"")</f>
        <v/>
      </c>
      <c r="Y188" s="34"/>
      <c r="Z188" s="34"/>
      <c r="AA188" s="41"/>
      <c r="AB188" s="42"/>
      <c r="AC188" s="34"/>
      <c r="AD188" s="42"/>
      <c r="AE188" s="34"/>
      <c r="AF188" s="42"/>
      <c r="AG188" s="51"/>
    </row>
    <row r="189" spans="1:33" x14ac:dyDescent="0.25">
      <c r="A189" s="54">
        <v>185</v>
      </c>
      <c r="B189" s="48" t="str">
        <f t="shared" si="2"/>
        <v/>
      </c>
      <c r="C189" s="35"/>
      <c r="D189" s="43" t="str">
        <f>+IFERROR(VLOOKUP(E189,Listas!$H$2:$I$34,2,FALSE),"")</f>
        <v/>
      </c>
      <c r="E189" s="36" t="str">
        <f>+IFERROR(VLOOKUP(C189,[1]Directorio!$B$2:$V$1100,2,FALSE),"")</f>
        <v/>
      </c>
      <c r="F189" s="37" t="str">
        <f>+IFERROR(VLOOKUP(C189,[1]Directorio!$B$2:$V$1100,3,FALSE),"")</f>
        <v/>
      </c>
      <c r="G189" s="36" t="str">
        <f>+IFERROR(VLOOKUP(C189,[1]Directorio!$B$2:$V$1100,4,FALSE),"")</f>
        <v/>
      </c>
      <c r="H189" s="36" t="str">
        <f>+IFERROR(VLOOKUP(C189,[1]Directorio!$B$2:$V$1100,5,FALSE),"")</f>
        <v/>
      </c>
      <c r="I189" s="36" t="str">
        <f>+IFERROR(VLOOKUP(C189,[1]Directorio!$B$2:$V$1100,6,FALSE),"")</f>
        <v/>
      </c>
      <c r="J189" s="36" t="str">
        <f>+IFERROR(VLOOKUP(C189,[1]Directorio!$B$2:$V$1100,7,FALSE),"")</f>
        <v/>
      </c>
      <c r="K189" s="36" t="str">
        <f>+IFERROR(VLOOKUP(C189,[1]Directorio!$B$2:$V$1100,8,FALSE),"")</f>
        <v/>
      </c>
      <c r="L189" s="36" t="str">
        <f>+IFERROR(VLOOKUP(C189,[1]Directorio!$B$2:$V$1100,9,FALSE),"")</f>
        <v/>
      </c>
      <c r="M189" s="36" t="str">
        <f>+IFERROR(VLOOKUP(C189,[1]Directorio!$B$2:$V$1100,10,FALSE),"")</f>
        <v/>
      </c>
      <c r="N189" s="36" t="str">
        <f>+IFERROR(VLOOKUP(C189,[1]Directorio!$B$2:$V$1100,11,FALSE),"")</f>
        <v/>
      </c>
      <c r="O189" s="38" t="str">
        <f>+IFERROR(VLOOKUP(C189,[1]Directorio!$B$2:$V$1100,12,FALSE),"")</f>
        <v/>
      </c>
      <c r="P189" s="36" t="str">
        <f>+IFERROR(VLOOKUP(C189,[1]Directorio!$B$2:$V$1100,13,FALSE),"")</f>
        <v/>
      </c>
      <c r="Q189" s="36" t="str">
        <f>+IFERROR(VLOOKUP(C189,[1]Directorio!$B$2:$V$1100,14,FALSE),"")</f>
        <v/>
      </c>
      <c r="R189" s="36" t="str">
        <f>+IFERROR(VLOOKUP(C189,[1]Directorio!$B$2:$V$1100,15,FALSE),"")</f>
        <v/>
      </c>
      <c r="S189" s="36" t="str">
        <f>+IFERROR(VLOOKUP(C189,[1]Directorio!$B$2:$V$1100,16,FALSE),"")</f>
        <v/>
      </c>
      <c r="T189" s="36" t="str">
        <f>+IFERROR(VLOOKUP(C189,[1]Directorio!$B$2:$V$1100,17,FALSE),"")</f>
        <v/>
      </c>
      <c r="U189" s="39" t="str">
        <f>+IFERROR(VLOOKUP(C189,[1]Directorio!$B$2:$V$1100,18,FALSE),"")</f>
        <v/>
      </c>
      <c r="V189" s="39" t="str">
        <f>+IFERROR(VLOOKUP(C189,[1]Directorio!$B$2:$V$1100,19,FALSE),"")</f>
        <v/>
      </c>
      <c r="W189" s="40" t="str">
        <f>+IFERROR(VLOOKUP(C189,[1]Directorio!$B$2:$V$1100,20,FALSE),"")</f>
        <v/>
      </c>
      <c r="X189" s="39" t="str">
        <f>+IFERROR(VLOOKUP(C189,[1]Directorio!$B$2:$V$1100,21,FALSE),"")</f>
        <v/>
      </c>
      <c r="Y189" s="34"/>
      <c r="Z189" s="34"/>
      <c r="AA189" s="41"/>
      <c r="AB189" s="42"/>
      <c r="AC189" s="34"/>
      <c r="AD189" s="42"/>
      <c r="AE189" s="34"/>
      <c r="AF189" s="42"/>
      <c r="AG189" s="51"/>
    </row>
    <row r="190" spans="1:33" x14ac:dyDescent="0.25">
      <c r="A190" s="54">
        <v>186</v>
      </c>
      <c r="B190" s="48" t="str">
        <f t="shared" si="2"/>
        <v/>
      </c>
      <c r="C190" s="35"/>
      <c r="D190" s="43" t="str">
        <f>+IFERROR(VLOOKUP(E190,Listas!$H$2:$I$34,2,FALSE),"")</f>
        <v/>
      </c>
      <c r="E190" s="36" t="str">
        <f>+IFERROR(VLOOKUP(C190,[1]Directorio!$B$2:$V$1100,2,FALSE),"")</f>
        <v/>
      </c>
      <c r="F190" s="37" t="str">
        <f>+IFERROR(VLOOKUP(C190,[1]Directorio!$B$2:$V$1100,3,FALSE),"")</f>
        <v/>
      </c>
      <c r="G190" s="36" t="str">
        <f>+IFERROR(VLOOKUP(C190,[1]Directorio!$B$2:$V$1100,4,FALSE),"")</f>
        <v/>
      </c>
      <c r="H190" s="36" t="str">
        <f>+IFERROR(VLOOKUP(C190,[1]Directorio!$B$2:$V$1100,5,FALSE),"")</f>
        <v/>
      </c>
      <c r="I190" s="36" t="str">
        <f>+IFERROR(VLOOKUP(C190,[1]Directorio!$B$2:$V$1100,6,FALSE),"")</f>
        <v/>
      </c>
      <c r="J190" s="36" t="str">
        <f>+IFERROR(VLOOKUP(C190,[1]Directorio!$B$2:$V$1100,7,FALSE),"")</f>
        <v/>
      </c>
      <c r="K190" s="36" t="str">
        <f>+IFERROR(VLOOKUP(C190,[1]Directorio!$B$2:$V$1100,8,FALSE),"")</f>
        <v/>
      </c>
      <c r="L190" s="36" t="str">
        <f>+IFERROR(VLOOKUP(C190,[1]Directorio!$B$2:$V$1100,9,FALSE),"")</f>
        <v/>
      </c>
      <c r="M190" s="36" t="str">
        <f>+IFERROR(VLOOKUP(C190,[1]Directorio!$B$2:$V$1100,10,FALSE),"")</f>
        <v/>
      </c>
      <c r="N190" s="36" t="str">
        <f>+IFERROR(VLOOKUP(C190,[1]Directorio!$B$2:$V$1100,11,FALSE),"")</f>
        <v/>
      </c>
      <c r="O190" s="38" t="str">
        <f>+IFERROR(VLOOKUP(C190,[1]Directorio!$B$2:$V$1100,12,FALSE),"")</f>
        <v/>
      </c>
      <c r="P190" s="36" t="str">
        <f>+IFERROR(VLOOKUP(C190,[1]Directorio!$B$2:$V$1100,13,FALSE),"")</f>
        <v/>
      </c>
      <c r="Q190" s="36" t="str">
        <f>+IFERROR(VLOOKUP(C190,[1]Directorio!$B$2:$V$1100,14,FALSE),"")</f>
        <v/>
      </c>
      <c r="R190" s="36" t="str">
        <f>+IFERROR(VLOOKUP(C190,[1]Directorio!$B$2:$V$1100,15,FALSE),"")</f>
        <v/>
      </c>
      <c r="S190" s="36" t="str">
        <f>+IFERROR(VLOOKUP(C190,[1]Directorio!$B$2:$V$1100,16,FALSE),"")</f>
        <v/>
      </c>
      <c r="T190" s="36" t="str">
        <f>+IFERROR(VLOOKUP(C190,[1]Directorio!$B$2:$V$1100,17,FALSE),"")</f>
        <v/>
      </c>
      <c r="U190" s="39" t="str">
        <f>+IFERROR(VLOOKUP(C190,[1]Directorio!$B$2:$V$1100,18,FALSE),"")</f>
        <v/>
      </c>
      <c r="V190" s="39" t="str">
        <f>+IFERROR(VLOOKUP(C190,[1]Directorio!$B$2:$V$1100,19,FALSE),"")</f>
        <v/>
      </c>
      <c r="W190" s="40" t="str">
        <f>+IFERROR(VLOOKUP(C190,[1]Directorio!$B$2:$V$1100,20,FALSE),"")</f>
        <v/>
      </c>
      <c r="X190" s="39" t="str">
        <f>+IFERROR(VLOOKUP(C190,[1]Directorio!$B$2:$V$1100,21,FALSE),"")</f>
        <v/>
      </c>
      <c r="Y190" s="34"/>
      <c r="Z190" s="34"/>
      <c r="AA190" s="41"/>
      <c r="AB190" s="42"/>
      <c r="AC190" s="34"/>
      <c r="AD190" s="42"/>
      <c r="AE190" s="34"/>
      <c r="AF190" s="42"/>
      <c r="AG190" s="51"/>
    </row>
    <row r="191" spans="1:33" x14ac:dyDescent="0.25">
      <c r="A191" s="54">
        <v>187</v>
      </c>
      <c r="B191" s="48" t="str">
        <f t="shared" si="2"/>
        <v/>
      </c>
      <c r="C191" s="35"/>
      <c r="D191" s="43" t="str">
        <f>+IFERROR(VLOOKUP(E191,Listas!$H$2:$I$34,2,FALSE),"")</f>
        <v/>
      </c>
      <c r="E191" s="36" t="str">
        <f>+IFERROR(VLOOKUP(C191,[1]Directorio!$B$2:$V$1100,2,FALSE),"")</f>
        <v/>
      </c>
      <c r="F191" s="37" t="str">
        <f>+IFERROR(VLOOKUP(C191,[1]Directorio!$B$2:$V$1100,3,FALSE),"")</f>
        <v/>
      </c>
      <c r="G191" s="36" t="str">
        <f>+IFERROR(VLOOKUP(C191,[1]Directorio!$B$2:$V$1100,4,FALSE),"")</f>
        <v/>
      </c>
      <c r="H191" s="36" t="str">
        <f>+IFERROR(VLOOKUP(C191,[1]Directorio!$B$2:$V$1100,5,FALSE),"")</f>
        <v/>
      </c>
      <c r="I191" s="36" t="str">
        <f>+IFERROR(VLOOKUP(C191,[1]Directorio!$B$2:$V$1100,6,FALSE),"")</f>
        <v/>
      </c>
      <c r="J191" s="36" t="str">
        <f>+IFERROR(VLOOKUP(C191,[1]Directorio!$B$2:$V$1100,7,FALSE),"")</f>
        <v/>
      </c>
      <c r="K191" s="36" t="str">
        <f>+IFERROR(VLOOKUP(C191,[1]Directorio!$B$2:$V$1100,8,FALSE),"")</f>
        <v/>
      </c>
      <c r="L191" s="36" t="str">
        <f>+IFERROR(VLOOKUP(C191,[1]Directorio!$B$2:$V$1100,9,FALSE),"")</f>
        <v/>
      </c>
      <c r="M191" s="36" t="str">
        <f>+IFERROR(VLOOKUP(C191,[1]Directorio!$B$2:$V$1100,10,FALSE),"")</f>
        <v/>
      </c>
      <c r="N191" s="36" t="str">
        <f>+IFERROR(VLOOKUP(C191,[1]Directorio!$B$2:$V$1100,11,FALSE),"")</f>
        <v/>
      </c>
      <c r="O191" s="38" t="str">
        <f>+IFERROR(VLOOKUP(C191,[1]Directorio!$B$2:$V$1100,12,FALSE),"")</f>
        <v/>
      </c>
      <c r="P191" s="36" t="str">
        <f>+IFERROR(VLOOKUP(C191,[1]Directorio!$B$2:$V$1100,13,FALSE),"")</f>
        <v/>
      </c>
      <c r="Q191" s="36" t="str">
        <f>+IFERROR(VLOOKUP(C191,[1]Directorio!$B$2:$V$1100,14,FALSE),"")</f>
        <v/>
      </c>
      <c r="R191" s="36" t="str">
        <f>+IFERROR(VLOOKUP(C191,[1]Directorio!$B$2:$V$1100,15,FALSE),"")</f>
        <v/>
      </c>
      <c r="S191" s="36" t="str">
        <f>+IFERROR(VLOOKUP(C191,[1]Directorio!$B$2:$V$1100,16,FALSE),"")</f>
        <v/>
      </c>
      <c r="T191" s="36" t="str">
        <f>+IFERROR(VLOOKUP(C191,[1]Directorio!$B$2:$V$1100,17,FALSE),"")</f>
        <v/>
      </c>
      <c r="U191" s="39" t="str">
        <f>+IFERROR(VLOOKUP(C191,[1]Directorio!$B$2:$V$1100,18,FALSE),"")</f>
        <v/>
      </c>
      <c r="V191" s="39" t="str">
        <f>+IFERROR(VLOOKUP(C191,[1]Directorio!$B$2:$V$1100,19,FALSE),"")</f>
        <v/>
      </c>
      <c r="W191" s="40" t="str">
        <f>+IFERROR(VLOOKUP(C191,[1]Directorio!$B$2:$V$1100,20,FALSE),"")</f>
        <v/>
      </c>
      <c r="X191" s="39" t="str">
        <f>+IFERROR(VLOOKUP(C191,[1]Directorio!$B$2:$V$1100,21,FALSE),"")</f>
        <v/>
      </c>
      <c r="Y191" s="34"/>
      <c r="Z191" s="34"/>
      <c r="AA191" s="41"/>
      <c r="AB191" s="42"/>
      <c r="AC191" s="34"/>
      <c r="AD191" s="42"/>
      <c r="AE191" s="34"/>
      <c r="AF191" s="42"/>
      <c r="AG191" s="51"/>
    </row>
    <row r="192" spans="1:33" x14ac:dyDescent="0.25">
      <c r="A192" s="54">
        <v>188</v>
      </c>
      <c r="B192" s="48" t="str">
        <f t="shared" si="2"/>
        <v/>
      </c>
      <c r="C192" s="35"/>
      <c r="D192" s="43" t="str">
        <f>+IFERROR(VLOOKUP(E192,Listas!$H$2:$I$34,2,FALSE),"")</f>
        <v/>
      </c>
      <c r="E192" s="36" t="str">
        <f>+IFERROR(VLOOKUP(C192,[1]Directorio!$B$2:$V$1100,2,FALSE),"")</f>
        <v/>
      </c>
      <c r="F192" s="37" t="str">
        <f>+IFERROR(VLOOKUP(C192,[1]Directorio!$B$2:$V$1100,3,FALSE),"")</f>
        <v/>
      </c>
      <c r="G192" s="36" t="str">
        <f>+IFERROR(VLOOKUP(C192,[1]Directorio!$B$2:$V$1100,4,FALSE),"")</f>
        <v/>
      </c>
      <c r="H192" s="36" t="str">
        <f>+IFERROR(VLOOKUP(C192,[1]Directorio!$B$2:$V$1100,5,FALSE),"")</f>
        <v/>
      </c>
      <c r="I192" s="36" t="str">
        <f>+IFERROR(VLOOKUP(C192,[1]Directorio!$B$2:$V$1100,6,FALSE),"")</f>
        <v/>
      </c>
      <c r="J192" s="36" t="str">
        <f>+IFERROR(VLOOKUP(C192,[1]Directorio!$B$2:$V$1100,7,FALSE),"")</f>
        <v/>
      </c>
      <c r="K192" s="36" t="str">
        <f>+IFERROR(VLOOKUP(C192,[1]Directorio!$B$2:$V$1100,8,FALSE),"")</f>
        <v/>
      </c>
      <c r="L192" s="36" t="str">
        <f>+IFERROR(VLOOKUP(C192,[1]Directorio!$B$2:$V$1100,9,FALSE),"")</f>
        <v/>
      </c>
      <c r="M192" s="36" t="str">
        <f>+IFERROR(VLOOKUP(C192,[1]Directorio!$B$2:$V$1100,10,FALSE),"")</f>
        <v/>
      </c>
      <c r="N192" s="36" t="str">
        <f>+IFERROR(VLOOKUP(C192,[1]Directorio!$B$2:$V$1100,11,FALSE),"")</f>
        <v/>
      </c>
      <c r="O192" s="38" t="str">
        <f>+IFERROR(VLOOKUP(C192,[1]Directorio!$B$2:$V$1100,12,FALSE),"")</f>
        <v/>
      </c>
      <c r="P192" s="36" t="str">
        <f>+IFERROR(VLOOKUP(C192,[1]Directorio!$B$2:$V$1100,13,FALSE),"")</f>
        <v/>
      </c>
      <c r="Q192" s="36" t="str">
        <f>+IFERROR(VLOOKUP(C192,[1]Directorio!$B$2:$V$1100,14,FALSE),"")</f>
        <v/>
      </c>
      <c r="R192" s="36" t="str">
        <f>+IFERROR(VLOOKUP(C192,[1]Directorio!$B$2:$V$1100,15,FALSE),"")</f>
        <v/>
      </c>
      <c r="S192" s="36" t="str">
        <f>+IFERROR(VLOOKUP(C192,[1]Directorio!$B$2:$V$1100,16,FALSE),"")</f>
        <v/>
      </c>
      <c r="T192" s="36" t="str">
        <f>+IFERROR(VLOOKUP(C192,[1]Directorio!$B$2:$V$1100,17,FALSE),"")</f>
        <v/>
      </c>
      <c r="U192" s="39" t="str">
        <f>+IFERROR(VLOOKUP(C192,[1]Directorio!$B$2:$V$1100,18,FALSE),"")</f>
        <v/>
      </c>
      <c r="V192" s="39" t="str">
        <f>+IFERROR(VLOOKUP(C192,[1]Directorio!$B$2:$V$1100,19,FALSE),"")</f>
        <v/>
      </c>
      <c r="W192" s="40" t="str">
        <f>+IFERROR(VLOOKUP(C192,[1]Directorio!$B$2:$V$1100,20,FALSE),"")</f>
        <v/>
      </c>
      <c r="X192" s="39" t="str">
        <f>+IFERROR(VLOOKUP(C192,[1]Directorio!$B$2:$V$1100,21,FALSE),"")</f>
        <v/>
      </c>
      <c r="Y192" s="34"/>
      <c r="Z192" s="34"/>
      <c r="AA192" s="41"/>
      <c r="AB192" s="42"/>
      <c r="AC192" s="34"/>
      <c r="AD192" s="42"/>
      <c r="AE192" s="34"/>
      <c r="AF192" s="42"/>
      <c r="AG192" s="51"/>
    </row>
    <row r="193" spans="1:33" x14ac:dyDescent="0.25">
      <c r="A193" s="54">
        <v>189</v>
      </c>
      <c r="B193" s="48" t="str">
        <f t="shared" si="2"/>
        <v/>
      </c>
      <c r="C193" s="35"/>
      <c r="D193" s="43" t="str">
        <f>+IFERROR(VLOOKUP(E193,Listas!$H$2:$I$34,2,FALSE),"")</f>
        <v/>
      </c>
      <c r="E193" s="36" t="str">
        <f>+IFERROR(VLOOKUP(C193,[1]Directorio!$B$2:$V$1100,2,FALSE),"")</f>
        <v/>
      </c>
      <c r="F193" s="37" t="str">
        <f>+IFERROR(VLOOKUP(C193,[1]Directorio!$B$2:$V$1100,3,FALSE),"")</f>
        <v/>
      </c>
      <c r="G193" s="36" t="str">
        <f>+IFERROR(VLOOKUP(C193,[1]Directorio!$B$2:$V$1100,4,FALSE),"")</f>
        <v/>
      </c>
      <c r="H193" s="36" t="str">
        <f>+IFERROR(VLOOKUP(C193,[1]Directorio!$B$2:$V$1100,5,FALSE),"")</f>
        <v/>
      </c>
      <c r="I193" s="36" t="str">
        <f>+IFERROR(VLOOKUP(C193,[1]Directorio!$B$2:$V$1100,6,FALSE),"")</f>
        <v/>
      </c>
      <c r="J193" s="36" t="str">
        <f>+IFERROR(VLOOKUP(C193,[1]Directorio!$B$2:$V$1100,7,FALSE),"")</f>
        <v/>
      </c>
      <c r="K193" s="36" t="str">
        <f>+IFERROR(VLOOKUP(C193,[1]Directorio!$B$2:$V$1100,8,FALSE),"")</f>
        <v/>
      </c>
      <c r="L193" s="36" t="str">
        <f>+IFERROR(VLOOKUP(C193,[1]Directorio!$B$2:$V$1100,9,FALSE),"")</f>
        <v/>
      </c>
      <c r="M193" s="36" t="str">
        <f>+IFERROR(VLOOKUP(C193,[1]Directorio!$B$2:$V$1100,10,FALSE),"")</f>
        <v/>
      </c>
      <c r="N193" s="36" t="str">
        <f>+IFERROR(VLOOKUP(C193,[1]Directorio!$B$2:$V$1100,11,FALSE),"")</f>
        <v/>
      </c>
      <c r="O193" s="38" t="str">
        <f>+IFERROR(VLOOKUP(C193,[1]Directorio!$B$2:$V$1100,12,FALSE),"")</f>
        <v/>
      </c>
      <c r="P193" s="36" t="str">
        <f>+IFERROR(VLOOKUP(C193,[1]Directorio!$B$2:$V$1100,13,FALSE),"")</f>
        <v/>
      </c>
      <c r="Q193" s="36" t="str">
        <f>+IFERROR(VLOOKUP(C193,[1]Directorio!$B$2:$V$1100,14,FALSE),"")</f>
        <v/>
      </c>
      <c r="R193" s="36" t="str">
        <f>+IFERROR(VLOOKUP(C193,[1]Directorio!$B$2:$V$1100,15,FALSE),"")</f>
        <v/>
      </c>
      <c r="S193" s="36" t="str">
        <f>+IFERROR(VLOOKUP(C193,[1]Directorio!$B$2:$V$1100,16,FALSE),"")</f>
        <v/>
      </c>
      <c r="T193" s="36" t="str">
        <f>+IFERROR(VLOOKUP(C193,[1]Directorio!$B$2:$V$1100,17,FALSE),"")</f>
        <v/>
      </c>
      <c r="U193" s="39" t="str">
        <f>+IFERROR(VLOOKUP(C193,[1]Directorio!$B$2:$V$1100,18,FALSE),"")</f>
        <v/>
      </c>
      <c r="V193" s="39" t="str">
        <f>+IFERROR(VLOOKUP(C193,[1]Directorio!$B$2:$V$1100,19,FALSE),"")</f>
        <v/>
      </c>
      <c r="W193" s="40" t="str">
        <f>+IFERROR(VLOOKUP(C193,[1]Directorio!$B$2:$V$1100,20,FALSE),"")</f>
        <v/>
      </c>
      <c r="X193" s="39" t="str">
        <f>+IFERROR(VLOOKUP(C193,[1]Directorio!$B$2:$V$1100,21,FALSE),"")</f>
        <v/>
      </c>
      <c r="Y193" s="34"/>
      <c r="Z193" s="34"/>
      <c r="AA193" s="41"/>
      <c r="AB193" s="42"/>
      <c r="AC193" s="34"/>
      <c r="AD193" s="42"/>
      <c r="AE193" s="34"/>
      <c r="AF193" s="42"/>
      <c r="AG193" s="51"/>
    </row>
    <row r="194" spans="1:33" x14ac:dyDescent="0.25">
      <c r="A194" s="54">
        <v>190</v>
      </c>
      <c r="B194" s="48" t="str">
        <f t="shared" si="2"/>
        <v/>
      </c>
      <c r="C194" s="35"/>
      <c r="D194" s="43" t="str">
        <f>+IFERROR(VLOOKUP(E194,Listas!$H$2:$I$34,2,FALSE),"")</f>
        <v/>
      </c>
      <c r="E194" s="36" t="str">
        <f>+IFERROR(VLOOKUP(C194,[1]Directorio!$B$2:$V$1100,2,FALSE),"")</f>
        <v/>
      </c>
      <c r="F194" s="37" t="str">
        <f>+IFERROR(VLOOKUP(C194,[1]Directorio!$B$2:$V$1100,3,FALSE),"")</f>
        <v/>
      </c>
      <c r="G194" s="36" t="str">
        <f>+IFERROR(VLOOKUP(C194,[1]Directorio!$B$2:$V$1100,4,FALSE),"")</f>
        <v/>
      </c>
      <c r="H194" s="36" t="str">
        <f>+IFERROR(VLOOKUP(C194,[1]Directorio!$B$2:$V$1100,5,FALSE),"")</f>
        <v/>
      </c>
      <c r="I194" s="36" t="str">
        <f>+IFERROR(VLOOKUP(C194,[1]Directorio!$B$2:$V$1100,6,FALSE),"")</f>
        <v/>
      </c>
      <c r="J194" s="36" t="str">
        <f>+IFERROR(VLOOKUP(C194,[1]Directorio!$B$2:$V$1100,7,FALSE),"")</f>
        <v/>
      </c>
      <c r="K194" s="36" t="str">
        <f>+IFERROR(VLOOKUP(C194,[1]Directorio!$B$2:$V$1100,8,FALSE),"")</f>
        <v/>
      </c>
      <c r="L194" s="36" t="str">
        <f>+IFERROR(VLOOKUP(C194,[1]Directorio!$B$2:$V$1100,9,FALSE),"")</f>
        <v/>
      </c>
      <c r="M194" s="36" t="str">
        <f>+IFERROR(VLOOKUP(C194,[1]Directorio!$B$2:$V$1100,10,FALSE),"")</f>
        <v/>
      </c>
      <c r="N194" s="36" t="str">
        <f>+IFERROR(VLOOKUP(C194,[1]Directorio!$B$2:$V$1100,11,FALSE),"")</f>
        <v/>
      </c>
      <c r="O194" s="38" t="str">
        <f>+IFERROR(VLOOKUP(C194,[1]Directorio!$B$2:$V$1100,12,FALSE),"")</f>
        <v/>
      </c>
      <c r="P194" s="36" t="str">
        <f>+IFERROR(VLOOKUP(C194,[1]Directorio!$B$2:$V$1100,13,FALSE),"")</f>
        <v/>
      </c>
      <c r="Q194" s="36" t="str">
        <f>+IFERROR(VLOOKUP(C194,[1]Directorio!$B$2:$V$1100,14,FALSE),"")</f>
        <v/>
      </c>
      <c r="R194" s="36" t="str">
        <f>+IFERROR(VLOOKUP(C194,[1]Directorio!$B$2:$V$1100,15,FALSE),"")</f>
        <v/>
      </c>
      <c r="S194" s="36" t="str">
        <f>+IFERROR(VLOOKUP(C194,[1]Directorio!$B$2:$V$1100,16,FALSE),"")</f>
        <v/>
      </c>
      <c r="T194" s="36" t="str">
        <f>+IFERROR(VLOOKUP(C194,[1]Directorio!$B$2:$V$1100,17,FALSE),"")</f>
        <v/>
      </c>
      <c r="U194" s="39" t="str">
        <f>+IFERROR(VLOOKUP(C194,[1]Directorio!$B$2:$V$1100,18,FALSE),"")</f>
        <v/>
      </c>
      <c r="V194" s="39" t="str">
        <f>+IFERROR(VLOOKUP(C194,[1]Directorio!$B$2:$V$1100,19,FALSE),"")</f>
        <v/>
      </c>
      <c r="W194" s="40" t="str">
        <f>+IFERROR(VLOOKUP(C194,[1]Directorio!$B$2:$V$1100,20,FALSE),"")</f>
        <v/>
      </c>
      <c r="X194" s="39" t="str">
        <f>+IFERROR(VLOOKUP(C194,[1]Directorio!$B$2:$V$1100,21,FALSE),"")</f>
        <v/>
      </c>
      <c r="Y194" s="34"/>
      <c r="Z194" s="34"/>
      <c r="AA194" s="41"/>
      <c r="AB194" s="42"/>
      <c r="AC194" s="34"/>
      <c r="AD194" s="42"/>
      <c r="AE194" s="34"/>
      <c r="AF194" s="42"/>
      <c r="AG194" s="51"/>
    </row>
    <row r="195" spans="1:33" x14ac:dyDescent="0.25">
      <c r="A195" s="54">
        <v>191</v>
      </c>
      <c r="B195" s="48" t="str">
        <f t="shared" si="2"/>
        <v/>
      </c>
      <c r="C195" s="35"/>
      <c r="D195" s="43" t="str">
        <f>+IFERROR(VLOOKUP(E195,Listas!$H$2:$I$34,2,FALSE),"")</f>
        <v/>
      </c>
      <c r="E195" s="36" t="str">
        <f>+IFERROR(VLOOKUP(C195,[1]Directorio!$B$2:$V$1100,2,FALSE),"")</f>
        <v/>
      </c>
      <c r="F195" s="37" t="str">
        <f>+IFERROR(VLOOKUP(C195,[1]Directorio!$B$2:$V$1100,3,FALSE),"")</f>
        <v/>
      </c>
      <c r="G195" s="36" t="str">
        <f>+IFERROR(VLOOKUP(C195,[1]Directorio!$B$2:$V$1100,4,FALSE),"")</f>
        <v/>
      </c>
      <c r="H195" s="36" t="str">
        <f>+IFERROR(VLOOKUP(C195,[1]Directorio!$B$2:$V$1100,5,FALSE),"")</f>
        <v/>
      </c>
      <c r="I195" s="36" t="str">
        <f>+IFERROR(VLOOKUP(C195,[1]Directorio!$B$2:$V$1100,6,FALSE),"")</f>
        <v/>
      </c>
      <c r="J195" s="36" t="str">
        <f>+IFERROR(VLOOKUP(C195,[1]Directorio!$B$2:$V$1100,7,FALSE),"")</f>
        <v/>
      </c>
      <c r="K195" s="36" t="str">
        <f>+IFERROR(VLOOKUP(C195,[1]Directorio!$B$2:$V$1100,8,FALSE),"")</f>
        <v/>
      </c>
      <c r="L195" s="36" t="str">
        <f>+IFERROR(VLOOKUP(C195,[1]Directorio!$B$2:$V$1100,9,FALSE),"")</f>
        <v/>
      </c>
      <c r="M195" s="36" t="str">
        <f>+IFERROR(VLOOKUP(C195,[1]Directorio!$B$2:$V$1100,10,FALSE),"")</f>
        <v/>
      </c>
      <c r="N195" s="36" t="str">
        <f>+IFERROR(VLOOKUP(C195,[1]Directorio!$B$2:$V$1100,11,FALSE),"")</f>
        <v/>
      </c>
      <c r="O195" s="38" t="str">
        <f>+IFERROR(VLOOKUP(C195,[1]Directorio!$B$2:$V$1100,12,FALSE),"")</f>
        <v/>
      </c>
      <c r="P195" s="36" t="str">
        <f>+IFERROR(VLOOKUP(C195,[1]Directorio!$B$2:$V$1100,13,FALSE),"")</f>
        <v/>
      </c>
      <c r="Q195" s="36" t="str">
        <f>+IFERROR(VLOOKUP(C195,[1]Directorio!$B$2:$V$1100,14,FALSE),"")</f>
        <v/>
      </c>
      <c r="R195" s="36" t="str">
        <f>+IFERROR(VLOOKUP(C195,[1]Directorio!$B$2:$V$1100,15,FALSE),"")</f>
        <v/>
      </c>
      <c r="S195" s="36" t="str">
        <f>+IFERROR(VLOOKUP(C195,[1]Directorio!$B$2:$V$1100,16,FALSE),"")</f>
        <v/>
      </c>
      <c r="T195" s="36" t="str">
        <f>+IFERROR(VLOOKUP(C195,[1]Directorio!$B$2:$V$1100,17,FALSE),"")</f>
        <v/>
      </c>
      <c r="U195" s="39" t="str">
        <f>+IFERROR(VLOOKUP(C195,[1]Directorio!$B$2:$V$1100,18,FALSE),"")</f>
        <v/>
      </c>
      <c r="V195" s="39" t="str">
        <f>+IFERROR(VLOOKUP(C195,[1]Directorio!$B$2:$V$1100,19,FALSE),"")</f>
        <v/>
      </c>
      <c r="W195" s="40" t="str">
        <f>+IFERROR(VLOOKUP(C195,[1]Directorio!$B$2:$V$1100,20,FALSE),"")</f>
        <v/>
      </c>
      <c r="X195" s="39" t="str">
        <f>+IFERROR(VLOOKUP(C195,[1]Directorio!$B$2:$V$1100,21,FALSE),"")</f>
        <v/>
      </c>
      <c r="Y195" s="34"/>
      <c r="Z195" s="34"/>
      <c r="AA195" s="41"/>
      <c r="AB195" s="42"/>
      <c r="AC195" s="34"/>
      <c r="AD195" s="42"/>
      <c r="AE195" s="34"/>
      <c r="AF195" s="42"/>
      <c r="AG195" s="51"/>
    </row>
    <row r="196" spans="1:33" x14ac:dyDescent="0.25">
      <c r="A196" s="54">
        <v>192</v>
      </c>
      <c r="B196" s="48" t="str">
        <f t="shared" si="2"/>
        <v/>
      </c>
      <c r="C196" s="35"/>
      <c r="D196" s="43" t="str">
        <f>+IFERROR(VLOOKUP(E196,Listas!$H$2:$I$34,2,FALSE),"")</f>
        <v/>
      </c>
      <c r="E196" s="36" t="str">
        <f>+IFERROR(VLOOKUP(C196,[1]Directorio!$B$2:$V$1100,2,FALSE),"")</f>
        <v/>
      </c>
      <c r="F196" s="37" t="str">
        <f>+IFERROR(VLOOKUP(C196,[1]Directorio!$B$2:$V$1100,3,FALSE),"")</f>
        <v/>
      </c>
      <c r="G196" s="36" t="str">
        <f>+IFERROR(VLOOKUP(C196,[1]Directorio!$B$2:$V$1100,4,FALSE),"")</f>
        <v/>
      </c>
      <c r="H196" s="36" t="str">
        <f>+IFERROR(VLOOKUP(C196,[1]Directorio!$B$2:$V$1100,5,FALSE),"")</f>
        <v/>
      </c>
      <c r="I196" s="36" t="str">
        <f>+IFERROR(VLOOKUP(C196,[1]Directorio!$B$2:$V$1100,6,FALSE),"")</f>
        <v/>
      </c>
      <c r="J196" s="36" t="str">
        <f>+IFERROR(VLOOKUP(C196,[1]Directorio!$B$2:$V$1100,7,FALSE),"")</f>
        <v/>
      </c>
      <c r="K196" s="36" t="str">
        <f>+IFERROR(VLOOKUP(C196,[1]Directorio!$B$2:$V$1100,8,FALSE),"")</f>
        <v/>
      </c>
      <c r="L196" s="36" t="str">
        <f>+IFERROR(VLOOKUP(C196,[1]Directorio!$B$2:$V$1100,9,FALSE),"")</f>
        <v/>
      </c>
      <c r="M196" s="36" t="str">
        <f>+IFERROR(VLOOKUP(C196,[1]Directorio!$B$2:$V$1100,10,FALSE),"")</f>
        <v/>
      </c>
      <c r="N196" s="36" t="str">
        <f>+IFERROR(VLOOKUP(C196,[1]Directorio!$B$2:$V$1100,11,FALSE),"")</f>
        <v/>
      </c>
      <c r="O196" s="38" t="str">
        <f>+IFERROR(VLOOKUP(C196,[1]Directorio!$B$2:$V$1100,12,FALSE),"")</f>
        <v/>
      </c>
      <c r="P196" s="36" t="str">
        <f>+IFERROR(VLOOKUP(C196,[1]Directorio!$B$2:$V$1100,13,FALSE),"")</f>
        <v/>
      </c>
      <c r="Q196" s="36" t="str">
        <f>+IFERROR(VLOOKUP(C196,[1]Directorio!$B$2:$V$1100,14,FALSE),"")</f>
        <v/>
      </c>
      <c r="R196" s="36" t="str">
        <f>+IFERROR(VLOOKUP(C196,[1]Directorio!$B$2:$V$1100,15,FALSE),"")</f>
        <v/>
      </c>
      <c r="S196" s="36" t="str">
        <f>+IFERROR(VLOOKUP(C196,[1]Directorio!$B$2:$V$1100,16,FALSE),"")</f>
        <v/>
      </c>
      <c r="T196" s="36" t="str">
        <f>+IFERROR(VLOOKUP(C196,[1]Directorio!$B$2:$V$1100,17,FALSE),"")</f>
        <v/>
      </c>
      <c r="U196" s="39" t="str">
        <f>+IFERROR(VLOOKUP(C196,[1]Directorio!$B$2:$V$1100,18,FALSE),"")</f>
        <v/>
      </c>
      <c r="V196" s="39" t="str">
        <f>+IFERROR(VLOOKUP(C196,[1]Directorio!$B$2:$V$1100,19,FALSE),"")</f>
        <v/>
      </c>
      <c r="W196" s="40" t="str">
        <f>+IFERROR(VLOOKUP(C196,[1]Directorio!$B$2:$V$1100,20,FALSE),"")</f>
        <v/>
      </c>
      <c r="X196" s="39" t="str">
        <f>+IFERROR(VLOOKUP(C196,[1]Directorio!$B$2:$V$1100,21,FALSE),"")</f>
        <v/>
      </c>
      <c r="Y196" s="34"/>
      <c r="Z196" s="34"/>
      <c r="AA196" s="41"/>
      <c r="AB196" s="42"/>
      <c r="AC196" s="34"/>
      <c r="AD196" s="42"/>
      <c r="AE196" s="34"/>
      <c r="AF196" s="42"/>
      <c r="AG196" s="51"/>
    </row>
    <row r="197" spans="1:33" x14ac:dyDescent="0.25">
      <c r="A197" s="54">
        <v>193</v>
      </c>
      <c r="B197" s="48" t="str">
        <f t="shared" si="2"/>
        <v/>
      </c>
      <c r="C197" s="35"/>
      <c r="D197" s="43" t="str">
        <f>+IFERROR(VLOOKUP(E197,Listas!$H$2:$I$34,2,FALSE),"")</f>
        <v/>
      </c>
      <c r="E197" s="36" t="str">
        <f>+IFERROR(VLOOKUP(C197,[1]Directorio!$B$2:$V$1100,2,FALSE),"")</f>
        <v/>
      </c>
      <c r="F197" s="37" t="str">
        <f>+IFERROR(VLOOKUP(C197,[1]Directorio!$B$2:$V$1100,3,FALSE),"")</f>
        <v/>
      </c>
      <c r="G197" s="36" t="str">
        <f>+IFERROR(VLOOKUP(C197,[1]Directorio!$B$2:$V$1100,4,FALSE),"")</f>
        <v/>
      </c>
      <c r="H197" s="36" t="str">
        <f>+IFERROR(VLOOKUP(C197,[1]Directorio!$B$2:$V$1100,5,FALSE),"")</f>
        <v/>
      </c>
      <c r="I197" s="36" t="str">
        <f>+IFERROR(VLOOKUP(C197,[1]Directorio!$B$2:$V$1100,6,FALSE),"")</f>
        <v/>
      </c>
      <c r="J197" s="36" t="str">
        <f>+IFERROR(VLOOKUP(C197,[1]Directorio!$B$2:$V$1100,7,FALSE),"")</f>
        <v/>
      </c>
      <c r="K197" s="36" t="str">
        <f>+IFERROR(VLOOKUP(C197,[1]Directorio!$B$2:$V$1100,8,FALSE),"")</f>
        <v/>
      </c>
      <c r="L197" s="36" t="str">
        <f>+IFERROR(VLOOKUP(C197,[1]Directorio!$B$2:$V$1100,9,FALSE),"")</f>
        <v/>
      </c>
      <c r="M197" s="36" t="str">
        <f>+IFERROR(VLOOKUP(C197,[1]Directorio!$B$2:$V$1100,10,FALSE),"")</f>
        <v/>
      </c>
      <c r="N197" s="36" t="str">
        <f>+IFERROR(VLOOKUP(C197,[1]Directorio!$B$2:$V$1100,11,FALSE),"")</f>
        <v/>
      </c>
      <c r="O197" s="38" t="str">
        <f>+IFERROR(VLOOKUP(C197,[1]Directorio!$B$2:$V$1100,12,FALSE),"")</f>
        <v/>
      </c>
      <c r="P197" s="36" t="str">
        <f>+IFERROR(VLOOKUP(C197,[1]Directorio!$B$2:$V$1100,13,FALSE),"")</f>
        <v/>
      </c>
      <c r="Q197" s="36" t="str">
        <f>+IFERROR(VLOOKUP(C197,[1]Directorio!$B$2:$V$1100,14,FALSE),"")</f>
        <v/>
      </c>
      <c r="R197" s="36" t="str">
        <f>+IFERROR(VLOOKUP(C197,[1]Directorio!$B$2:$V$1100,15,FALSE),"")</f>
        <v/>
      </c>
      <c r="S197" s="36" t="str">
        <f>+IFERROR(VLOOKUP(C197,[1]Directorio!$B$2:$V$1100,16,FALSE),"")</f>
        <v/>
      </c>
      <c r="T197" s="36" t="str">
        <f>+IFERROR(VLOOKUP(C197,[1]Directorio!$B$2:$V$1100,17,FALSE),"")</f>
        <v/>
      </c>
      <c r="U197" s="39" t="str">
        <f>+IFERROR(VLOOKUP(C197,[1]Directorio!$B$2:$V$1100,18,FALSE),"")</f>
        <v/>
      </c>
      <c r="V197" s="39" t="str">
        <f>+IFERROR(VLOOKUP(C197,[1]Directorio!$B$2:$V$1100,19,FALSE),"")</f>
        <v/>
      </c>
      <c r="W197" s="40" t="str">
        <f>+IFERROR(VLOOKUP(C197,[1]Directorio!$B$2:$V$1100,20,FALSE),"")</f>
        <v/>
      </c>
      <c r="X197" s="39" t="str">
        <f>+IFERROR(VLOOKUP(C197,[1]Directorio!$B$2:$V$1100,21,FALSE),"")</f>
        <v/>
      </c>
      <c r="Y197" s="34"/>
      <c r="Z197" s="34"/>
      <c r="AA197" s="41"/>
      <c r="AB197" s="42"/>
      <c r="AC197" s="34"/>
      <c r="AD197" s="42"/>
      <c r="AE197" s="34"/>
      <c r="AF197" s="42"/>
      <c r="AG197" s="51"/>
    </row>
    <row r="198" spans="1:33" x14ac:dyDescent="0.25">
      <c r="A198" s="54">
        <v>194</v>
      </c>
      <c r="B198" s="48" t="str">
        <f t="shared" si="2"/>
        <v/>
      </c>
      <c r="C198" s="35"/>
      <c r="D198" s="43" t="str">
        <f>+IFERROR(VLOOKUP(E198,Listas!$H$2:$I$34,2,FALSE),"")</f>
        <v/>
      </c>
      <c r="E198" s="36" t="str">
        <f>+IFERROR(VLOOKUP(C198,[1]Directorio!$B$2:$V$1100,2,FALSE),"")</f>
        <v/>
      </c>
      <c r="F198" s="37" t="str">
        <f>+IFERROR(VLOOKUP(C198,[1]Directorio!$B$2:$V$1100,3,FALSE),"")</f>
        <v/>
      </c>
      <c r="G198" s="36" t="str">
        <f>+IFERROR(VLOOKUP(C198,[1]Directorio!$B$2:$V$1100,4,FALSE),"")</f>
        <v/>
      </c>
      <c r="H198" s="36" t="str">
        <f>+IFERROR(VLOOKUP(C198,[1]Directorio!$B$2:$V$1100,5,FALSE),"")</f>
        <v/>
      </c>
      <c r="I198" s="36" t="str">
        <f>+IFERROR(VLOOKUP(C198,[1]Directorio!$B$2:$V$1100,6,FALSE),"")</f>
        <v/>
      </c>
      <c r="J198" s="36" t="str">
        <f>+IFERROR(VLOOKUP(C198,[1]Directorio!$B$2:$V$1100,7,FALSE),"")</f>
        <v/>
      </c>
      <c r="K198" s="36" t="str">
        <f>+IFERROR(VLOOKUP(C198,[1]Directorio!$B$2:$V$1100,8,FALSE),"")</f>
        <v/>
      </c>
      <c r="L198" s="36" t="str">
        <f>+IFERROR(VLOOKUP(C198,[1]Directorio!$B$2:$V$1100,9,FALSE),"")</f>
        <v/>
      </c>
      <c r="M198" s="36" t="str">
        <f>+IFERROR(VLOOKUP(C198,[1]Directorio!$B$2:$V$1100,10,FALSE),"")</f>
        <v/>
      </c>
      <c r="N198" s="36" t="str">
        <f>+IFERROR(VLOOKUP(C198,[1]Directorio!$B$2:$V$1100,11,FALSE),"")</f>
        <v/>
      </c>
      <c r="O198" s="38" t="str">
        <f>+IFERROR(VLOOKUP(C198,[1]Directorio!$B$2:$V$1100,12,FALSE),"")</f>
        <v/>
      </c>
      <c r="P198" s="36" t="str">
        <f>+IFERROR(VLOOKUP(C198,[1]Directorio!$B$2:$V$1100,13,FALSE),"")</f>
        <v/>
      </c>
      <c r="Q198" s="36" t="str">
        <f>+IFERROR(VLOOKUP(C198,[1]Directorio!$B$2:$V$1100,14,FALSE),"")</f>
        <v/>
      </c>
      <c r="R198" s="36" t="str">
        <f>+IFERROR(VLOOKUP(C198,[1]Directorio!$B$2:$V$1100,15,FALSE),"")</f>
        <v/>
      </c>
      <c r="S198" s="36" t="str">
        <f>+IFERROR(VLOOKUP(C198,[1]Directorio!$B$2:$V$1100,16,FALSE),"")</f>
        <v/>
      </c>
      <c r="T198" s="36" t="str">
        <f>+IFERROR(VLOOKUP(C198,[1]Directorio!$B$2:$V$1100,17,FALSE),"")</f>
        <v/>
      </c>
      <c r="U198" s="39" t="str">
        <f>+IFERROR(VLOOKUP(C198,[1]Directorio!$B$2:$V$1100,18,FALSE),"")</f>
        <v/>
      </c>
      <c r="V198" s="39" t="str">
        <f>+IFERROR(VLOOKUP(C198,[1]Directorio!$B$2:$V$1100,19,FALSE),"")</f>
        <v/>
      </c>
      <c r="W198" s="40" t="str">
        <f>+IFERROR(VLOOKUP(C198,[1]Directorio!$B$2:$V$1100,20,FALSE),"")</f>
        <v/>
      </c>
      <c r="X198" s="39" t="str">
        <f>+IFERROR(VLOOKUP(C198,[1]Directorio!$B$2:$V$1100,21,FALSE),"")</f>
        <v/>
      </c>
      <c r="Y198" s="34"/>
      <c r="Z198" s="34"/>
      <c r="AA198" s="41"/>
      <c r="AB198" s="42"/>
      <c r="AC198" s="34"/>
      <c r="AD198" s="42"/>
      <c r="AE198" s="34"/>
      <c r="AF198" s="42"/>
      <c r="AG198" s="51"/>
    </row>
    <row r="199" spans="1:33" x14ac:dyDescent="0.25">
      <c r="A199" s="54">
        <v>195</v>
      </c>
      <c r="B199" s="48" t="str">
        <f t="shared" si="2"/>
        <v/>
      </c>
      <c r="C199" s="35"/>
      <c r="D199" s="43" t="str">
        <f>+IFERROR(VLOOKUP(E199,Listas!$H$2:$I$34,2,FALSE),"")</f>
        <v/>
      </c>
      <c r="E199" s="36" t="str">
        <f>+IFERROR(VLOOKUP(C199,[1]Directorio!$B$2:$V$1100,2,FALSE),"")</f>
        <v/>
      </c>
      <c r="F199" s="37" t="str">
        <f>+IFERROR(VLOOKUP(C199,[1]Directorio!$B$2:$V$1100,3,FALSE),"")</f>
        <v/>
      </c>
      <c r="G199" s="36" t="str">
        <f>+IFERROR(VLOOKUP(C199,[1]Directorio!$B$2:$V$1100,4,FALSE),"")</f>
        <v/>
      </c>
      <c r="H199" s="36" t="str">
        <f>+IFERROR(VLOOKUP(C199,[1]Directorio!$B$2:$V$1100,5,FALSE),"")</f>
        <v/>
      </c>
      <c r="I199" s="36" t="str">
        <f>+IFERROR(VLOOKUP(C199,[1]Directorio!$B$2:$V$1100,6,FALSE),"")</f>
        <v/>
      </c>
      <c r="J199" s="36" t="str">
        <f>+IFERROR(VLOOKUP(C199,[1]Directorio!$B$2:$V$1100,7,FALSE),"")</f>
        <v/>
      </c>
      <c r="K199" s="36" t="str">
        <f>+IFERROR(VLOOKUP(C199,[1]Directorio!$B$2:$V$1100,8,FALSE),"")</f>
        <v/>
      </c>
      <c r="L199" s="36" t="str">
        <f>+IFERROR(VLOOKUP(C199,[1]Directorio!$B$2:$V$1100,9,FALSE),"")</f>
        <v/>
      </c>
      <c r="M199" s="36" t="str">
        <f>+IFERROR(VLOOKUP(C199,[1]Directorio!$B$2:$V$1100,10,FALSE),"")</f>
        <v/>
      </c>
      <c r="N199" s="36" t="str">
        <f>+IFERROR(VLOOKUP(C199,[1]Directorio!$B$2:$V$1100,11,FALSE),"")</f>
        <v/>
      </c>
      <c r="O199" s="38" t="str">
        <f>+IFERROR(VLOOKUP(C199,[1]Directorio!$B$2:$V$1100,12,FALSE),"")</f>
        <v/>
      </c>
      <c r="P199" s="36" t="str">
        <f>+IFERROR(VLOOKUP(C199,[1]Directorio!$B$2:$V$1100,13,FALSE),"")</f>
        <v/>
      </c>
      <c r="Q199" s="36" t="str">
        <f>+IFERROR(VLOOKUP(C199,[1]Directorio!$B$2:$V$1100,14,FALSE),"")</f>
        <v/>
      </c>
      <c r="R199" s="36" t="str">
        <f>+IFERROR(VLOOKUP(C199,[1]Directorio!$B$2:$V$1100,15,FALSE),"")</f>
        <v/>
      </c>
      <c r="S199" s="36" t="str">
        <f>+IFERROR(VLOOKUP(C199,[1]Directorio!$B$2:$V$1100,16,FALSE),"")</f>
        <v/>
      </c>
      <c r="T199" s="36" t="str">
        <f>+IFERROR(VLOOKUP(C199,[1]Directorio!$B$2:$V$1100,17,FALSE),"")</f>
        <v/>
      </c>
      <c r="U199" s="39" t="str">
        <f>+IFERROR(VLOOKUP(C199,[1]Directorio!$B$2:$V$1100,18,FALSE),"")</f>
        <v/>
      </c>
      <c r="V199" s="39" t="str">
        <f>+IFERROR(VLOOKUP(C199,[1]Directorio!$B$2:$V$1100,19,FALSE),"")</f>
        <v/>
      </c>
      <c r="W199" s="40" t="str">
        <f>+IFERROR(VLOOKUP(C199,[1]Directorio!$B$2:$V$1100,20,FALSE),"")</f>
        <v/>
      </c>
      <c r="X199" s="39" t="str">
        <f>+IFERROR(VLOOKUP(C199,[1]Directorio!$B$2:$V$1100,21,FALSE),"")</f>
        <v/>
      </c>
      <c r="Y199" s="34"/>
      <c r="Z199" s="34"/>
      <c r="AA199" s="41"/>
      <c r="AB199" s="42"/>
      <c r="AC199" s="34"/>
      <c r="AD199" s="42"/>
      <c r="AE199" s="34"/>
      <c r="AF199" s="42"/>
      <c r="AG199" s="51"/>
    </row>
    <row r="200" spans="1:33" x14ac:dyDescent="0.25">
      <c r="A200" s="54">
        <v>196</v>
      </c>
      <c r="B200" s="48" t="str">
        <f t="shared" ref="B200:B263" si="3">+IF(E200="","",D200&amp;"-"&amp;A200)</f>
        <v/>
      </c>
      <c r="C200" s="35"/>
      <c r="D200" s="43" t="str">
        <f>+IFERROR(VLOOKUP(E200,Listas!$H$2:$I$34,2,FALSE),"")</f>
        <v/>
      </c>
      <c r="E200" s="36" t="str">
        <f>+IFERROR(VLOOKUP(C200,[1]Directorio!$B$2:$V$1100,2,FALSE),"")</f>
        <v/>
      </c>
      <c r="F200" s="37" t="str">
        <f>+IFERROR(VLOOKUP(C200,[1]Directorio!$B$2:$V$1100,3,FALSE),"")</f>
        <v/>
      </c>
      <c r="G200" s="36" t="str">
        <f>+IFERROR(VLOOKUP(C200,[1]Directorio!$B$2:$V$1100,4,FALSE),"")</f>
        <v/>
      </c>
      <c r="H200" s="36" t="str">
        <f>+IFERROR(VLOOKUP(C200,[1]Directorio!$B$2:$V$1100,5,FALSE),"")</f>
        <v/>
      </c>
      <c r="I200" s="36" t="str">
        <f>+IFERROR(VLOOKUP(C200,[1]Directorio!$B$2:$V$1100,6,FALSE),"")</f>
        <v/>
      </c>
      <c r="J200" s="36" t="str">
        <f>+IFERROR(VLOOKUP(C200,[1]Directorio!$B$2:$V$1100,7,FALSE),"")</f>
        <v/>
      </c>
      <c r="K200" s="36" t="str">
        <f>+IFERROR(VLOOKUP(C200,[1]Directorio!$B$2:$V$1100,8,FALSE),"")</f>
        <v/>
      </c>
      <c r="L200" s="36" t="str">
        <f>+IFERROR(VLOOKUP(C200,[1]Directorio!$B$2:$V$1100,9,FALSE),"")</f>
        <v/>
      </c>
      <c r="M200" s="36" t="str">
        <f>+IFERROR(VLOOKUP(C200,[1]Directorio!$B$2:$V$1100,10,FALSE),"")</f>
        <v/>
      </c>
      <c r="N200" s="36" t="str">
        <f>+IFERROR(VLOOKUP(C200,[1]Directorio!$B$2:$V$1100,11,FALSE),"")</f>
        <v/>
      </c>
      <c r="O200" s="38" t="str">
        <f>+IFERROR(VLOOKUP(C200,[1]Directorio!$B$2:$V$1100,12,FALSE),"")</f>
        <v/>
      </c>
      <c r="P200" s="36" t="str">
        <f>+IFERROR(VLOOKUP(C200,[1]Directorio!$B$2:$V$1100,13,FALSE),"")</f>
        <v/>
      </c>
      <c r="Q200" s="36" t="str">
        <f>+IFERROR(VLOOKUP(C200,[1]Directorio!$B$2:$V$1100,14,FALSE),"")</f>
        <v/>
      </c>
      <c r="R200" s="36" t="str">
        <f>+IFERROR(VLOOKUP(C200,[1]Directorio!$B$2:$V$1100,15,FALSE),"")</f>
        <v/>
      </c>
      <c r="S200" s="36" t="str">
        <f>+IFERROR(VLOOKUP(C200,[1]Directorio!$B$2:$V$1100,16,FALSE),"")</f>
        <v/>
      </c>
      <c r="T200" s="36" t="str">
        <f>+IFERROR(VLOOKUP(C200,[1]Directorio!$B$2:$V$1100,17,FALSE),"")</f>
        <v/>
      </c>
      <c r="U200" s="39" t="str">
        <f>+IFERROR(VLOOKUP(C200,[1]Directorio!$B$2:$V$1100,18,FALSE),"")</f>
        <v/>
      </c>
      <c r="V200" s="39" t="str">
        <f>+IFERROR(VLOOKUP(C200,[1]Directorio!$B$2:$V$1100,19,FALSE),"")</f>
        <v/>
      </c>
      <c r="W200" s="40" t="str">
        <f>+IFERROR(VLOOKUP(C200,[1]Directorio!$B$2:$V$1100,20,FALSE),"")</f>
        <v/>
      </c>
      <c r="X200" s="39" t="str">
        <f>+IFERROR(VLOOKUP(C200,[1]Directorio!$B$2:$V$1100,21,FALSE),"")</f>
        <v/>
      </c>
      <c r="Y200" s="34"/>
      <c r="Z200" s="34"/>
      <c r="AA200" s="41"/>
      <c r="AB200" s="42"/>
      <c r="AC200" s="34"/>
      <c r="AD200" s="42"/>
      <c r="AE200" s="34"/>
      <c r="AF200" s="42"/>
      <c r="AG200" s="51"/>
    </row>
    <row r="201" spans="1:33" x14ac:dyDescent="0.25">
      <c r="A201" s="54">
        <v>197</v>
      </c>
      <c r="B201" s="48" t="str">
        <f t="shared" si="3"/>
        <v/>
      </c>
      <c r="C201" s="35"/>
      <c r="D201" s="43" t="str">
        <f>+IFERROR(VLOOKUP(E201,Listas!$H$2:$I$34,2,FALSE),"")</f>
        <v/>
      </c>
      <c r="E201" s="36" t="str">
        <f>+IFERROR(VLOOKUP(C201,[1]Directorio!$B$2:$V$1100,2,FALSE),"")</f>
        <v/>
      </c>
      <c r="F201" s="37" t="str">
        <f>+IFERROR(VLOOKUP(C201,[1]Directorio!$B$2:$V$1100,3,FALSE),"")</f>
        <v/>
      </c>
      <c r="G201" s="36" t="str">
        <f>+IFERROR(VLOOKUP(C201,[1]Directorio!$B$2:$V$1100,4,FALSE),"")</f>
        <v/>
      </c>
      <c r="H201" s="36" t="str">
        <f>+IFERROR(VLOOKUP(C201,[1]Directorio!$B$2:$V$1100,5,FALSE),"")</f>
        <v/>
      </c>
      <c r="I201" s="36" t="str">
        <f>+IFERROR(VLOOKUP(C201,[1]Directorio!$B$2:$V$1100,6,FALSE),"")</f>
        <v/>
      </c>
      <c r="J201" s="36" t="str">
        <f>+IFERROR(VLOOKUP(C201,[1]Directorio!$B$2:$V$1100,7,FALSE),"")</f>
        <v/>
      </c>
      <c r="K201" s="36" t="str">
        <f>+IFERROR(VLOOKUP(C201,[1]Directorio!$B$2:$V$1100,8,FALSE),"")</f>
        <v/>
      </c>
      <c r="L201" s="36" t="str">
        <f>+IFERROR(VLOOKUP(C201,[1]Directorio!$B$2:$V$1100,9,FALSE),"")</f>
        <v/>
      </c>
      <c r="M201" s="36" t="str">
        <f>+IFERROR(VLOOKUP(C201,[1]Directorio!$B$2:$V$1100,10,FALSE),"")</f>
        <v/>
      </c>
      <c r="N201" s="36" t="str">
        <f>+IFERROR(VLOOKUP(C201,[1]Directorio!$B$2:$V$1100,11,FALSE),"")</f>
        <v/>
      </c>
      <c r="O201" s="38" t="str">
        <f>+IFERROR(VLOOKUP(C201,[1]Directorio!$B$2:$V$1100,12,FALSE),"")</f>
        <v/>
      </c>
      <c r="P201" s="36" t="str">
        <f>+IFERROR(VLOOKUP(C201,[1]Directorio!$B$2:$V$1100,13,FALSE),"")</f>
        <v/>
      </c>
      <c r="Q201" s="36" t="str">
        <f>+IFERROR(VLOOKUP(C201,[1]Directorio!$B$2:$V$1100,14,FALSE),"")</f>
        <v/>
      </c>
      <c r="R201" s="36" t="str">
        <f>+IFERROR(VLOOKUP(C201,[1]Directorio!$B$2:$V$1100,15,FALSE),"")</f>
        <v/>
      </c>
      <c r="S201" s="36" t="str">
        <f>+IFERROR(VLOOKUP(C201,[1]Directorio!$B$2:$V$1100,16,FALSE),"")</f>
        <v/>
      </c>
      <c r="T201" s="36" t="str">
        <f>+IFERROR(VLOOKUP(C201,[1]Directorio!$B$2:$V$1100,17,FALSE),"")</f>
        <v/>
      </c>
      <c r="U201" s="39" t="str">
        <f>+IFERROR(VLOOKUP(C201,[1]Directorio!$B$2:$V$1100,18,FALSE),"")</f>
        <v/>
      </c>
      <c r="V201" s="39" t="str">
        <f>+IFERROR(VLOOKUP(C201,[1]Directorio!$B$2:$V$1100,19,FALSE),"")</f>
        <v/>
      </c>
      <c r="W201" s="40" t="str">
        <f>+IFERROR(VLOOKUP(C201,[1]Directorio!$B$2:$V$1100,20,FALSE),"")</f>
        <v/>
      </c>
      <c r="X201" s="39" t="str">
        <f>+IFERROR(VLOOKUP(C201,[1]Directorio!$B$2:$V$1100,21,FALSE),"")</f>
        <v/>
      </c>
      <c r="Y201" s="34"/>
      <c r="Z201" s="34"/>
      <c r="AA201" s="41"/>
      <c r="AB201" s="42"/>
      <c r="AC201" s="34"/>
      <c r="AD201" s="42"/>
      <c r="AE201" s="34"/>
      <c r="AF201" s="42"/>
      <c r="AG201" s="51"/>
    </row>
    <row r="202" spans="1:33" x14ac:dyDescent="0.25">
      <c r="A202" s="54">
        <v>198</v>
      </c>
      <c r="B202" s="48" t="str">
        <f t="shared" si="3"/>
        <v/>
      </c>
      <c r="C202" s="35"/>
      <c r="D202" s="43" t="str">
        <f>+IFERROR(VLOOKUP(E202,Listas!$H$2:$I$34,2,FALSE),"")</f>
        <v/>
      </c>
      <c r="E202" s="36" t="str">
        <f>+IFERROR(VLOOKUP(C202,[1]Directorio!$B$2:$V$1100,2,FALSE),"")</f>
        <v/>
      </c>
      <c r="F202" s="37" t="str">
        <f>+IFERROR(VLOOKUP(C202,[1]Directorio!$B$2:$V$1100,3,FALSE),"")</f>
        <v/>
      </c>
      <c r="G202" s="36" t="str">
        <f>+IFERROR(VLOOKUP(C202,[1]Directorio!$B$2:$V$1100,4,FALSE),"")</f>
        <v/>
      </c>
      <c r="H202" s="36" t="str">
        <f>+IFERROR(VLOOKUP(C202,[1]Directorio!$B$2:$V$1100,5,FALSE),"")</f>
        <v/>
      </c>
      <c r="I202" s="36" t="str">
        <f>+IFERROR(VLOOKUP(C202,[1]Directorio!$B$2:$V$1100,6,FALSE),"")</f>
        <v/>
      </c>
      <c r="J202" s="36" t="str">
        <f>+IFERROR(VLOOKUP(C202,[1]Directorio!$B$2:$V$1100,7,FALSE),"")</f>
        <v/>
      </c>
      <c r="K202" s="36" t="str">
        <f>+IFERROR(VLOOKUP(C202,[1]Directorio!$B$2:$V$1100,8,FALSE),"")</f>
        <v/>
      </c>
      <c r="L202" s="36" t="str">
        <f>+IFERROR(VLOOKUP(C202,[1]Directorio!$B$2:$V$1100,9,FALSE),"")</f>
        <v/>
      </c>
      <c r="M202" s="36" t="str">
        <f>+IFERROR(VLOOKUP(C202,[1]Directorio!$B$2:$V$1100,10,FALSE),"")</f>
        <v/>
      </c>
      <c r="N202" s="36" t="str">
        <f>+IFERROR(VLOOKUP(C202,[1]Directorio!$B$2:$V$1100,11,FALSE),"")</f>
        <v/>
      </c>
      <c r="O202" s="38" t="str">
        <f>+IFERROR(VLOOKUP(C202,[1]Directorio!$B$2:$V$1100,12,FALSE),"")</f>
        <v/>
      </c>
      <c r="P202" s="36" t="str">
        <f>+IFERROR(VLOOKUP(C202,[1]Directorio!$B$2:$V$1100,13,FALSE),"")</f>
        <v/>
      </c>
      <c r="Q202" s="36" t="str">
        <f>+IFERROR(VLOOKUP(C202,[1]Directorio!$B$2:$V$1100,14,FALSE),"")</f>
        <v/>
      </c>
      <c r="R202" s="36" t="str">
        <f>+IFERROR(VLOOKUP(C202,[1]Directorio!$B$2:$V$1100,15,FALSE),"")</f>
        <v/>
      </c>
      <c r="S202" s="36" t="str">
        <f>+IFERROR(VLOOKUP(C202,[1]Directorio!$B$2:$V$1100,16,FALSE),"")</f>
        <v/>
      </c>
      <c r="T202" s="36" t="str">
        <f>+IFERROR(VLOOKUP(C202,[1]Directorio!$B$2:$V$1100,17,FALSE),"")</f>
        <v/>
      </c>
      <c r="U202" s="39" t="str">
        <f>+IFERROR(VLOOKUP(C202,[1]Directorio!$B$2:$V$1100,18,FALSE),"")</f>
        <v/>
      </c>
      <c r="V202" s="39" t="str">
        <f>+IFERROR(VLOOKUP(C202,[1]Directorio!$B$2:$V$1100,19,FALSE),"")</f>
        <v/>
      </c>
      <c r="W202" s="40" t="str">
        <f>+IFERROR(VLOOKUP(C202,[1]Directorio!$B$2:$V$1100,20,FALSE),"")</f>
        <v/>
      </c>
      <c r="X202" s="39" t="str">
        <f>+IFERROR(VLOOKUP(C202,[1]Directorio!$B$2:$V$1100,21,FALSE),"")</f>
        <v/>
      </c>
      <c r="Y202" s="34"/>
      <c r="Z202" s="34"/>
      <c r="AA202" s="41"/>
      <c r="AB202" s="42"/>
      <c r="AC202" s="34"/>
      <c r="AD202" s="42"/>
      <c r="AE202" s="34"/>
      <c r="AF202" s="42"/>
      <c r="AG202" s="51"/>
    </row>
    <row r="203" spans="1:33" x14ac:dyDescent="0.25">
      <c r="A203" s="54">
        <v>199</v>
      </c>
      <c r="B203" s="48" t="str">
        <f t="shared" si="3"/>
        <v/>
      </c>
      <c r="C203" s="35"/>
      <c r="D203" s="43" t="str">
        <f>+IFERROR(VLOOKUP(E203,Listas!$H$2:$I$34,2,FALSE),"")</f>
        <v/>
      </c>
      <c r="E203" s="36" t="str">
        <f>+IFERROR(VLOOKUP(C203,[1]Directorio!$B$2:$V$1100,2,FALSE),"")</f>
        <v/>
      </c>
      <c r="F203" s="37" t="str">
        <f>+IFERROR(VLOOKUP(C203,[1]Directorio!$B$2:$V$1100,3,FALSE),"")</f>
        <v/>
      </c>
      <c r="G203" s="36" t="str">
        <f>+IFERROR(VLOOKUP(C203,[1]Directorio!$B$2:$V$1100,4,FALSE),"")</f>
        <v/>
      </c>
      <c r="H203" s="36" t="str">
        <f>+IFERROR(VLOOKUP(C203,[1]Directorio!$B$2:$V$1100,5,FALSE),"")</f>
        <v/>
      </c>
      <c r="I203" s="36" t="str">
        <f>+IFERROR(VLOOKUP(C203,[1]Directorio!$B$2:$V$1100,6,FALSE),"")</f>
        <v/>
      </c>
      <c r="J203" s="36" t="str">
        <f>+IFERROR(VLOOKUP(C203,[1]Directorio!$B$2:$V$1100,7,FALSE),"")</f>
        <v/>
      </c>
      <c r="K203" s="36" t="str">
        <f>+IFERROR(VLOOKUP(C203,[1]Directorio!$B$2:$V$1100,8,FALSE),"")</f>
        <v/>
      </c>
      <c r="L203" s="36" t="str">
        <f>+IFERROR(VLOOKUP(C203,[1]Directorio!$B$2:$V$1100,9,FALSE),"")</f>
        <v/>
      </c>
      <c r="M203" s="36" t="str">
        <f>+IFERROR(VLOOKUP(C203,[1]Directorio!$B$2:$V$1100,10,FALSE),"")</f>
        <v/>
      </c>
      <c r="N203" s="36" t="str">
        <f>+IFERROR(VLOOKUP(C203,[1]Directorio!$B$2:$V$1100,11,FALSE),"")</f>
        <v/>
      </c>
      <c r="O203" s="38" t="str">
        <f>+IFERROR(VLOOKUP(C203,[1]Directorio!$B$2:$V$1100,12,FALSE),"")</f>
        <v/>
      </c>
      <c r="P203" s="36" t="str">
        <f>+IFERROR(VLOOKUP(C203,[1]Directorio!$B$2:$V$1100,13,FALSE),"")</f>
        <v/>
      </c>
      <c r="Q203" s="36" t="str">
        <f>+IFERROR(VLOOKUP(C203,[1]Directorio!$B$2:$V$1100,14,FALSE),"")</f>
        <v/>
      </c>
      <c r="R203" s="36" t="str">
        <f>+IFERROR(VLOOKUP(C203,[1]Directorio!$B$2:$V$1100,15,FALSE),"")</f>
        <v/>
      </c>
      <c r="S203" s="36" t="str">
        <f>+IFERROR(VLOOKUP(C203,[1]Directorio!$B$2:$V$1100,16,FALSE),"")</f>
        <v/>
      </c>
      <c r="T203" s="36" t="str">
        <f>+IFERROR(VLOOKUP(C203,[1]Directorio!$B$2:$V$1100,17,FALSE),"")</f>
        <v/>
      </c>
      <c r="U203" s="39" t="str">
        <f>+IFERROR(VLOOKUP(C203,[1]Directorio!$B$2:$V$1100,18,FALSE),"")</f>
        <v/>
      </c>
      <c r="V203" s="39" t="str">
        <f>+IFERROR(VLOOKUP(C203,[1]Directorio!$B$2:$V$1100,19,FALSE),"")</f>
        <v/>
      </c>
      <c r="W203" s="40" t="str">
        <f>+IFERROR(VLOOKUP(C203,[1]Directorio!$B$2:$V$1100,20,FALSE),"")</f>
        <v/>
      </c>
      <c r="X203" s="39" t="str">
        <f>+IFERROR(VLOOKUP(C203,[1]Directorio!$B$2:$V$1100,21,FALSE),"")</f>
        <v/>
      </c>
      <c r="Y203" s="34"/>
      <c r="Z203" s="34"/>
      <c r="AA203" s="41"/>
      <c r="AB203" s="42"/>
      <c r="AC203" s="34"/>
      <c r="AD203" s="42"/>
      <c r="AE203" s="34"/>
      <c r="AF203" s="42"/>
      <c r="AG203" s="51"/>
    </row>
    <row r="204" spans="1:33" x14ac:dyDescent="0.25">
      <c r="A204" s="54">
        <v>200</v>
      </c>
      <c r="B204" s="48" t="str">
        <f t="shared" si="3"/>
        <v/>
      </c>
      <c r="C204" s="35"/>
      <c r="D204" s="43" t="str">
        <f>+IFERROR(VLOOKUP(E204,Listas!$H$2:$I$34,2,FALSE),"")</f>
        <v/>
      </c>
      <c r="E204" s="36" t="str">
        <f>+IFERROR(VLOOKUP(C204,[1]Directorio!$B$2:$V$1100,2,FALSE),"")</f>
        <v/>
      </c>
      <c r="F204" s="37" t="str">
        <f>+IFERROR(VLOOKUP(C204,[1]Directorio!$B$2:$V$1100,3,FALSE),"")</f>
        <v/>
      </c>
      <c r="G204" s="36" t="str">
        <f>+IFERROR(VLOOKUP(C204,[1]Directorio!$B$2:$V$1100,4,FALSE),"")</f>
        <v/>
      </c>
      <c r="H204" s="36" t="str">
        <f>+IFERROR(VLOOKUP(C204,[1]Directorio!$B$2:$V$1100,5,FALSE),"")</f>
        <v/>
      </c>
      <c r="I204" s="36" t="str">
        <f>+IFERROR(VLOOKUP(C204,[1]Directorio!$B$2:$V$1100,6,FALSE),"")</f>
        <v/>
      </c>
      <c r="J204" s="36" t="str">
        <f>+IFERROR(VLOOKUP(C204,[1]Directorio!$B$2:$V$1100,7,FALSE),"")</f>
        <v/>
      </c>
      <c r="K204" s="36" t="str">
        <f>+IFERROR(VLOOKUP(C204,[1]Directorio!$B$2:$V$1100,8,FALSE),"")</f>
        <v/>
      </c>
      <c r="L204" s="36" t="str">
        <f>+IFERROR(VLOOKUP(C204,[1]Directorio!$B$2:$V$1100,9,FALSE),"")</f>
        <v/>
      </c>
      <c r="M204" s="36" t="str">
        <f>+IFERROR(VLOOKUP(C204,[1]Directorio!$B$2:$V$1100,10,FALSE),"")</f>
        <v/>
      </c>
      <c r="N204" s="36" t="str">
        <f>+IFERROR(VLOOKUP(C204,[1]Directorio!$B$2:$V$1100,11,FALSE),"")</f>
        <v/>
      </c>
      <c r="O204" s="38" t="str">
        <f>+IFERROR(VLOOKUP(C204,[1]Directorio!$B$2:$V$1100,12,FALSE),"")</f>
        <v/>
      </c>
      <c r="P204" s="36" t="str">
        <f>+IFERROR(VLOOKUP(C204,[1]Directorio!$B$2:$V$1100,13,FALSE),"")</f>
        <v/>
      </c>
      <c r="Q204" s="36" t="str">
        <f>+IFERROR(VLOOKUP(C204,[1]Directorio!$B$2:$V$1100,14,FALSE),"")</f>
        <v/>
      </c>
      <c r="R204" s="36" t="str">
        <f>+IFERROR(VLOOKUP(C204,[1]Directorio!$B$2:$V$1100,15,FALSE),"")</f>
        <v/>
      </c>
      <c r="S204" s="36" t="str">
        <f>+IFERROR(VLOOKUP(C204,[1]Directorio!$B$2:$V$1100,16,FALSE),"")</f>
        <v/>
      </c>
      <c r="T204" s="36" t="str">
        <f>+IFERROR(VLOOKUP(C204,[1]Directorio!$B$2:$V$1100,17,FALSE),"")</f>
        <v/>
      </c>
      <c r="U204" s="39" t="str">
        <f>+IFERROR(VLOOKUP(C204,[1]Directorio!$B$2:$V$1100,18,FALSE),"")</f>
        <v/>
      </c>
      <c r="V204" s="39" t="str">
        <f>+IFERROR(VLOOKUP(C204,[1]Directorio!$B$2:$V$1100,19,FALSE),"")</f>
        <v/>
      </c>
      <c r="W204" s="40" t="str">
        <f>+IFERROR(VLOOKUP(C204,[1]Directorio!$B$2:$V$1100,20,FALSE),"")</f>
        <v/>
      </c>
      <c r="X204" s="39" t="str">
        <f>+IFERROR(VLOOKUP(C204,[1]Directorio!$B$2:$V$1100,21,FALSE),"")</f>
        <v/>
      </c>
      <c r="Y204" s="34"/>
      <c r="Z204" s="34"/>
      <c r="AA204" s="41"/>
      <c r="AB204" s="42"/>
      <c r="AC204" s="34"/>
      <c r="AD204" s="42"/>
      <c r="AE204" s="34"/>
      <c r="AF204" s="42"/>
      <c r="AG204" s="51"/>
    </row>
    <row r="205" spans="1:33" x14ac:dyDescent="0.25">
      <c r="A205" s="54">
        <v>201</v>
      </c>
      <c r="B205" s="48" t="str">
        <f t="shared" si="3"/>
        <v/>
      </c>
      <c r="C205" s="35"/>
      <c r="D205" s="43" t="str">
        <f>+IFERROR(VLOOKUP(E205,Listas!$H$2:$I$34,2,FALSE),"")</f>
        <v/>
      </c>
      <c r="E205" s="36" t="str">
        <f>+IFERROR(VLOOKUP(C205,[1]Directorio!$B$2:$V$1100,2,FALSE),"")</f>
        <v/>
      </c>
      <c r="F205" s="37" t="str">
        <f>+IFERROR(VLOOKUP(C205,[1]Directorio!$B$2:$V$1100,3,FALSE),"")</f>
        <v/>
      </c>
      <c r="G205" s="36" t="str">
        <f>+IFERROR(VLOOKUP(C205,[1]Directorio!$B$2:$V$1100,4,FALSE),"")</f>
        <v/>
      </c>
      <c r="H205" s="36" t="str">
        <f>+IFERROR(VLOOKUP(C205,[1]Directorio!$B$2:$V$1100,5,FALSE),"")</f>
        <v/>
      </c>
      <c r="I205" s="36" t="str">
        <f>+IFERROR(VLOOKUP(C205,[1]Directorio!$B$2:$V$1100,6,FALSE),"")</f>
        <v/>
      </c>
      <c r="J205" s="36" t="str">
        <f>+IFERROR(VLOOKUP(C205,[1]Directorio!$B$2:$V$1100,7,FALSE),"")</f>
        <v/>
      </c>
      <c r="K205" s="36" t="str">
        <f>+IFERROR(VLOOKUP(C205,[1]Directorio!$B$2:$V$1100,8,FALSE),"")</f>
        <v/>
      </c>
      <c r="L205" s="36" t="str">
        <f>+IFERROR(VLOOKUP(C205,[1]Directorio!$B$2:$V$1100,9,FALSE),"")</f>
        <v/>
      </c>
      <c r="M205" s="36" t="str">
        <f>+IFERROR(VLOOKUP(C205,[1]Directorio!$B$2:$V$1100,10,FALSE),"")</f>
        <v/>
      </c>
      <c r="N205" s="36" t="str">
        <f>+IFERROR(VLOOKUP(C205,[1]Directorio!$B$2:$V$1100,11,FALSE),"")</f>
        <v/>
      </c>
      <c r="O205" s="38" t="str">
        <f>+IFERROR(VLOOKUP(C205,[1]Directorio!$B$2:$V$1100,12,FALSE),"")</f>
        <v/>
      </c>
      <c r="P205" s="36" t="str">
        <f>+IFERROR(VLOOKUP(C205,[1]Directorio!$B$2:$V$1100,13,FALSE),"")</f>
        <v/>
      </c>
      <c r="Q205" s="36" t="str">
        <f>+IFERROR(VLOOKUP(C205,[1]Directorio!$B$2:$V$1100,14,FALSE),"")</f>
        <v/>
      </c>
      <c r="R205" s="36" t="str">
        <f>+IFERROR(VLOOKUP(C205,[1]Directorio!$B$2:$V$1100,15,FALSE),"")</f>
        <v/>
      </c>
      <c r="S205" s="36" t="str">
        <f>+IFERROR(VLOOKUP(C205,[1]Directorio!$B$2:$V$1100,16,FALSE),"")</f>
        <v/>
      </c>
      <c r="T205" s="36" t="str">
        <f>+IFERROR(VLOOKUP(C205,[1]Directorio!$B$2:$V$1100,17,FALSE),"")</f>
        <v/>
      </c>
      <c r="U205" s="39" t="str">
        <f>+IFERROR(VLOOKUP(C205,[1]Directorio!$B$2:$V$1100,18,FALSE),"")</f>
        <v/>
      </c>
      <c r="V205" s="39" t="str">
        <f>+IFERROR(VLOOKUP(C205,[1]Directorio!$B$2:$V$1100,19,FALSE),"")</f>
        <v/>
      </c>
      <c r="W205" s="40" t="str">
        <f>+IFERROR(VLOOKUP(C205,[1]Directorio!$B$2:$V$1100,20,FALSE),"")</f>
        <v/>
      </c>
      <c r="X205" s="39" t="str">
        <f>+IFERROR(VLOOKUP(C205,[1]Directorio!$B$2:$V$1100,21,FALSE),"")</f>
        <v/>
      </c>
      <c r="Y205" s="34"/>
      <c r="Z205" s="34"/>
      <c r="AA205" s="41"/>
      <c r="AB205" s="42"/>
      <c r="AC205" s="34"/>
      <c r="AD205" s="42"/>
      <c r="AE205" s="34"/>
      <c r="AF205" s="42"/>
      <c r="AG205" s="51"/>
    </row>
    <row r="206" spans="1:33" x14ac:dyDescent="0.25">
      <c r="A206" s="54">
        <v>202</v>
      </c>
      <c r="B206" s="48" t="str">
        <f t="shared" si="3"/>
        <v/>
      </c>
      <c r="C206" s="35"/>
      <c r="D206" s="43" t="str">
        <f>+IFERROR(VLOOKUP(E206,Listas!$H$2:$I$34,2,FALSE),"")</f>
        <v/>
      </c>
      <c r="E206" s="36" t="str">
        <f>+IFERROR(VLOOKUP(C206,[1]Directorio!$B$2:$V$1100,2,FALSE),"")</f>
        <v/>
      </c>
      <c r="F206" s="37" t="str">
        <f>+IFERROR(VLOOKUP(C206,[1]Directorio!$B$2:$V$1100,3,FALSE),"")</f>
        <v/>
      </c>
      <c r="G206" s="36" t="str">
        <f>+IFERROR(VLOOKUP(C206,[1]Directorio!$B$2:$V$1100,4,FALSE),"")</f>
        <v/>
      </c>
      <c r="H206" s="36" t="str">
        <f>+IFERROR(VLOOKUP(C206,[1]Directorio!$B$2:$V$1100,5,FALSE),"")</f>
        <v/>
      </c>
      <c r="I206" s="36" t="str">
        <f>+IFERROR(VLOOKUP(C206,[1]Directorio!$B$2:$V$1100,6,FALSE),"")</f>
        <v/>
      </c>
      <c r="J206" s="36" t="str">
        <f>+IFERROR(VLOOKUP(C206,[1]Directorio!$B$2:$V$1100,7,FALSE),"")</f>
        <v/>
      </c>
      <c r="K206" s="36" t="str">
        <f>+IFERROR(VLOOKUP(C206,[1]Directorio!$B$2:$V$1100,8,FALSE),"")</f>
        <v/>
      </c>
      <c r="L206" s="36" t="str">
        <f>+IFERROR(VLOOKUP(C206,[1]Directorio!$B$2:$V$1100,9,FALSE),"")</f>
        <v/>
      </c>
      <c r="M206" s="36" t="str">
        <f>+IFERROR(VLOOKUP(C206,[1]Directorio!$B$2:$V$1100,10,FALSE),"")</f>
        <v/>
      </c>
      <c r="N206" s="36" t="str">
        <f>+IFERROR(VLOOKUP(C206,[1]Directorio!$B$2:$V$1100,11,FALSE),"")</f>
        <v/>
      </c>
      <c r="O206" s="38" t="str">
        <f>+IFERROR(VLOOKUP(C206,[1]Directorio!$B$2:$V$1100,12,FALSE),"")</f>
        <v/>
      </c>
      <c r="P206" s="36" t="str">
        <f>+IFERROR(VLOOKUP(C206,[1]Directorio!$B$2:$V$1100,13,FALSE),"")</f>
        <v/>
      </c>
      <c r="Q206" s="36" t="str">
        <f>+IFERROR(VLOOKUP(C206,[1]Directorio!$B$2:$V$1100,14,FALSE),"")</f>
        <v/>
      </c>
      <c r="R206" s="36" t="str">
        <f>+IFERROR(VLOOKUP(C206,[1]Directorio!$B$2:$V$1100,15,FALSE),"")</f>
        <v/>
      </c>
      <c r="S206" s="36" t="str">
        <f>+IFERROR(VLOOKUP(C206,[1]Directorio!$B$2:$V$1100,16,FALSE),"")</f>
        <v/>
      </c>
      <c r="T206" s="36" t="str">
        <f>+IFERROR(VLOOKUP(C206,[1]Directorio!$B$2:$V$1100,17,FALSE),"")</f>
        <v/>
      </c>
      <c r="U206" s="39" t="str">
        <f>+IFERROR(VLOOKUP(C206,[1]Directorio!$B$2:$V$1100,18,FALSE),"")</f>
        <v/>
      </c>
      <c r="V206" s="39" t="str">
        <f>+IFERROR(VLOOKUP(C206,[1]Directorio!$B$2:$V$1100,19,FALSE),"")</f>
        <v/>
      </c>
      <c r="W206" s="40" t="str">
        <f>+IFERROR(VLOOKUP(C206,[1]Directorio!$B$2:$V$1100,20,FALSE),"")</f>
        <v/>
      </c>
      <c r="X206" s="39" t="str">
        <f>+IFERROR(VLOOKUP(C206,[1]Directorio!$B$2:$V$1100,21,FALSE),"")</f>
        <v/>
      </c>
      <c r="Y206" s="34"/>
      <c r="Z206" s="34"/>
      <c r="AA206" s="41"/>
      <c r="AB206" s="42"/>
      <c r="AC206" s="34"/>
      <c r="AD206" s="42"/>
      <c r="AE206" s="34"/>
      <c r="AF206" s="42"/>
      <c r="AG206" s="51"/>
    </row>
    <row r="207" spans="1:33" x14ac:dyDescent="0.25">
      <c r="A207" s="54">
        <v>203</v>
      </c>
      <c r="B207" s="48" t="str">
        <f t="shared" si="3"/>
        <v/>
      </c>
      <c r="C207" s="35"/>
      <c r="D207" s="43" t="str">
        <f>+IFERROR(VLOOKUP(E207,Listas!$H$2:$I$34,2,FALSE),"")</f>
        <v/>
      </c>
      <c r="E207" s="36" t="str">
        <f>+IFERROR(VLOOKUP(C207,[1]Directorio!$B$2:$V$1100,2,FALSE),"")</f>
        <v/>
      </c>
      <c r="F207" s="37" t="str">
        <f>+IFERROR(VLOOKUP(C207,[1]Directorio!$B$2:$V$1100,3,FALSE),"")</f>
        <v/>
      </c>
      <c r="G207" s="36" t="str">
        <f>+IFERROR(VLOOKUP(C207,[1]Directorio!$B$2:$V$1100,4,FALSE),"")</f>
        <v/>
      </c>
      <c r="H207" s="36" t="str">
        <f>+IFERROR(VLOOKUP(C207,[1]Directorio!$B$2:$V$1100,5,FALSE),"")</f>
        <v/>
      </c>
      <c r="I207" s="36" t="str">
        <f>+IFERROR(VLOOKUP(C207,[1]Directorio!$B$2:$V$1100,6,FALSE),"")</f>
        <v/>
      </c>
      <c r="J207" s="36" t="str">
        <f>+IFERROR(VLOOKUP(C207,[1]Directorio!$B$2:$V$1100,7,FALSE),"")</f>
        <v/>
      </c>
      <c r="K207" s="36" t="str">
        <f>+IFERROR(VLOOKUP(C207,[1]Directorio!$B$2:$V$1100,8,FALSE),"")</f>
        <v/>
      </c>
      <c r="L207" s="36" t="str">
        <f>+IFERROR(VLOOKUP(C207,[1]Directorio!$B$2:$V$1100,9,FALSE),"")</f>
        <v/>
      </c>
      <c r="M207" s="36" t="str">
        <f>+IFERROR(VLOOKUP(C207,[1]Directorio!$B$2:$V$1100,10,FALSE),"")</f>
        <v/>
      </c>
      <c r="N207" s="36" t="str">
        <f>+IFERROR(VLOOKUP(C207,[1]Directorio!$B$2:$V$1100,11,FALSE),"")</f>
        <v/>
      </c>
      <c r="O207" s="38" t="str">
        <f>+IFERROR(VLOOKUP(C207,[1]Directorio!$B$2:$V$1100,12,FALSE),"")</f>
        <v/>
      </c>
      <c r="P207" s="36" t="str">
        <f>+IFERROR(VLOOKUP(C207,[1]Directorio!$B$2:$V$1100,13,FALSE),"")</f>
        <v/>
      </c>
      <c r="Q207" s="36" t="str">
        <f>+IFERROR(VLOOKUP(C207,[1]Directorio!$B$2:$V$1100,14,FALSE),"")</f>
        <v/>
      </c>
      <c r="R207" s="36" t="str">
        <f>+IFERROR(VLOOKUP(C207,[1]Directorio!$B$2:$V$1100,15,FALSE),"")</f>
        <v/>
      </c>
      <c r="S207" s="36" t="str">
        <f>+IFERROR(VLOOKUP(C207,[1]Directorio!$B$2:$V$1100,16,FALSE),"")</f>
        <v/>
      </c>
      <c r="T207" s="36" t="str">
        <f>+IFERROR(VLOOKUP(C207,[1]Directorio!$B$2:$V$1100,17,FALSE),"")</f>
        <v/>
      </c>
      <c r="U207" s="39" t="str">
        <f>+IFERROR(VLOOKUP(C207,[1]Directorio!$B$2:$V$1100,18,FALSE),"")</f>
        <v/>
      </c>
      <c r="V207" s="39" t="str">
        <f>+IFERROR(VLOOKUP(C207,[1]Directorio!$B$2:$V$1100,19,FALSE),"")</f>
        <v/>
      </c>
      <c r="W207" s="40" t="str">
        <f>+IFERROR(VLOOKUP(C207,[1]Directorio!$B$2:$V$1100,20,FALSE),"")</f>
        <v/>
      </c>
      <c r="X207" s="39" t="str">
        <f>+IFERROR(VLOOKUP(C207,[1]Directorio!$B$2:$V$1100,21,FALSE),"")</f>
        <v/>
      </c>
      <c r="Y207" s="34"/>
      <c r="Z207" s="34"/>
      <c r="AA207" s="41"/>
      <c r="AB207" s="42"/>
      <c r="AC207" s="34"/>
      <c r="AD207" s="42"/>
      <c r="AE207" s="34"/>
      <c r="AF207" s="42"/>
      <c r="AG207" s="51"/>
    </row>
    <row r="208" spans="1:33" x14ac:dyDescent="0.25">
      <c r="A208" s="54">
        <v>204</v>
      </c>
      <c r="B208" s="48" t="str">
        <f t="shared" si="3"/>
        <v/>
      </c>
      <c r="C208" s="35"/>
      <c r="D208" s="43" t="str">
        <f>+IFERROR(VLOOKUP(E208,Listas!$H$2:$I$34,2,FALSE),"")</f>
        <v/>
      </c>
      <c r="E208" s="36" t="str">
        <f>+IFERROR(VLOOKUP(C208,[1]Directorio!$B$2:$V$1100,2,FALSE),"")</f>
        <v/>
      </c>
      <c r="F208" s="37" t="str">
        <f>+IFERROR(VLOOKUP(C208,[1]Directorio!$B$2:$V$1100,3,FALSE),"")</f>
        <v/>
      </c>
      <c r="G208" s="36" t="str">
        <f>+IFERROR(VLOOKUP(C208,[1]Directorio!$B$2:$V$1100,4,FALSE),"")</f>
        <v/>
      </c>
      <c r="H208" s="36" t="str">
        <f>+IFERROR(VLOOKUP(C208,[1]Directorio!$B$2:$V$1100,5,FALSE),"")</f>
        <v/>
      </c>
      <c r="I208" s="36" t="str">
        <f>+IFERROR(VLOOKUP(C208,[1]Directorio!$B$2:$V$1100,6,FALSE),"")</f>
        <v/>
      </c>
      <c r="J208" s="36" t="str">
        <f>+IFERROR(VLOOKUP(C208,[1]Directorio!$B$2:$V$1100,7,FALSE),"")</f>
        <v/>
      </c>
      <c r="K208" s="36" t="str">
        <f>+IFERROR(VLOOKUP(C208,[1]Directorio!$B$2:$V$1100,8,FALSE),"")</f>
        <v/>
      </c>
      <c r="L208" s="36" t="str">
        <f>+IFERROR(VLOOKUP(C208,[1]Directorio!$B$2:$V$1100,9,FALSE),"")</f>
        <v/>
      </c>
      <c r="M208" s="36" t="str">
        <f>+IFERROR(VLOOKUP(C208,[1]Directorio!$B$2:$V$1100,10,FALSE),"")</f>
        <v/>
      </c>
      <c r="N208" s="36" t="str">
        <f>+IFERROR(VLOOKUP(C208,[1]Directorio!$B$2:$V$1100,11,FALSE),"")</f>
        <v/>
      </c>
      <c r="O208" s="38" t="str">
        <f>+IFERROR(VLOOKUP(C208,[1]Directorio!$B$2:$V$1100,12,FALSE),"")</f>
        <v/>
      </c>
      <c r="P208" s="36" t="str">
        <f>+IFERROR(VLOOKUP(C208,[1]Directorio!$B$2:$V$1100,13,FALSE),"")</f>
        <v/>
      </c>
      <c r="Q208" s="36" t="str">
        <f>+IFERROR(VLOOKUP(C208,[1]Directorio!$B$2:$V$1100,14,FALSE),"")</f>
        <v/>
      </c>
      <c r="R208" s="36" t="str">
        <f>+IFERROR(VLOOKUP(C208,[1]Directorio!$B$2:$V$1100,15,FALSE),"")</f>
        <v/>
      </c>
      <c r="S208" s="36" t="str">
        <f>+IFERROR(VLOOKUP(C208,[1]Directorio!$B$2:$V$1100,16,FALSE),"")</f>
        <v/>
      </c>
      <c r="T208" s="36" t="str">
        <f>+IFERROR(VLOOKUP(C208,[1]Directorio!$B$2:$V$1100,17,FALSE),"")</f>
        <v/>
      </c>
      <c r="U208" s="39" t="str">
        <f>+IFERROR(VLOOKUP(C208,[1]Directorio!$B$2:$V$1100,18,FALSE),"")</f>
        <v/>
      </c>
      <c r="V208" s="39" t="str">
        <f>+IFERROR(VLOOKUP(C208,[1]Directorio!$B$2:$V$1100,19,FALSE),"")</f>
        <v/>
      </c>
      <c r="W208" s="40" t="str">
        <f>+IFERROR(VLOOKUP(C208,[1]Directorio!$B$2:$V$1100,20,FALSE),"")</f>
        <v/>
      </c>
      <c r="X208" s="39" t="str">
        <f>+IFERROR(VLOOKUP(C208,[1]Directorio!$B$2:$V$1100,21,FALSE),"")</f>
        <v/>
      </c>
      <c r="Y208" s="34"/>
      <c r="Z208" s="34"/>
      <c r="AA208" s="41"/>
      <c r="AB208" s="42"/>
      <c r="AC208" s="34"/>
      <c r="AD208" s="42"/>
      <c r="AE208" s="34"/>
      <c r="AF208" s="42"/>
      <c r="AG208" s="51"/>
    </row>
    <row r="209" spans="1:33" x14ac:dyDescent="0.25">
      <c r="A209" s="54">
        <v>205</v>
      </c>
      <c r="B209" s="48" t="str">
        <f t="shared" si="3"/>
        <v/>
      </c>
      <c r="C209" s="35"/>
      <c r="D209" s="43" t="str">
        <f>+IFERROR(VLOOKUP(E209,Listas!$H$2:$I$34,2,FALSE),"")</f>
        <v/>
      </c>
      <c r="E209" s="36" t="str">
        <f>+IFERROR(VLOOKUP(C209,[1]Directorio!$B$2:$V$1100,2,FALSE),"")</f>
        <v/>
      </c>
      <c r="F209" s="37" t="str">
        <f>+IFERROR(VLOOKUP(C209,[1]Directorio!$B$2:$V$1100,3,FALSE),"")</f>
        <v/>
      </c>
      <c r="G209" s="36" t="str">
        <f>+IFERROR(VLOOKUP(C209,[1]Directorio!$B$2:$V$1100,4,FALSE),"")</f>
        <v/>
      </c>
      <c r="H209" s="36" t="str">
        <f>+IFERROR(VLOOKUP(C209,[1]Directorio!$B$2:$V$1100,5,FALSE),"")</f>
        <v/>
      </c>
      <c r="I209" s="36" t="str">
        <f>+IFERROR(VLOOKUP(C209,[1]Directorio!$B$2:$V$1100,6,FALSE),"")</f>
        <v/>
      </c>
      <c r="J209" s="36" t="str">
        <f>+IFERROR(VLOOKUP(C209,[1]Directorio!$B$2:$V$1100,7,FALSE),"")</f>
        <v/>
      </c>
      <c r="K209" s="36" t="str">
        <f>+IFERROR(VLOOKUP(C209,[1]Directorio!$B$2:$V$1100,8,FALSE),"")</f>
        <v/>
      </c>
      <c r="L209" s="36" t="str">
        <f>+IFERROR(VLOOKUP(C209,[1]Directorio!$B$2:$V$1100,9,FALSE),"")</f>
        <v/>
      </c>
      <c r="M209" s="36" t="str">
        <f>+IFERROR(VLOOKUP(C209,[1]Directorio!$B$2:$V$1100,10,FALSE),"")</f>
        <v/>
      </c>
      <c r="N209" s="36" t="str">
        <f>+IFERROR(VLOOKUP(C209,[1]Directorio!$B$2:$V$1100,11,FALSE),"")</f>
        <v/>
      </c>
      <c r="O209" s="38" t="str">
        <f>+IFERROR(VLOOKUP(C209,[1]Directorio!$B$2:$V$1100,12,FALSE),"")</f>
        <v/>
      </c>
      <c r="P209" s="36" t="str">
        <f>+IFERROR(VLOOKUP(C209,[1]Directorio!$B$2:$V$1100,13,FALSE),"")</f>
        <v/>
      </c>
      <c r="Q209" s="36" t="str">
        <f>+IFERROR(VLOOKUP(C209,[1]Directorio!$B$2:$V$1100,14,FALSE),"")</f>
        <v/>
      </c>
      <c r="R209" s="36" t="str">
        <f>+IFERROR(VLOOKUP(C209,[1]Directorio!$B$2:$V$1100,15,FALSE),"")</f>
        <v/>
      </c>
      <c r="S209" s="36" t="str">
        <f>+IFERROR(VLOOKUP(C209,[1]Directorio!$B$2:$V$1100,16,FALSE),"")</f>
        <v/>
      </c>
      <c r="T209" s="36" t="str">
        <f>+IFERROR(VLOOKUP(C209,[1]Directorio!$B$2:$V$1100,17,FALSE),"")</f>
        <v/>
      </c>
      <c r="U209" s="39" t="str">
        <f>+IFERROR(VLOOKUP(C209,[1]Directorio!$B$2:$V$1100,18,FALSE),"")</f>
        <v/>
      </c>
      <c r="V209" s="39" t="str">
        <f>+IFERROR(VLOOKUP(C209,[1]Directorio!$B$2:$V$1100,19,FALSE),"")</f>
        <v/>
      </c>
      <c r="W209" s="40" t="str">
        <f>+IFERROR(VLOOKUP(C209,[1]Directorio!$B$2:$V$1100,20,FALSE),"")</f>
        <v/>
      </c>
      <c r="X209" s="39" t="str">
        <f>+IFERROR(VLOOKUP(C209,[1]Directorio!$B$2:$V$1100,21,FALSE),"")</f>
        <v/>
      </c>
      <c r="Y209" s="34"/>
      <c r="Z209" s="34"/>
      <c r="AA209" s="41"/>
      <c r="AB209" s="42"/>
      <c r="AC209" s="34"/>
      <c r="AD209" s="42"/>
      <c r="AE209" s="34"/>
      <c r="AF209" s="42"/>
      <c r="AG209" s="51"/>
    </row>
    <row r="210" spans="1:33" x14ac:dyDescent="0.25">
      <c r="A210" s="54">
        <v>206</v>
      </c>
      <c r="B210" s="48" t="str">
        <f t="shared" si="3"/>
        <v/>
      </c>
      <c r="C210" s="35"/>
      <c r="D210" s="43" t="str">
        <f>+IFERROR(VLOOKUP(E210,Listas!$H$2:$I$34,2,FALSE),"")</f>
        <v/>
      </c>
      <c r="E210" s="36" t="str">
        <f>+IFERROR(VLOOKUP(C210,[1]Directorio!$B$2:$V$1100,2,FALSE),"")</f>
        <v/>
      </c>
      <c r="F210" s="37" t="str">
        <f>+IFERROR(VLOOKUP(C210,[1]Directorio!$B$2:$V$1100,3,FALSE),"")</f>
        <v/>
      </c>
      <c r="G210" s="36" t="str">
        <f>+IFERROR(VLOOKUP(C210,[1]Directorio!$B$2:$V$1100,4,FALSE),"")</f>
        <v/>
      </c>
      <c r="H210" s="36" t="str">
        <f>+IFERROR(VLOOKUP(C210,[1]Directorio!$B$2:$V$1100,5,FALSE),"")</f>
        <v/>
      </c>
      <c r="I210" s="36" t="str">
        <f>+IFERROR(VLOOKUP(C210,[1]Directorio!$B$2:$V$1100,6,FALSE),"")</f>
        <v/>
      </c>
      <c r="J210" s="36" t="str">
        <f>+IFERROR(VLOOKUP(C210,[1]Directorio!$B$2:$V$1100,7,FALSE),"")</f>
        <v/>
      </c>
      <c r="K210" s="36" t="str">
        <f>+IFERROR(VLOOKUP(C210,[1]Directorio!$B$2:$V$1100,8,FALSE),"")</f>
        <v/>
      </c>
      <c r="L210" s="36" t="str">
        <f>+IFERROR(VLOOKUP(C210,[1]Directorio!$B$2:$V$1100,9,FALSE),"")</f>
        <v/>
      </c>
      <c r="M210" s="36" t="str">
        <f>+IFERROR(VLOOKUP(C210,[1]Directorio!$B$2:$V$1100,10,FALSE),"")</f>
        <v/>
      </c>
      <c r="N210" s="36" t="str">
        <f>+IFERROR(VLOOKUP(C210,[1]Directorio!$B$2:$V$1100,11,FALSE),"")</f>
        <v/>
      </c>
      <c r="O210" s="38" t="str">
        <f>+IFERROR(VLOOKUP(C210,[1]Directorio!$B$2:$V$1100,12,FALSE),"")</f>
        <v/>
      </c>
      <c r="P210" s="36" t="str">
        <f>+IFERROR(VLOOKUP(C210,[1]Directorio!$B$2:$V$1100,13,FALSE),"")</f>
        <v/>
      </c>
      <c r="Q210" s="36" t="str">
        <f>+IFERROR(VLOOKUP(C210,[1]Directorio!$B$2:$V$1100,14,FALSE),"")</f>
        <v/>
      </c>
      <c r="R210" s="36" t="str">
        <f>+IFERROR(VLOOKUP(C210,[1]Directorio!$B$2:$V$1100,15,FALSE),"")</f>
        <v/>
      </c>
      <c r="S210" s="36" t="str">
        <f>+IFERROR(VLOOKUP(C210,[1]Directorio!$B$2:$V$1100,16,FALSE),"")</f>
        <v/>
      </c>
      <c r="T210" s="36" t="str">
        <f>+IFERROR(VLOOKUP(C210,[1]Directorio!$B$2:$V$1100,17,FALSE),"")</f>
        <v/>
      </c>
      <c r="U210" s="39" t="str">
        <f>+IFERROR(VLOOKUP(C210,[1]Directorio!$B$2:$V$1100,18,FALSE),"")</f>
        <v/>
      </c>
      <c r="V210" s="39" t="str">
        <f>+IFERROR(VLOOKUP(C210,[1]Directorio!$B$2:$V$1100,19,FALSE),"")</f>
        <v/>
      </c>
      <c r="W210" s="40" t="str">
        <f>+IFERROR(VLOOKUP(C210,[1]Directorio!$B$2:$V$1100,20,FALSE),"")</f>
        <v/>
      </c>
      <c r="X210" s="39" t="str">
        <f>+IFERROR(VLOOKUP(C210,[1]Directorio!$B$2:$V$1100,21,FALSE),"")</f>
        <v/>
      </c>
      <c r="Y210" s="34"/>
      <c r="Z210" s="34"/>
      <c r="AA210" s="41"/>
      <c r="AB210" s="42"/>
      <c r="AC210" s="34"/>
      <c r="AD210" s="42"/>
      <c r="AE210" s="34"/>
      <c r="AF210" s="42"/>
      <c r="AG210" s="51"/>
    </row>
    <row r="211" spans="1:33" x14ac:dyDescent="0.25">
      <c r="A211" s="54">
        <v>207</v>
      </c>
      <c r="B211" s="48" t="str">
        <f t="shared" si="3"/>
        <v/>
      </c>
      <c r="C211" s="35"/>
      <c r="D211" s="43" t="str">
        <f>+IFERROR(VLOOKUP(E211,Listas!$H$2:$I$34,2,FALSE),"")</f>
        <v/>
      </c>
      <c r="E211" s="36" t="str">
        <f>+IFERROR(VLOOKUP(C211,[1]Directorio!$B$2:$V$1100,2,FALSE),"")</f>
        <v/>
      </c>
      <c r="F211" s="37" t="str">
        <f>+IFERROR(VLOOKUP(C211,[1]Directorio!$B$2:$V$1100,3,FALSE),"")</f>
        <v/>
      </c>
      <c r="G211" s="36" t="str">
        <f>+IFERROR(VLOOKUP(C211,[1]Directorio!$B$2:$V$1100,4,FALSE),"")</f>
        <v/>
      </c>
      <c r="H211" s="36" t="str">
        <f>+IFERROR(VLOOKUP(C211,[1]Directorio!$B$2:$V$1100,5,FALSE),"")</f>
        <v/>
      </c>
      <c r="I211" s="36" t="str">
        <f>+IFERROR(VLOOKUP(C211,[1]Directorio!$B$2:$V$1100,6,FALSE),"")</f>
        <v/>
      </c>
      <c r="J211" s="36" t="str">
        <f>+IFERROR(VLOOKUP(C211,[1]Directorio!$B$2:$V$1100,7,FALSE),"")</f>
        <v/>
      </c>
      <c r="K211" s="36" t="str">
        <f>+IFERROR(VLOOKUP(C211,[1]Directorio!$B$2:$V$1100,8,FALSE),"")</f>
        <v/>
      </c>
      <c r="L211" s="36" t="str">
        <f>+IFERROR(VLOOKUP(C211,[1]Directorio!$B$2:$V$1100,9,FALSE),"")</f>
        <v/>
      </c>
      <c r="M211" s="36" t="str">
        <f>+IFERROR(VLOOKUP(C211,[1]Directorio!$B$2:$V$1100,10,FALSE),"")</f>
        <v/>
      </c>
      <c r="N211" s="36" t="str">
        <f>+IFERROR(VLOOKUP(C211,[1]Directorio!$B$2:$V$1100,11,FALSE),"")</f>
        <v/>
      </c>
      <c r="O211" s="38" t="str">
        <f>+IFERROR(VLOOKUP(C211,[1]Directorio!$B$2:$V$1100,12,FALSE),"")</f>
        <v/>
      </c>
      <c r="P211" s="36" t="str">
        <f>+IFERROR(VLOOKUP(C211,[1]Directorio!$B$2:$V$1100,13,FALSE),"")</f>
        <v/>
      </c>
      <c r="Q211" s="36" t="str">
        <f>+IFERROR(VLOOKUP(C211,[1]Directorio!$B$2:$V$1100,14,FALSE),"")</f>
        <v/>
      </c>
      <c r="R211" s="36" t="str">
        <f>+IFERROR(VLOOKUP(C211,[1]Directorio!$B$2:$V$1100,15,FALSE),"")</f>
        <v/>
      </c>
      <c r="S211" s="36" t="str">
        <f>+IFERROR(VLOOKUP(C211,[1]Directorio!$B$2:$V$1100,16,FALSE),"")</f>
        <v/>
      </c>
      <c r="T211" s="36" t="str">
        <f>+IFERROR(VLOOKUP(C211,[1]Directorio!$B$2:$V$1100,17,FALSE),"")</f>
        <v/>
      </c>
      <c r="U211" s="39" t="str">
        <f>+IFERROR(VLOOKUP(C211,[1]Directorio!$B$2:$V$1100,18,FALSE),"")</f>
        <v/>
      </c>
      <c r="V211" s="39" t="str">
        <f>+IFERROR(VLOOKUP(C211,[1]Directorio!$B$2:$V$1100,19,FALSE),"")</f>
        <v/>
      </c>
      <c r="W211" s="40" t="str">
        <f>+IFERROR(VLOOKUP(C211,[1]Directorio!$B$2:$V$1100,20,FALSE),"")</f>
        <v/>
      </c>
      <c r="X211" s="39" t="str">
        <f>+IFERROR(VLOOKUP(C211,[1]Directorio!$B$2:$V$1100,21,FALSE),"")</f>
        <v/>
      </c>
      <c r="Y211" s="34"/>
      <c r="Z211" s="34"/>
      <c r="AA211" s="41"/>
      <c r="AB211" s="42"/>
      <c r="AC211" s="34"/>
      <c r="AD211" s="42"/>
      <c r="AE211" s="34"/>
      <c r="AF211" s="42"/>
      <c r="AG211" s="51"/>
    </row>
    <row r="212" spans="1:33" x14ac:dyDescent="0.25">
      <c r="A212" s="54">
        <v>208</v>
      </c>
      <c r="B212" s="48" t="str">
        <f t="shared" si="3"/>
        <v/>
      </c>
      <c r="C212" s="35"/>
      <c r="D212" s="43" t="str">
        <f>+IFERROR(VLOOKUP(E212,Listas!$H$2:$I$34,2,FALSE),"")</f>
        <v/>
      </c>
      <c r="E212" s="36" t="str">
        <f>+IFERROR(VLOOKUP(C212,[1]Directorio!$B$2:$V$1100,2,FALSE),"")</f>
        <v/>
      </c>
      <c r="F212" s="37" t="str">
        <f>+IFERROR(VLOOKUP(C212,[1]Directorio!$B$2:$V$1100,3,FALSE),"")</f>
        <v/>
      </c>
      <c r="G212" s="36" t="str">
        <f>+IFERROR(VLOOKUP(C212,[1]Directorio!$B$2:$V$1100,4,FALSE),"")</f>
        <v/>
      </c>
      <c r="H212" s="36" t="str">
        <f>+IFERROR(VLOOKUP(C212,[1]Directorio!$B$2:$V$1100,5,FALSE),"")</f>
        <v/>
      </c>
      <c r="I212" s="36" t="str">
        <f>+IFERROR(VLOOKUP(C212,[1]Directorio!$B$2:$V$1100,6,FALSE),"")</f>
        <v/>
      </c>
      <c r="J212" s="36" t="str">
        <f>+IFERROR(VLOOKUP(C212,[1]Directorio!$B$2:$V$1100,7,FALSE),"")</f>
        <v/>
      </c>
      <c r="K212" s="36" t="str">
        <f>+IFERROR(VLOOKUP(C212,[1]Directorio!$B$2:$V$1100,8,FALSE),"")</f>
        <v/>
      </c>
      <c r="L212" s="36" t="str">
        <f>+IFERROR(VLOOKUP(C212,[1]Directorio!$B$2:$V$1100,9,FALSE),"")</f>
        <v/>
      </c>
      <c r="M212" s="36" t="str">
        <f>+IFERROR(VLOOKUP(C212,[1]Directorio!$B$2:$V$1100,10,FALSE),"")</f>
        <v/>
      </c>
      <c r="N212" s="36" t="str">
        <f>+IFERROR(VLOOKUP(C212,[1]Directorio!$B$2:$V$1100,11,FALSE),"")</f>
        <v/>
      </c>
      <c r="O212" s="38" t="str">
        <f>+IFERROR(VLOOKUP(C212,[1]Directorio!$B$2:$V$1100,12,FALSE),"")</f>
        <v/>
      </c>
      <c r="P212" s="36" t="str">
        <f>+IFERROR(VLOOKUP(C212,[1]Directorio!$B$2:$V$1100,13,FALSE),"")</f>
        <v/>
      </c>
      <c r="Q212" s="36" t="str">
        <f>+IFERROR(VLOOKUP(C212,[1]Directorio!$B$2:$V$1100,14,FALSE),"")</f>
        <v/>
      </c>
      <c r="R212" s="36" t="str">
        <f>+IFERROR(VLOOKUP(C212,[1]Directorio!$B$2:$V$1100,15,FALSE),"")</f>
        <v/>
      </c>
      <c r="S212" s="36" t="str">
        <f>+IFERROR(VLOOKUP(C212,[1]Directorio!$B$2:$V$1100,16,FALSE),"")</f>
        <v/>
      </c>
      <c r="T212" s="36" t="str">
        <f>+IFERROR(VLOOKUP(C212,[1]Directorio!$B$2:$V$1100,17,FALSE),"")</f>
        <v/>
      </c>
      <c r="U212" s="39" t="str">
        <f>+IFERROR(VLOOKUP(C212,[1]Directorio!$B$2:$V$1100,18,FALSE),"")</f>
        <v/>
      </c>
      <c r="V212" s="39" t="str">
        <f>+IFERROR(VLOOKUP(C212,[1]Directorio!$B$2:$V$1100,19,FALSE),"")</f>
        <v/>
      </c>
      <c r="W212" s="40" t="str">
        <f>+IFERROR(VLOOKUP(C212,[1]Directorio!$B$2:$V$1100,20,FALSE),"")</f>
        <v/>
      </c>
      <c r="X212" s="39" t="str">
        <f>+IFERROR(VLOOKUP(C212,[1]Directorio!$B$2:$V$1100,21,FALSE),"")</f>
        <v/>
      </c>
      <c r="Y212" s="34"/>
      <c r="Z212" s="34"/>
      <c r="AA212" s="41"/>
      <c r="AB212" s="42"/>
      <c r="AC212" s="34"/>
      <c r="AD212" s="42"/>
      <c r="AE212" s="34"/>
      <c r="AF212" s="42"/>
      <c r="AG212" s="51"/>
    </row>
    <row r="213" spans="1:33" x14ac:dyDescent="0.25">
      <c r="A213" s="54">
        <v>209</v>
      </c>
      <c r="B213" s="48" t="str">
        <f t="shared" si="3"/>
        <v/>
      </c>
      <c r="C213" s="35"/>
      <c r="D213" s="43" t="str">
        <f>+IFERROR(VLOOKUP(E213,Listas!$H$2:$I$34,2,FALSE),"")</f>
        <v/>
      </c>
      <c r="E213" s="36" t="str">
        <f>+IFERROR(VLOOKUP(C213,[1]Directorio!$B$2:$V$1100,2,FALSE),"")</f>
        <v/>
      </c>
      <c r="F213" s="37" t="str">
        <f>+IFERROR(VLOOKUP(C213,[1]Directorio!$B$2:$V$1100,3,FALSE),"")</f>
        <v/>
      </c>
      <c r="G213" s="36" t="str">
        <f>+IFERROR(VLOOKUP(C213,[1]Directorio!$B$2:$V$1100,4,FALSE),"")</f>
        <v/>
      </c>
      <c r="H213" s="36" t="str">
        <f>+IFERROR(VLOOKUP(C213,[1]Directorio!$B$2:$V$1100,5,FALSE),"")</f>
        <v/>
      </c>
      <c r="I213" s="36" t="str">
        <f>+IFERROR(VLOOKUP(C213,[1]Directorio!$B$2:$V$1100,6,FALSE),"")</f>
        <v/>
      </c>
      <c r="J213" s="36" t="str">
        <f>+IFERROR(VLOOKUP(C213,[1]Directorio!$B$2:$V$1100,7,FALSE),"")</f>
        <v/>
      </c>
      <c r="K213" s="36" t="str">
        <f>+IFERROR(VLOOKUP(C213,[1]Directorio!$B$2:$V$1100,8,FALSE),"")</f>
        <v/>
      </c>
      <c r="L213" s="36" t="str">
        <f>+IFERROR(VLOOKUP(C213,[1]Directorio!$B$2:$V$1100,9,FALSE),"")</f>
        <v/>
      </c>
      <c r="M213" s="36" t="str">
        <f>+IFERROR(VLOOKUP(C213,[1]Directorio!$B$2:$V$1100,10,FALSE),"")</f>
        <v/>
      </c>
      <c r="N213" s="36" t="str">
        <f>+IFERROR(VLOOKUP(C213,[1]Directorio!$B$2:$V$1100,11,FALSE),"")</f>
        <v/>
      </c>
      <c r="O213" s="38" t="str">
        <f>+IFERROR(VLOOKUP(C213,[1]Directorio!$B$2:$V$1100,12,FALSE),"")</f>
        <v/>
      </c>
      <c r="P213" s="36" t="str">
        <f>+IFERROR(VLOOKUP(C213,[1]Directorio!$B$2:$V$1100,13,FALSE),"")</f>
        <v/>
      </c>
      <c r="Q213" s="36" t="str">
        <f>+IFERROR(VLOOKUP(C213,[1]Directorio!$B$2:$V$1100,14,FALSE),"")</f>
        <v/>
      </c>
      <c r="R213" s="36" t="str">
        <f>+IFERROR(VLOOKUP(C213,[1]Directorio!$B$2:$V$1100,15,FALSE),"")</f>
        <v/>
      </c>
      <c r="S213" s="36" t="str">
        <f>+IFERROR(VLOOKUP(C213,[1]Directorio!$B$2:$V$1100,16,FALSE),"")</f>
        <v/>
      </c>
      <c r="T213" s="36" t="str">
        <f>+IFERROR(VLOOKUP(C213,[1]Directorio!$B$2:$V$1100,17,FALSE),"")</f>
        <v/>
      </c>
      <c r="U213" s="39" t="str">
        <f>+IFERROR(VLOOKUP(C213,[1]Directorio!$B$2:$V$1100,18,FALSE),"")</f>
        <v/>
      </c>
      <c r="V213" s="39" t="str">
        <f>+IFERROR(VLOOKUP(C213,[1]Directorio!$B$2:$V$1100,19,FALSE),"")</f>
        <v/>
      </c>
      <c r="W213" s="40" t="str">
        <f>+IFERROR(VLOOKUP(C213,[1]Directorio!$B$2:$V$1100,20,FALSE),"")</f>
        <v/>
      </c>
      <c r="X213" s="39" t="str">
        <f>+IFERROR(VLOOKUP(C213,[1]Directorio!$B$2:$V$1100,21,FALSE),"")</f>
        <v/>
      </c>
      <c r="Y213" s="34"/>
      <c r="Z213" s="34"/>
      <c r="AA213" s="41"/>
      <c r="AB213" s="42"/>
      <c r="AC213" s="34"/>
      <c r="AD213" s="42"/>
      <c r="AE213" s="34"/>
      <c r="AF213" s="42"/>
      <c r="AG213" s="51"/>
    </row>
    <row r="214" spans="1:33" x14ac:dyDescent="0.25">
      <c r="A214" s="54">
        <v>210</v>
      </c>
      <c r="B214" s="48" t="str">
        <f t="shared" si="3"/>
        <v/>
      </c>
      <c r="C214" s="35"/>
      <c r="D214" s="43" t="str">
        <f>+IFERROR(VLOOKUP(E214,Listas!$H$2:$I$34,2,FALSE),"")</f>
        <v/>
      </c>
      <c r="E214" s="36" t="str">
        <f>+IFERROR(VLOOKUP(C214,[1]Directorio!$B$2:$V$1100,2,FALSE),"")</f>
        <v/>
      </c>
      <c r="F214" s="37" t="str">
        <f>+IFERROR(VLOOKUP(C214,[1]Directorio!$B$2:$V$1100,3,FALSE),"")</f>
        <v/>
      </c>
      <c r="G214" s="36" t="str">
        <f>+IFERROR(VLOOKUP(C214,[1]Directorio!$B$2:$V$1100,4,FALSE),"")</f>
        <v/>
      </c>
      <c r="H214" s="36" t="str">
        <f>+IFERROR(VLOOKUP(C214,[1]Directorio!$B$2:$V$1100,5,FALSE),"")</f>
        <v/>
      </c>
      <c r="I214" s="36" t="str">
        <f>+IFERROR(VLOOKUP(C214,[1]Directorio!$B$2:$V$1100,6,FALSE),"")</f>
        <v/>
      </c>
      <c r="J214" s="36" t="str">
        <f>+IFERROR(VLOOKUP(C214,[1]Directorio!$B$2:$V$1100,7,FALSE),"")</f>
        <v/>
      </c>
      <c r="K214" s="36" t="str">
        <f>+IFERROR(VLOOKUP(C214,[1]Directorio!$B$2:$V$1100,8,FALSE),"")</f>
        <v/>
      </c>
      <c r="L214" s="36" t="str">
        <f>+IFERROR(VLOOKUP(C214,[1]Directorio!$B$2:$V$1100,9,FALSE),"")</f>
        <v/>
      </c>
      <c r="M214" s="36" t="str">
        <f>+IFERROR(VLOOKUP(C214,[1]Directorio!$B$2:$V$1100,10,FALSE),"")</f>
        <v/>
      </c>
      <c r="N214" s="36" t="str">
        <f>+IFERROR(VLOOKUP(C214,[1]Directorio!$B$2:$V$1100,11,FALSE),"")</f>
        <v/>
      </c>
      <c r="O214" s="38" t="str">
        <f>+IFERROR(VLOOKUP(C214,[1]Directorio!$B$2:$V$1100,12,FALSE),"")</f>
        <v/>
      </c>
      <c r="P214" s="36" t="str">
        <f>+IFERROR(VLOOKUP(C214,[1]Directorio!$B$2:$V$1100,13,FALSE),"")</f>
        <v/>
      </c>
      <c r="Q214" s="36" t="str">
        <f>+IFERROR(VLOOKUP(C214,[1]Directorio!$B$2:$V$1100,14,FALSE),"")</f>
        <v/>
      </c>
      <c r="R214" s="36" t="str">
        <f>+IFERROR(VLOOKUP(C214,[1]Directorio!$B$2:$V$1100,15,FALSE),"")</f>
        <v/>
      </c>
      <c r="S214" s="36" t="str">
        <f>+IFERROR(VLOOKUP(C214,[1]Directorio!$B$2:$V$1100,16,FALSE),"")</f>
        <v/>
      </c>
      <c r="T214" s="36" t="str">
        <f>+IFERROR(VLOOKUP(C214,[1]Directorio!$B$2:$V$1100,17,FALSE),"")</f>
        <v/>
      </c>
      <c r="U214" s="39" t="str">
        <f>+IFERROR(VLOOKUP(C214,[1]Directorio!$B$2:$V$1100,18,FALSE),"")</f>
        <v/>
      </c>
      <c r="V214" s="39" t="str">
        <f>+IFERROR(VLOOKUP(C214,[1]Directorio!$B$2:$V$1100,19,FALSE),"")</f>
        <v/>
      </c>
      <c r="W214" s="40" t="str">
        <f>+IFERROR(VLOOKUP(C214,[1]Directorio!$B$2:$V$1100,20,FALSE),"")</f>
        <v/>
      </c>
      <c r="X214" s="39" t="str">
        <f>+IFERROR(VLOOKUP(C214,[1]Directorio!$B$2:$V$1100,21,FALSE),"")</f>
        <v/>
      </c>
      <c r="Y214" s="34"/>
      <c r="Z214" s="34"/>
      <c r="AA214" s="41"/>
      <c r="AB214" s="42"/>
      <c r="AC214" s="34"/>
      <c r="AD214" s="42"/>
      <c r="AE214" s="34"/>
      <c r="AF214" s="42"/>
      <c r="AG214" s="51"/>
    </row>
    <row r="215" spans="1:33" x14ac:dyDescent="0.25">
      <c r="A215" s="54">
        <v>211</v>
      </c>
      <c r="B215" s="48" t="str">
        <f t="shared" si="3"/>
        <v/>
      </c>
      <c r="C215" s="35"/>
      <c r="D215" s="43" t="str">
        <f>+IFERROR(VLOOKUP(E215,Listas!$H$2:$I$34,2,FALSE),"")</f>
        <v/>
      </c>
      <c r="E215" s="36" t="str">
        <f>+IFERROR(VLOOKUP(C215,[1]Directorio!$B$2:$V$1100,2,FALSE),"")</f>
        <v/>
      </c>
      <c r="F215" s="37" t="str">
        <f>+IFERROR(VLOOKUP(C215,[1]Directorio!$B$2:$V$1100,3,FALSE),"")</f>
        <v/>
      </c>
      <c r="G215" s="36" t="str">
        <f>+IFERROR(VLOOKUP(C215,[1]Directorio!$B$2:$V$1100,4,FALSE),"")</f>
        <v/>
      </c>
      <c r="H215" s="36" t="str">
        <f>+IFERROR(VLOOKUP(C215,[1]Directorio!$B$2:$V$1100,5,FALSE),"")</f>
        <v/>
      </c>
      <c r="I215" s="36" t="str">
        <f>+IFERROR(VLOOKUP(C215,[1]Directorio!$B$2:$V$1100,6,FALSE),"")</f>
        <v/>
      </c>
      <c r="J215" s="36" t="str">
        <f>+IFERROR(VLOOKUP(C215,[1]Directorio!$B$2:$V$1100,7,FALSE),"")</f>
        <v/>
      </c>
      <c r="K215" s="36" t="str">
        <f>+IFERROR(VLOOKUP(C215,[1]Directorio!$B$2:$V$1100,8,FALSE),"")</f>
        <v/>
      </c>
      <c r="L215" s="36" t="str">
        <f>+IFERROR(VLOOKUP(C215,[1]Directorio!$B$2:$V$1100,9,FALSE),"")</f>
        <v/>
      </c>
      <c r="M215" s="36" t="str">
        <f>+IFERROR(VLOOKUP(C215,[1]Directorio!$B$2:$V$1100,10,FALSE),"")</f>
        <v/>
      </c>
      <c r="N215" s="36" t="str">
        <f>+IFERROR(VLOOKUP(C215,[1]Directorio!$B$2:$V$1100,11,FALSE),"")</f>
        <v/>
      </c>
      <c r="O215" s="38" t="str">
        <f>+IFERROR(VLOOKUP(C215,[1]Directorio!$B$2:$V$1100,12,FALSE),"")</f>
        <v/>
      </c>
      <c r="P215" s="36" t="str">
        <f>+IFERROR(VLOOKUP(C215,[1]Directorio!$B$2:$V$1100,13,FALSE),"")</f>
        <v/>
      </c>
      <c r="Q215" s="36" t="str">
        <f>+IFERROR(VLOOKUP(C215,[1]Directorio!$B$2:$V$1100,14,FALSE),"")</f>
        <v/>
      </c>
      <c r="R215" s="36" t="str">
        <f>+IFERROR(VLOOKUP(C215,[1]Directorio!$B$2:$V$1100,15,FALSE),"")</f>
        <v/>
      </c>
      <c r="S215" s="36" t="str">
        <f>+IFERROR(VLOOKUP(C215,[1]Directorio!$B$2:$V$1100,16,FALSE),"")</f>
        <v/>
      </c>
      <c r="T215" s="36" t="str">
        <f>+IFERROR(VLOOKUP(C215,[1]Directorio!$B$2:$V$1100,17,FALSE),"")</f>
        <v/>
      </c>
      <c r="U215" s="39" t="str">
        <f>+IFERROR(VLOOKUP(C215,[1]Directorio!$B$2:$V$1100,18,FALSE),"")</f>
        <v/>
      </c>
      <c r="V215" s="39" t="str">
        <f>+IFERROR(VLOOKUP(C215,[1]Directorio!$B$2:$V$1100,19,FALSE),"")</f>
        <v/>
      </c>
      <c r="W215" s="40" t="str">
        <f>+IFERROR(VLOOKUP(C215,[1]Directorio!$B$2:$V$1100,20,FALSE),"")</f>
        <v/>
      </c>
      <c r="X215" s="39" t="str">
        <f>+IFERROR(VLOOKUP(C215,[1]Directorio!$B$2:$V$1100,21,FALSE),"")</f>
        <v/>
      </c>
      <c r="Y215" s="34"/>
      <c r="Z215" s="34"/>
      <c r="AA215" s="41"/>
      <c r="AB215" s="42"/>
      <c r="AC215" s="34"/>
      <c r="AD215" s="42"/>
      <c r="AE215" s="34"/>
      <c r="AF215" s="42"/>
      <c r="AG215" s="51"/>
    </row>
    <row r="216" spans="1:33" x14ac:dyDescent="0.25">
      <c r="A216" s="54">
        <v>212</v>
      </c>
      <c r="B216" s="48" t="str">
        <f t="shared" si="3"/>
        <v/>
      </c>
      <c r="C216" s="35"/>
      <c r="D216" s="43" t="str">
        <f>+IFERROR(VLOOKUP(E216,Listas!$H$2:$I$34,2,FALSE),"")</f>
        <v/>
      </c>
      <c r="E216" s="36" t="str">
        <f>+IFERROR(VLOOKUP(C216,[1]Directorio!$B$2:$V$1100,2,FALSE),"")</f>
        <v/>
      </c>
      <c r="F216" s="37" t="str">
        <f>+IFERROR(VLOOKUP(C216,[1]Directorio!$B$2:$V$1100,3,FALSE),"")</f>
        <v/>
      </c>
      <c r="G216" s="36" t="str">
        <f>+IFERROR(VLOOKUP(C216,[1]Directorio!$B$2:$V$1100,4,FALSE),"")</f>
        <v/>
      </c>
      <c r="H216" s="36" t="str">
        <f>+IFERROR(VLOOKUP(C216,[1]Directorio!$B$2:$V$1100,5,FALSE),"")</f>
        <v/>
      </c>
      <c r="I216" s="36" t="str">
        <f>+IFERROR(VLOOKUP(C216,[1]Directorio!$B$2:$V$1100,6,FALSE),"")</f>
        <v/>
      </c>
      <c r="J216" s="36" t="str">
        <f>+IFERROR(VLOOKUP(C216,[1]Directorio!$B$2:$V$1100,7,FALSE),"")</f>
        <v/>
      </c>
      <c r="K216" s="36" t="str">
        <f>+IFERROR(VLOOKUP(C216,[1]Directorio!$B$2:$V$1100,8,FALSE),"")</f>
        <v/>
      </c>
      <c r="L216" s="36" t="str">
        <f>+IFERROR(VLOOKUP(C216,[1]Directorio!$B$2:$V$1100,9,FALSE),"")</f>
        <v/>
      </c>
      <c r="M216" s="36" t="str">
        <f>+IFERROR(VLOOKUP(C216,[1]Directorio!$B$2:$V$1100,10,FALSE),"")</f>
        <v/>
      </c>
      <c r="N216" s="36" t="str">
        <f>+IFERROR(VLOOKUP(C216,[1]Directorio!$B$2:$V$1100,11,FALSE),"")</f>
        <v/>
      </c>
      <c r="O216" s="38" t="str">
        <f>+IFERROR(VLOOKUP(C216,[1]Directorio!$B$2:$V$1100,12,FALSE),"")</f>
        <v/>
      </c>
      <c r="P216" s="36" t="str">
        <f>+IFERROR(VLOOKUP(C216,[1]Directorio!$B$2:$V$1100,13,FALSE),"")</f>
        <v/>
      </c>
      <c r="Q216" s="36" t="str">
        <f>+IFERROR(VLOOKUP(C216,[1]Directorio!$B$2:$V$1100,14,FALSE),"")</f>
        <v/>
      </c>
      <c r="R216" s="36" t="str">
        <f>+IFERROR(VLOOKUP(C216,[1]Directorio!$B$2:$V$1100,15,FALSE),"")</f>
        <v/>
      </c>
      <c r="S216" s="36" t="str">
        <f>+IFERROR(VLOOKUP(C216,[1]Directorio!$B$2:$V$1100,16,FALSE),"")</f>
        <v/>
      </c>
      <c r="T216" s="36" t="str">
        <f>+IFERROR(VLOOKUP(C216,[1]Directorio!$B$2:$V$1100,17,FALSE),"")</f>
        <v/>
      </c>
      <c r="U216" s="39" t="str">
        <f>+IFERROR(VLOOKUP(C216,[1]Directorio!$B$2:$V$1100,18,FALSE),"")</f>
        <v/>
      </c>
      <c r="V216" s="39" t="str">
        <f>+IFERROR(VLOOKUP(C216,[1]Directorio!$B$2:$V$1100,19,FALSE),"")</f>
        <v/>
      </c>
      <c r="W216" s="40" t="str">
        <f>+IFERROR(VLOOKUP(C216,[1]Directorio!$B$2:$V$1100,20,FALSE),"")</f>
        <v/>
      </c>
      <c r="X216" s="39" t="str">
        <f>+IFERROR(VLOOKUP(C216,[1]Directorio!$B$2:$V$1100,21,FALSE),"")</f>
        <v/>
      </c>
      <c r="Y216" s="34"/>
      <c r="Z216" s="34"/>
      <c r="AA216" s="41"/>
      <c r="AB216" s="42"/>
      <c r="AC216" s="34"/>
      <c r="AD216" s="42"/>
      <c r="AE216" s="34"/>
      <c r="AF216" s="42"/>
      <c r="AG216" s="51"/>
    </row>
    <row r="217" spans="1:33" x14ac:dyDescent="0.25">
      <c r="A217" s="54">
        <v>213</v>
      </c>
      <c r="B217" s="48" t="str">
        <f t="shared" si="3"/>
        <v/>
      </c>
      <c r="C217" s="35"/>
      <c r="D217" s="43" t="str">
        <f>+IFERROR(VLOOKUP(E217,Listas!$H$2:$I$34,2,FALSE),"")</f>
        <v/>
      </c>
      <c r="E217" s="36" t="str">
        <f>+IFERROR(VLOOKUP(C217,[1]Directorio!$B$2:$V$1100,2,FALSE),"")</f>
        <v/>
      </c>
      <c r="F217" s="37" t="str">
        <f>+IFERROR(VLOOKUP(C217,[1]Directorio!$B$2:$V$1100,3,FALSE),"")</f>
        <v/>
      </c>
      <c r="G217" s="36" t="str">
        <f>+IFERROR(VLOOKUP(C217,[1]Directorio!$B$2:$V$1100,4,FALSE),"")</f>
        <v/>
      </c>
      <c r="H217" s="36" t="str">
        <f>+IFERROR(VLOOKUP(C217,[1]Directorio!$B$2:$V$1100,5,FALSE),"")</f>
        <v/>
      </c>
      <c r="I217" s="36" t="str">
        <f>+IFERROR(VLOOKUP(C217,[1]Directorio!$B$2:$V$1100,6,FALSE),"")</f>
        <v/>
      </c>
      <c r="J217" s="36" t="str">
        <f>+IFERROR(VLOOKUP(C217,[1]Directorio!$B$2:$V$1100,7,FALSE),"")</f>
        <v/>
      </c>
      <c r="K217" s="36" t="str">
        <f>+IFERROR(VLOOKUP(C217,[1]Directorio!$B$2:$V$1100,8,FALSE),"")</f>
        <v/>
      </c>
      <c r="L217" s="36" t="str">
        <f>+IFERROR(VLOOKUP(C217,[1]Directorio!$B$2:$V$1100,9,FALSE),"")</f>
        <v/>
      </c>
      <c r="M217" s="36" t="str">
        <f>+IFERROR(VLOOKUP(C217,[1]Directorio!$B$2:$V$1100,10,FALSE),"")</f>
        <v/>
      </c>
      <c r="N217" s="36" t="str">
        <f>+IFERROR(VLOOKUP(C217,[1]Directorio!$B$2:$V$1100,11,FALSE),"")</f>
        <v/>
      </c>
      <c r="O217" s="38" t="str">
        <f>+IFERROR(VLOOKUP(C217,[1]Directorio!$B$2:$V$1100,12,FALSE),"")</f>
        <v/>
      </c>
      <c r="P217" s="36" t="str">
        <f>+IFERROR(VLOOKUP(C217,[1]Directorio!$B$2:$V$1100,13,FALSE),"")</f>
        <v/>
      </c>
      <c r="Q217" s="36" t="str">
        <f>+IFERROR(VLOOKUP(C217,[1]Directorio!$B$2:$V$1100,14,FALSE),"")</f>
        <v/>
      </c>
      <c r="R217" s="36" t="str">
        <f>+IFERROR(VLOOKUP(C217,[1]Directorio!$B$2:$V$1100,15,FALSE),"")</f>
        <v/>
      </c>
      <c r="S217" s="36" t="str">
        <f>+IFERROR(VLOOKUP(C217,[1]Directorio!$B$2:$V$1100,16,FALSE),"")</f>
        <v/>
      </c>
      <c r="T217" s="36" t="str">
        <f>+IFERROR(VLOOKUP(C217,[1]Directorio!$B$2:$V$1100,17,FALSE),"")</f>
        <v/>
      </c>
      <c r="U217" s="39" t="str">
        <f>+IFERROR(VLOOKUP(C217,[1]Directorio!$B$2:$V$1100,18,FALSE),"")</f>
        <v/>
      </c>
      <c r="V217" s="39" t="str">
        <f>+IFERROR(VLOOKUP(C217,[1]Directorio!$B$2:$V$1100,19,FALSE),"")</f>
        <v/>
      </c>
      <c r="W217" s="40" t="str">
        <f>+IFERROR(VLOOKUP(C217,[1]Directorio!$B$2:$V$1100,20,FALSE),"")</f>
        <v/>
      </c>
      <c r="X217" s="39" t="str">
        <f>+IFERROR(VLOOKUP(C217,[1]Directorio!$B$2:$V$1100,21,FALSE),"")</f>
        <v/>
      </c>
      <c r="Y217" s="34"/>
      <c r="Z217" s="34"/>
      <c r="AA217" s="41"/>
      <c r="AB217" s="42"/>
      <c r="AC217" s="34"/>
      <c r="AD217" s="42"/>
      <c r="AE217" s="34"/>
      <c r="AF217" s="42"/>
      <c r="AG217" s="51"/>
    </row>
    <row r="218" spans="1:33" x14ac:dyDescent="0.25">
      <c r="A218" s="54">
        <v>214</v>
      </c>
      <c r="B218" s="48" t="str">
        <f t="shared" si="3"/>
        <v/>
      </c>
      <c r="C218" s="35"/>
      <c r="D218" s="43" t="str">
        <f>+IFERROR(VLOOKUP(E218,Listas!$H$2:$I$34,2,FALSE),"")</f>
        <v/>
      </c>
      <c r="E218" s="36" t="str">
        <f>+IFERROR(VLOOKUP(C218,[1]Directorio!$B$2:$V$1100,2,FALSE),"")</f>
        <v/>
      </c>
      <c r="F218" s="37" t="str">
        <f>+IFERROR(VLOOKUP(C218,[1]Directorio!$B$2:$V$1100,3,FALSE),"")</f>
        <v/>
      </c>
      <c r="G218" s="36" t="str">
        <f>+IFERROR(VLOOKUP(C218,[1]Directorio!$B$2:$V$1100,4,FALSE),"")</f>
        <v/>
      </c>
      <c r="H218" s="36" t="str">
        <f>+IFERROR(VLOOKUP(C218,[1]Directorio!$B$2:$V$1100,5,FALSE),"")</f>
        <v/>
      </c>
      <c r="I218" s="36" t="str">
        <f>+IFERROR(VLOOKUP(C218,[1]Directorio!$B$2:$V$1100,6,FALSE),"")</f>
        <v/>
      </c>
      <c r="J218" s="36" t="str">
        <f>+IFERROR(VLOOKUP(C218,[1]Directorio!$B$2:$V$1100,7,FALSE),"")</f>
        <v/>
      </c>
      <c r="K218" s="36" t="str">
        <f>+IFERROR(VLOOKUP(C218,[1]Directorio!$B$2:$V$1100,8,FALSE),"")</f>
        <v/>
      </c>
      <c r="L218" s="36" t="str">
        <f>+IFERROR(VLOOKUP(C218,[1]Directorio!$B$2:$V$1100,9,FALSE),"")</f>
        <v/>
      </c>
      <c r="M218" s="36" t="str">
        <f>+IFERROR(VLOOKUP(C218,[1]Directorio!$B$2:$V$1100,10,FALSE),"")</f>
        <v/>
      </c>
      <c r="N218" s="36" t="str">
        <f>+IFERROR(VLOOKUP(C218,[1]Directorio!$B$2:$V$1100,11,FALSE),"")</f>
        <v/>
      </c>
      <c r="O218" s="38" t="str">
        <f>+IFERROR(VLOOKUP(C218,[1]Directorio!$B$2:$V$1100,12,FALSE),"")</f>
        <v/>
      </c>
      <c r="P218" s="36" t="str">
        <f>+IFERROR(VLOOKUP(C218,[1]Directorio!$B$2:$V$1100,13,FALSE),"")</f>
        <v/>
      </c>
      <c r="Q218" s="36" t="str">
        <f>+IFERROR(VLOOKUP(C218,[1]Directorio!$B$2:$V$1100,14,FALSE),"")</f>
        <v/>
      </c>
      <c r="R218" s="36" t="str">
        <f>+IFERROR(VLOOKUP(C218,[1]Directorio!$B$2:$V$1100,15,FALSE),"")</f>
        <v/>
      </c>
      <c r="S218" s="36" t="str">
        <f>+IFERROR(VLOOKUP(C218,[1]Directorio!$B$2:$V$1100,16,FALSE),"")</f>
        <v/>
      </c>
      <c r="T218" s="36" t="str">
        <f>+IFERROR(VLOOKUP(C218,[1]Directorio!$B$2:$V$1100,17,FALSE),"")</f>
        <v/>
      </c>
      <c r="U218" s="39" t="str">
        <f>+IFERROR(VLOOKUP(C218,[1]Directorio!$B$2:$V$1100,18,FALSE),"")</f>
        <v/>
      </c>
      <c r="V218" s="39" t="str">
        <f>+IFERROR(VLOOKUP(C218,[1]Directorio!$B$2:$V$1100,19,FALSE),"")</f>
        <v/>
      </c>
      <c r="W218" s="40" t="str">
        <f>+IFERROR(VLOOKUP(C218,[1]Directorio!$B$2:$V$1100,20,FALSE),"")</f>
        <v/>
      </c>
      <c r="X218" s="39" t="str">
        <f>+IFERROR(VLOOKUP(C218,[1]Directorio!$B$2:$V$1100,21,FALSE),"")</f>
        <v/>
      </c>
      <c r="Y218" s="34"/>
      <c r="Z218" s="34"/>
      <c r="AA218" s="41"/>
      <c r="AB218" s="42"/>
      <c r="AC218" s="34"/>
      <c r="AD218" s="42"/>
      <c r="AE218" s="34"/>
      <c r="AF218" s="42"/>
      <c r="AG218" s="51"/>
    </row>
    <row r="219" spans="1:33" x14ac:dyDescent="0.25">
      <c r="A219" s="54">
        <v>215</v>
      </c>
      <c r="B219" s="48" t="str">
        <f t="shared" si="3"/>
        <v/>
      </c>
      <c r="C219" s="35"/>
      <c r="D219" s="43" t="str">
        <f>+IFERROR(VLOOKUP(E219,Listas!$H$2:$I$34,2,FALSE),"")</f>
        <v/>
      </c>
      <c r="E219" s="36" t="str">
        <f>+IFERROR(VLOOKUP(C219,[1]Directorio!$B$2:$V$1100,2,FALSE),"")</f>
        <v/>
      </c>
      <c r="F219" s="37" t="str">
        <f>+IFERROR(VLOOKUP(C219,[1]Directorio!$B$2:$V$1100,3,FALSE),"")</f>
        <v/>
      </c>
      <c r="G219" s="36" t="str">
        <f>+IFERROR(VLOOKUP(C219,[1]Directorio!$B$2:$V$1100,4,FALSE),"")</f>
        <v/>
      </c>
      <c r="H219" s="36" t="str">
        <f>+IFERROR(VLOOKUP(C219,[1]Directorio!$B$2:$V$1100,5,FALSE),"")</f>
        <v/>
      </c>
      <c r="I219" s="36" t="str">
        <f>+IFERROR(VLOOKUP(C219,[1]Directorio!$B$2:$V$1100,6,FALSE),"")</f>
        <v/>
      </c>
      <c r="J219" s="36" t="str">
        <f>+IFERROR(VLOOKUP(C219,[1]Directorio!$B$2:$V$1100,7,FALSE),"")</f>
        <v/>
      </c>
      <c r="K219" s="36" t="str">
        <f>+IFERROR(VLOOKUP(C219,[1]Directorio!$B$2:$V$1100,8,FALSE),"")</f>
        <v/>
      </c>
      <c r="L219" s="36" t="str">
        <f>+IFERROR(VLOOKUP(C219,[1]Directorio!$B$2:$V$1100,9,FALSE),"")</f>
        <v/>
      </c>
      <c r="M219" s="36" t="str">
        <f>+IFERROR(VLOOKUP(C219,[1]Directorio!$B$2:$V$1100,10,FALSE),"")</f>
        <v/>
      </c>
      <c r="N219" s="36" t="str">
        <f>+IFERROR(VLOOKUP(C219,[1]Directorio!$B$2:$V$1100,11,FALSE),"")</f>
        <v/>
      </c>
      <c r="O219" s="38" t="str">
        <f>+IFERROR(VLOOKUP(C219,[1]Directorio!$B$2:$V$1100,12,FALSE),"")</f>
        <v/>
      </c>
      <c r="P219" s="36" t="str">
        <f>+IFERROR(VLOOKUP(C219,[1]Directorio!$B$2:$V$1100,13,FALSE),"")</f>
        <v/>
      </c>
      <c r="Q219" s="36" t="str">
        <f>+IFERROR(VLOOKUP(C219,[1]Directorio!$B$2:$V$1100,14,FALSE),"")</f>
        <v/>
      </c>
      <c r="R219" s="36" t="str">
        <f>+IFERROR(VLOOKUP(C219,[1]Directorio!$B$2:$V$1100,15,FALSE),"")</f>
        <v/>
      </c>
      <c r="S219" s="36" t="str">
        <f>+IFERROR(VLOOKUP(C219,[1]Directorio!$B$2:$V$1100,16,FALSE),"")</f>
        <v/>
      </c>
      <c r="T219" s="36" t="str">
        <f>+IFERROR(VLOOKUP(C219,[1]Directorio!$B$2:$V$1100,17,FALSE),"")</f>
        <v/>
      </c>
      <c r="U219" s="39" t="str">
        <f>+IFERROR(VLOOKUP(C219,[1]Directorio!$B$2:$V$1100,18,FALSE),"")</f>
        <v/>
      </c>
      <c r="V219" s="39" t="str">
        <f>+IFERROR(VLOOKUP(C219,[1]Directorio!$B$2:$V$1100,19,FALSE),"")</f>
        <v/>
      </c>
      <c r="W219" s="40" t="str">
        <f>+IFERROR(VLOOKUP(C219,[1]Directorio!$B$2:$V$1100,20,FALSE),"")</f>
        <v/>
      </c>
      <c r="X219" s="39" t="str">
        <f>+IFERROR(VLOOKUP(C219,[1]Directorio!$B$2:$V$1100,21,FALSE),"")</f>
        <v/>
      </c>
      <c r="Y219" s="34"/>
      <c r="Z219" s="34"/>
      <c r="AA219" s="41"/>
      <c r="AB219" s="42"/>
      <c r="AC219" s="34"/>
      <c r="AD219" s="42"/>
      <c r="AE219" s="34"/>
      <c r="AF219" s="42"/>
      <c r="AG219" s="51"/>
    </row>
    <row r="220" spans="1:33" x14ac:dyDescent="0.25">
      <c r="A220" s="54">
        <v>216</v>
      </c>
      <c r="B220" s="48" t="str">
        <f t="shared" si="3"/>
        <v/>
      </c>
      <c r="C220" s="35"/>
      <c r="D220" s="43" t="str">
        <f>+IFERROR(VLOOKUP(E220,Listas!$H$2:$I$34,2,FALSE),"")</f>
        <v/>
      </c>
      <c r="E220" s="36" t="str">
        <f>+IFERROR(VLOOKUP(C220,[1]Directorio!$B$2:$V$1100,2,FALSE),"")</f>
        <v/>
      </c>
      <c r="F220" s="37" t="str">
        <f>+IFERROR(VLOOKUP(C220,[1]Directorio!$B$2:$V$1100,3,FALSE),"")</f>
        <v/>
      </c>
      <c r="G220" s="36" t="str">
        <f>+IFERROR(VLOOKUP(C220,[1]Directorio!$B$2:$V$1100,4,FALSE),"")</f>
        <v/>
      </c>
      <c r="H220" s="36" t="str">
        <f>+IFERROR(VLOOKUP(C220,[1]Directorio!$B$2:$V$1100,5,FALSE),"")</f>
        <v/>
      </c>
      <c r="I220" s="36" t="str">
        <f>+IFERROR(VLOOKUP(C220,[1]Directorio!$B$2:$V$1100,6,FALSE),"")</f>
        <v/>
      </c>
      <c r="J220" s="36" t="str">
        <f>+IFERROR(VLOOKUP(C220,[1]Directorio!$B$2:$V$1100,7,FALSE),"")</f>
        <v/>
      </c>
      <c r="K220" s="36" t="str">
        <f>+IFERROR(VLOOKUP(C220,[1]Directorio!$B$2:$V$1100,8,FALSE),"")</f>
        <v/>
      </c>
      <c r="L220" s="36" t="str">
        <f>+IFERROR(VLOOKUP(C220,[1]Directorio!$B$2:$V$1100,9,FALSE),"")</f>
        <v/>
      </c>
      <c r="M220" s="36" t="str">
        <f>+IFERROR(VLOOKUP(C220,[1]Directorio!$B$2:$V$1100,10,FALSE),"")</f>
        <v/>
      </c>
      <c r="N220" s="36" t="str">
        <f>+IFERROR(VLOOKUP(C220,[1]Directorio!$B$2:$V$1100,11,FALSE),"")</f>
        <v/>
      </c>
      <c r="O220" s="38" t="str">
        <f>+IFERROR(VLOOKUP(C220,[1]Directorio!$B$2:$V$1100,12,FALSE),"")</f>
        <v/>
      </c>
      <c r="P220" s="36" t="str">
        <f>+IFERROR(VLOOKUP(C220,[1]Directorio!$B$2:$V$1100,13,FALSE),"")</f>
        <v/>
      </c>
      <c r="Q220" s="36" t="str">
        <f>+IFERROR(VLOOKUP(C220,[1]Directorio!$B$2:$V$1100,14,FALSE),"")</f>
        <v/>
      </c>
      <c r="R220" s="36" t="str">
        <f>+IFERROR(VLOOKUP(C220,[1]Directorio!$B$2:$V$1100,15,FALSE),"")</f>
        <v/>
      </c>
      <c r="S220" s="36" t="str">
        <f>+IFERROR(VLOOKUP(C220,[1]Directorio!$B$2:$V$1100,16,FALSE),"")</f>
        <v/>
      </c>
      <c r="T220" s="36" t="str">
        <f>+IFERROR(VLOOKUP(C220,[1]Directorio!$B$2:$V$1100,17,FALSE),"")</f>
        <v/>
      </c>
      <c r="U220" s="39" t="str">
        <f>+IFERROR(VLOOKUP(C220,[1]Directorio!$B$2:$V$1100,18,FALSE),"")</f>
        <v/>
      </c>
      <c r="V220" s="39" t="str">
        <f>+IFERROR(VLOOKUP(C220,[1]Directorio!$B$2:$V$1100,19,FALSE),"")</f>
        <v/>
      </c>
      <c r="W220" s="40" t="str">
        <f>+IFERROR(VLOOKUP(C220,[1]Directorio!$B$2:$V$1100,20,FALSE),"")</f>
        <v/>
      </c>
      <c r="X220" s="39" t="str">
        <f>+IFERROR(VLOOKUP(C220,[1]Directorio!$B$2:$V$1100,21,FALSE),"")</f>
        <v/>
      </c>
      <c r="Y220" s="34"/>
      <c r="Z220" s="34"/>
      <c r="AA220" s="41"/>
      <c r="AB220" s="42"/>
      <c r="AC220" s="34"/>
      <c r="AD220" s="42"/>
      <c r="AE220" s="34"/>
      <c r="AF220" s="42"/>
      <c r="AG220" s="51"/>
    </row>
    <row r="221" spans="1:33" x14ac:dyDescent="0.25">
      <c r="A221" s="54">
        <v>217</v>
      </c>
      <c r="B221" s="48" t="str">
        <f t="shared" si="3"/>
        <v/>
      </c>
      <c r="C221" s="35"/>
      <c r="D221" s="43" t="str">
        <f>+IFERROR(VLOOKUP(E221,Listas!$H$2:$I$34,2,FALSE),"")</f>
        <v/>
      </c>
      <c r="E221" s="36" t="str">
        <f>+IFERROR(VLOOKUP(C221,[1]Directorio!$B$2:$V$1100,2,FALSE),"")</f>
        <v/>
      </c>
      <c r="F221" s="37" t="str">
        <f>+IFERROR(VLOOKUP(C221,[1]Directorio!$B$2:$V$1100,3,FALSE),"")</f>
        <v/>
      </c>
      <c r="G221" s="36" t="str">
        <f>+IFERROR(VLOOKUP(C221,[1]Directorio!$B$2:$V$1100,4,FALSE),"")</f>
        <v/>
      </c>
      <c r="H221" s="36" t="str">
        <f>+IFERROR(VLOOKUP(C221,[1]Directorio!$B$2:$V$1100,5,FALSE),"")</f>
        <v/>
      </c>
      <c r="I221" s="36" t="str">
        <f>+IFERROR(VLOOKUP(C221,[1]Directorio!$B$2:$V$1100,6,FALSE),"")</f>
        <v/>
      </c>
      <c r="J221" s="36" t="str">
        <f>+IFERROR(VLOOKUP(C221,[1]Directorio!$B$2:$V$1100,7,FALSE),"")</f>
        <v/>
      </c>
      <c r="K221" s="36" t="str">
        <f>+IFERROR(VLOOKUP(C221,[1]Directorio!$B$2:$V$1100,8,FALSE),"")</f>
        <v/>
      </c>
      <c r="L221" s="36" t="str">
        <f>+IFERROR(VLOOKUP(C221,[1]Directorio!$B$2:$V$1100,9,FALSE),"")</f>
        <v/>
      </c>
      <c r="M221" s="36" t="str">
        <f>+IFERROR(VLOOKUP(C221,[1]Directorio!$B$2:$V$1100,10,FALSE),"")</f>
        <v/>
      </c>
      <c r="N221" s="36" t="str">
        <f>+IFERROR(VLOOKUP(C221,[1]Directorio!$B$2:$V$1100,11,FALSE),"")</f>
        <v/>
      </c>
      <c r="O221" s="38" t="str">
        <f>+IFERROR(VLOOKUP(C221,[1]Directorio!$B$2:$V$1100,12,FALSE),"")</f>
        <v/>
      </c>
      <c r="P221" s="36" t="str">
        <f>+IFERROR(VLOOKUP(C221,[1]Directorio!$B$2:$V$1100,13,FALSE),"")</f>
        <v/>
      </c>
      <c r="Q221" s="36" t="str">
        <f>+IFERROR(VLOOKUP(C221,[1]Directorio!$B$2:$V$1100,14,FALSE),"")</f>
        <v/>
      </c>
      <c r="R221" s="36" t="str">
        <f>+IFERROR(VLOOKUP(C221,[1]Directorio!$B$2:$V$1100,15,FALSE),"")</f>
        <v/>
      </c>
      <c r="S221" s="36" t="str">
        <f>+IFERROR(VLOOKUP(C221,[1]Directorio!$B$2:$V$1100,16,FALSE),"")</f>
        <v/>
      </c>
      <c r="T221" s="36" t="str">
        <f>+IFERROR(VLOOKUP(C221,[1]Directorio!$B$2:$V$1100,17,FALSE),"")</f>
        <v/>
      </c>
      <c r="U221" s="39" t="str">
        <f>+IFERROR(VLOOKUP(C221,[1]Directorio!$B$2:$V$1100,18,FALSE),"")</f>
        <v/>
      </c>
      <c r="V221" s="39" t="str">
        <f>+IFERROR(VLOOKUP(C221,[1]Directorio!$B$2:$V$1100,19,FALSE),"")</f>
        <v/>
      </c>
      <c r="W221" s="40" t="str">
        <f>+IFERROR(VLOOKUP(C221,[1]Directorio!$B$2:$V$1100,20,FALSE),"")</f>
        <v/>
      </c>
      <c r="X221" s="39" t="str">
        <f>+IFERROR(VLOOKUP(C221,[1]Directorio!$B$2:$V$1100,21,FALSE),"")</f>
        <v/>
      </c>
      <c r="Y221" s="34"/>
      <c r="Z221" s="34"/>
      <c r="AA221" s="41"/>
      <c r="AB221" s="42"/>
      <c r="AC221" s="34"/>
      <c r="AD221" s="42"/>
      <c r="AE221" s="34"/>
      <c r="AF221" s="42"/>
      <c r="AG221" s="51"/>
    </row>
    <row r="222" spans="1:33" x14ac:dyDescent="0.25">
      <c r="A222" s="54">
        <v>218</v>
      </c>
      <c r="B222" s="48" t="str">
        <f t="shared" si="3"/>
        <v/>
      </c>
      <c r="C222" s="35"/>
      <c r="D222" s="43" t="str">
        <f>+IFERROR(VLOOKUP(E222,Listas!$H$2:$I$34,2,FALSE),"")</f>
        <v/>
      </c>
      <c r="E222" s="36" t="str">
        <f>+IFERROR(VLOOKUP(C222,[1]Directorio!$B$2:$V$1100,2,FALSE),"")</f>
        <v/>
      </c>
      <c r="F222" s="37" t="str">
        <f>+IFERROR(VLOOKUP(C222,[1]Directorio!$B$2:$V$1100,3,FALSE),"")</f>
        <v/>
      </c>
      <c r="G222" s="36" t="str">
        <f>+IFERROR(VLOOKUP(C222,[1]Directorio!$B$2:$V$1100,4,FALSE),"")</f>
        <v/>
      </c>
      <c r="H222" s="36" t="str">
        <f>+IFERROR(VLOOKUP(C222,[1]Directorio!$B$2:$V$1100,5,FALSE),"")</f>
        <v/>
      </c>
      <c r="I222" s="36" t="str">
        <f>+IFERROR(VLOOKUP(C222,[1]Directorio!$B$2:$V$1100,6,FALSE),"")</f>
        <v/>
      </c>
      <c r="J222" s="36" t="str">
        <f>+IFERROR(VLOOKUP(C222,[1]Directorio!$B$2:$V$1100,7,FALSE),"")</f>
        <v/>
      </c>
      <c r="K222" s="36" t="str">
        <f>+IFERROR(VLOOKUP(C222,[1]Directorio!$B$2:$V$1100,8,FALSE),"")</f>
        <v/>
      </c>
      <c r="L222" s="36" t="str">
        <f>+IFERROR(VLOOKUP(C222,[1]Directorio!$B$2:$V$1100,9,FALSE),"")</f>
        <v/>
      </c>
      <c r="M222" s="36" t="str">
        <f>+IFERROR(VLOOKUP(C222,[1]Directorio!$B$2:$V$1100,10,FALSE),"")</f>
        <v/>
      </c>
      <c r="N222" s="36" t="str">
        <f>+IFERROR(VLOOKUP(C222,[1]Directorio!$B$2:$V$1100,11,FALSE),"")</f>
        <v/>
      </c>
      <c r="O222" s="38" t="str">
        <f>+IFERROR(VLOOKUP(C222,[1]Directorio!$B$2:$V$1100,12,FALSE),"")</f>
        <v/>
      </c>
      <c r="P222" s="36" t="str">
        <f>+IFERROR(VLOOKUP(C222,[1]Directorio!$B$2:$V$1100,13,FALSE),"")</f>
        <v/>
      </c>
      <c r="Q222" s="36" t="str">
        <f>+IFERROR(VLOOKUP(C222,[1]Directorio!$B$2:$V$1100,14,FALSE),"")</f>
        <v/>
      </c>
      <c r="R222" s="36" t="str">
        <f>+IFERROR(VLOOKUP(C222,[1]Directorio!$B$2:$V$1100,15,FALSE),"")</f>
        <v/>
      </c>
      <c r="S222" s="36" t="str">
        <f>+IFERROR(VLOOKUP(C222,[1]Directorio!$B$2:$V$1100,16,FALSE),"")</f>
        <v/>
      </c>
      <c r="T222" s="36" t="str">
        <f>+IFERROR(VLOOKUP(C222,[1]Directorio!$B$2:$V$1100,17,FALSE),"")</f>
        <v/>
      </c>
      <c r="U222" s="39" t="str">
        <f>+IFERROR(VLOOKUP(C222,[1]Directorio!$B$2:$V$1100,18,FALSE),"")</f>
        <v/>
      </c>
      <c r="V222" s="39" t="str">
        <f>+IFERROR(VLOOKUP(C222,[1]Directorio!$B$2:$V$1100,19,FALSE),"")</f>
        <v/>
      </c>
      <c r="W222" s="40" t="str">
        <f>+IFERROR(VLOOKUP(C222,[1]Directorio!$B$2:$V$1100,20,FALSE),"")</f>
        <v/>
      </c>
      <c r="X222" s="39" t="str">
        <f>+IFERROR(VLOOKUP(C222,[1]Directorio!$B$2:$V$1100,21,FALSE),"")</f>
        <v/>
      </c>
      <c r="Y222" s="34"/>
      <c r="Z222" s="34"/>
      <c r="AA222" s="41"/>
      <c r="AB222" s="42"/>
      <c r="AC222" s="34"/>
      <c r="AD222" s="42"/>
      <c r="AE222" s="34"/>
      <c r="AF222" s="42"/>
      <c r="AG222" s="51"/>
    </row>
    <row r="223" spans="1:33" x14ac:dyDescent="0.25">
      <c r="A223" s="54">
        <v>219</v>
      </c>
      <c r="B223" s="48" t="str">
        <f t="shared" si="3"/>
        <v/>
      </c>
      <c r="C223" s="35"/>
      <c r="D223" s="43" t="str">
        <f>+IFERROR(VLOOKUP(E223,Listas!$H$2:$I$34,2,FALSE),"")</f>
        <v/>
      </c>
      <c r="E223" s="36" t="str">
        <f>+IFERROR(VLOOKUP(C223,[1]Directorio!$B$2:$V$1100,2,FALSE),"")</f>
        <v/>
      </c>
      <c r="F223" s="37" t="str">
        <f>+IFERROR(VLOOKUP(C223,[1]Directorio!$B$2:$V$1100,3,FALSE),"")</f>
        <v/>
      </c>
      <c r="G223" s="36" t="str">
        <f>+IFERROR(VLOOKUP(C223,[1]Directorio!$B$2:$V$1100,4,FALSE),"")</f>
        <v/>
      </c>
      <c r="H223" s="36" t="str">
        <f>+IFERROR(VLOOKUP(C223,[1]Directorio!$B$2:$V$1100,5,FALSE),"")</f>
        <v/>
      </c>
      <c r="I223" s="36" t="str">
        <f>+IFERROR(VLOOKUP(C223,[1]Directorio!$B$2:$V$1100,6,FALSE),"")</f>
        <v/>
      </c>
      <c r="J223" s="36" t="str">
        <f>+IFERROR(VLOOKUP(C223,[1]Directorio!$B$2:$V$1100,7,FALSE),"")</f>
        <v/>
      </c>
      <c r="K223" s="36" t="str">
        <f>+IFERROR(VLOOKUP(C223,[1]Directorio!$B$2:$V$1100,8,FALSE),"")</f>
        <v/>
      </c>
      <c r="L223" s="36" t="str">
        <f>+IFERROR(VLOOKUP(C223,[1]Directorio!$B$2:$V$1100,9,FALSE),"")</f>
        <v/>
      </c>
      <c r="M223" s="36" t="str">
        <f>+IFERROR(VLOOKUP(C223,[1]Directorio!$B$2:$V$1100,10,FALSE),"")</f>
        <v/>
      </c>
      <c r="N223" s="36" t="str">
        <f>+IFERROR(VLOOKUP(C223,[1]Directorio!$B$2:$V$1100,11,FALSE),"")</f>
        <v/>
      </c>
      <c r="O223" s="38" t="str">
        <f>+IFERROR(VLOOKUP(C223,[1]Directorio!$B$2:$V$1100,12,FALSE),"")</f>
        <v/>
      </c>
      <c r="P223" s="36" t="str">
        <f>+IFERROR(VLOOKUP(C223,[1]Directorio!$B$2:$V$1100,13,FALSE),"")</f>
        <v/>
      </c>
      <c r="Q223" s="36" t="str">
        <f>+IFERROR(VLOOKUP(C223,[1]Directorio!$B$2:$V$1100,14,FALSE),"")</f>
        <v/>
      </c>
      <c r="R223" s="36" t="str">
        <f>+IFERROR(VLOOKUP(C223,[1]Directorio!$B$2:$V$1100,15,FALSE),"")</f>
        <v/>
      </c>
      <c r="S223" s="36" t="str">
        <f>+IFERROR(VLOOKUP(C223,[1]Directorio!$B$2:$V$1100,16,FALSE),"")</f>
        <v/>
      </c>
      <c r="T223" s="36" t="str">
        <f>+IFERROR(VLOOKUP(C223,[1]Directorio!$B$2:$V$1100,17,FALSE),"")</f>
        <v/>
      </c>
      <c r="U223" s="39" t="str">
        <f>+IFERROR(VLOOKUP(C223,[1]Directorio!$B$2:$V$1100,18,FALSE),"")</f>
        <v/>
      </c>
      <c r="V223" s="39" t="str">
        <f>+IFERROR(VLOOKUP(C223,[1]Directorio!$B$2:$V$1100,19,FALSE),"")</f>
        <v/>
      </c>
      <c r="W223" s="40" t="str">
        <f>+IFERROR(VLOOKUP(C223,[1]Directorio!$B$2:$V$1100,20,FALSE),"")</f>
        <v/>
      </c>
      <c r="X223" s="39" t="str">
        <f>+IFERROR(VLOOKUP(C223,[1]Directorio!$B$2:$V$1100,21,FALSE),"")</f>
        <v/>
      </c>
      <c r="Y223" s="34"/>
      <c r="Z223" s="34"/>
      <c r="AA223" s="41"/>
      <c r="AB223" s="42"/>
      <c r="AC223" s="34"/>
      <c r="AD223" s="42"/>
      <c r="AE223" s="34"/>
      <c r="AF223" s="42"/>
      <c r="AG223" s="51"/>
    </row>
    <row r="224" spans="1:33" x14ac:dyDescent="0.25">
      <c r="A224" s="54">
        <v>220</v>
      </c>
      <c r="B224" s="48" t="str">
        <f t="shared" si="3"/>
        <v/>
      </c>
      <c r="C224" s="35"/>
      <c r="D224" s="43" t="str">
        <f>+IFERROR(VLOOKUP(E224,Listas!$H$2:$I$34,2,FALSE),"")</f>
        <v/>
      </c>
      <c r="E224" s="36" t="str">
        <f>+IFERROR(VLOOKUP(C224,[1]Directorio!$B$2:$V$1100,2,FALSE),"")</f>
        <v/>
      </c>
      <c r="F224" s="37" t="str">
        <f>+IFERROR(VLOOKUP(C224,[1]Directorio!$B$2:$V$1100,3,FALSE),"")</f>
        <v/>
      </c>
      <c r="G224" s="36" t="str">
        <f>+IFERROR(VLOOKUP(C224,[1]Directorio!$B$2:$V$1100,4,FALSE),"")</f>
        <v/>
      </c>
      <c r="H224" s="36" t="str">
        <f>+IFERROR(VLOOKUP(C224,[1]Directorio!$B$2:$V$1100,5,FALSE),"")</f>
        <v/>
      </c>
      <c r="I224" s="36" t="str">
        <f>+IFERROR(VLOOKUP(C224,[1]Directorio!$B$2:$V$1100,6,FALSE),"")</f>
        <v/>
      </c>
      <c r="J224" s="36" t="str">
        <f>+IFERROR(VLOOKUP(C224,[1]Directorio!$B$2:$V$1100,7,FALSE),"")</f>
        <v/>
      </c>
      <c r="K224" s="36" t="str">
        <f>+IFERROR(VLOOKUP(C224,[1]Directorio!$B$2:$V$1100,8,FALSE),"")</f>
        <v/>
      </c>
      <c r="L224" s="36" t="str">
        <f>+IFERROR(VLOOKUP(C224,[1]Directorio!$B$2:$V$1100,9,FALSE),"")</f>
        <v/>
      </c>
      <c r="M224" s="36" t="str">
        <f>+IFERROR(VLOOKUP(C224,[1]Directorio!$B$2:$V$1100,10,FALSE),"")</f>
        <v/>
      </c>
      <c r="N224" s="36" t="str">
        <f>+IFERROR(VLOOKUP(C224,[1]Directorio!$B$2:$V$1100,11,FALSE),"")</f>
        <v/>
      </c>
      <c r="O224" s="38" t="str">
        <f>+IFERROR(VLOOKUP(C224,[1]Directorio!$B$2:$V$1100,12,FALSE),"")</f>
        <v/>
      </c>
      <c r="P224" s="36" t="str">
        <f>+IFERROR(VLOOKUP(C224,[1]Directorio!$B$2:$V$1100,13,FALSE),"")</f>
        <v/>
      </c>
      <c r="Q224" s="36" t="str">
        <f>+IFERROR(VLOOKUP(C224,[1]Directorio!$B$2:$V$1100,14,FALSE),"")</f>
        <v/>
      </c>
      <c r="R224" s="36" t="str">
        <f>+IFERROR(VLOOKUP(C224,[1]Directorio!$B$2:$V$1100,15,FALSE),"")</f>
        <v/>
      </c>
      <c r="S224" s="36" t="str">
        <f>+IFERROR(VLOOKUP(C224,[1]Directorio!$B$2:$V$1100,16,FALSE),"")</f>
        <v/>
      </c>
      <c r="T224" s="36" t="str">
        <f>+IFERROR(VLOOKUP(C224,[1]Directorio!$B$2:$V$1100,17,FALSE),"")</f>
        <v/>
      </c>
      <c r="U224" s="39" t="str">
        <f>+IFERROR(VLOOKUP(C224,[1]Directorio!$B$2:$V$1100,18,FALSE),"")</f>
        <v/>
      </c>
      <c r="V224" s="39" t="str">
        <f>+IFERROR(VLOOKUP(C224,[1]Directorio!$B$2:$V$1100,19,FALSE),"")</f>
        <v/>
      </c>
      <c r="W224" s="40" t="str">
        <f>+IFERROR(VLOOKUP(C224,[1]Directorio!$B$2:$V$1100,20,FALSE),"")</f>
        <v/>
      </c>
      <c r="X224" s="39" t="str">
        <f>+IFERROR(VLOOKUP(C224,[1]Directorio!$B$2:$V$1100,21,FALSE),"")</f>
        <v/>
      </c>
      <c r="Y224" s="34"/>
      <c r="Z224" s="34"/>
      <c r="AA224" s="41"/>
      <c r="AB224" s="42"/>
      <c r="AC224" s="34"/>
      <c r="AD224" s="42"/>
      <c r="AE224" s="34"/>
      <c r="AF224" s="42"/>
      <c r="AG224" s="51"/>
    </row>
    <row r="225" spans="1:33" x14ac:dyDescent="0.25">
      <c r="A225" s="54">
        <v>221</v>
      </c>
      <c r="B225" s="48" t="str">
        <f t="shared" si="3"/>
        <v/>
      </c>
      <c r="C225" s="35"/>
      <c r="D225" s="43" t="str">
        <f>+IFERROR(VLOOKUP(E225,Listas!$H$2:$I$34,2,FALSE),"")</f>
        <v/>
      </c>
      <c r="E225" s="36" t="str">
        <f>+IFERROR(VLOOKUP(C225,[1]Directorio!$B$2:$V$1100,2,FALSE),"")</f>
        <v/>
      </c>
      <c r="F225" s="37" t="str">
        <f>+IFERROR(VLOOKUP(C225,[1]Directorio!$B$2:$V$1100,3,FALSE),"")</f>
        <v/>
      </c>
      <c r="G225" s="36" t="str">
        <f>+IFERROR(VLOOKUP(C225,[1]Directorio!$B$2:$V$1100,4,FALSE),"")</f>
        <v/>
      </c>
      <c r="H225" s="36" t="str">
        <f>+IFERROR(VLOOKUP(C225,[1]Directorio!$B$2:$V$1100,5,FALSE),"")</f>
        <v/>
      </c>
      <c r="I225" s="36" t="str">
        <f>+IFERROR(VLOOKUP(C225,[1]Directorio!$B$2:$V$1100,6,FALSE),"")</f>
        <v/>
      </c>
      <c r="J225" s="36" t="str">
        <f>+IFERROR(VLOOKUP(C225,[1]Directorio!$B$2:$V$1100,7,FALSE),"")</f>
        <v/>
      </c>
      <c r="K225" s="36" t="str">
        <f>+IFERROR(VLOOKUP(C225,[1]Directorio!$B$2:$V$1100,8,FALSE),"")</f>
        <v/>
      </c>
      <c r="L225" s="36" t="str">
        <f>+IFERROR(VLOOKUP(C225,[1]Directorio!$B$2:$V$1100,9,FALSE),"")</f>
        <v/>
      </c>
      <c r="M225" s="36" t="str">
        <f>+IFERROR(VLOOKUP(C225,[1]Directorio!$B$2:$V$1100,10,FALSE),"")</f>
        <v/>
      </c>
      <c r="N225" s="36" t="str">
        <f>+IFERROR(VLOOKUP(C225,[1]Directorio!$B$2:$V$1100,11,FALSE),"")</f>
        <v/>
      </c>
      <c r="O225" s="38" t="str">
        <f>+IFERROR(VLOOKUP(C225,[1]Directorio!$B$2:$V$1100,12,FALSE),"")</f>
        <v/>
      </c>
      <c r="P225" s="36" t="str">
        <f>+IFERROR(VLOOKUP(C225,[1]Directorio!$B$2:$V$1100,13,FALSE),"")</f>
        <v/>
      </c>
      <c r="Q225" s="36" t="str">
        <f>+IFERROR(VLOOKUP(C225,[1]Directorio!$B$2:$V$1100,14,FALSE),"")</f>
        <v/>
      </c>
      <c r="R225" s="36" t="str">
        <f>+IFERROR(VLOOKUP(C225,[1]Directorio!$B$2:$V$1100,15,FALSE),"")</f>
        <v/>
      </c>
      <c r="S225" s="36" t="str">
        <f>+IFERROR(VLOOKUP(C225,[1]Directorio!$B$2:$V$1100,16,FALSE),"")</f>
        <v/>
      </c>
      <c r="T225" s="36" t="str">
        <f>+IFERROR(VLOOKUP(C225,[1]Directorio!$B$2:$V$1100,17,FALSE),"")</f>
        <v/>
      </c>
      <c r="U225" s="39" t="str">
        <f>+IFERROR(VLOOKUP(C225,[1]Directorio!$B$2:$V$1100,18,FALSE),"")</f>
        <v/>
      </c>
      <c r="V225" s="39" t="str">
        <f>+IFERROR(VLOOKUP(C225,[1]Directorio!$B$2:$V$1100,19,FALSE),"")</f>
        <v/>
      </c>
      <c r="W225" s="40" t="str">
        <f>+IFERROR(VLOOKUP(C225,[1]Directorio!$B$2:$V$1100,20,FALSE),"")</f>
        <v/>
      </c>
      <c r="X225" s="39" t="str">
        <f>+IFERROR(VLOOKUP(C225,[1]Directorio!$B$2:$V$1100,21,FALSE),"")</f>
        <v/>
      </c>
      <c r="Y225" s="34"/>
      <c r="Z225" s="34"/>
      <c r="AA225" s="41"/>
      <c r="AB225" s="42"/>
      <c r="AC225" s="34"/>
      <c r="AD225" s="42"/>
      <c r="AE225" s="34"/>
      <c r="AF225" s="42"/>
      <c r="AG225" s="51"/>
    </row>
    <row r="226" spans="1:33" x14ac:dyDescent="0.25">
      <c r="A226" s="54">
        <v>222</v>
      </c>
      <c r="B226" s="48" t="str">
        <f t="shared" si="3"/>
        <v/>
      </c>
      <c r="C226" s="35"/>
      <c r="D226" s="43" t="str">
        <f>+IFERROR(VLOOKUP(E226,Listas!$H$2:$I$34,2,FALSE),"")</f>
        <v/>
      </c>
      <c r="E226" s="36" t="str">
        <f>+IFERROR(VLOOKUP(C226,[1]Directorio!$B$2:$V$1100,2,FALSE),"")</f>
        <v/>
      </c>
      <c r="F226" s="37" t="str">
        <f>+IFERROR(VLOOKUP(C226,[1]Directorio!$B$2:$V$1100,3,FALSE),"")</f>
        <v/>
      </c>
      <c r="G226" s="36" t="str">
        <f>+IFERROR(VLOOKUP(C226,[1]Directorio!$B$2:$V$1100,4,FALSE),"")</f>
        <v/>
      </c>
      <c r="H226" s="36" t="str">
        <f>+IFERROR(VLOOKUP(C226,[1]Directorio!$B$2:$V$1100,5,FALSE),"")</f>
        <v/>
      </c>
      <c r="I226" s="36" t="str">
        <f>+IFERROR(VLOOKUP(C226,[1]Directorio!$B$2:$V$1100,6,FALSE),"")</f>
        <v/>
      </c>
      <c r="J226" s="36" t="str">
        <f>+IFERROR(VLOOKUP(C226,[1]Directorio!$B$2:$V$1100,7,FALSE),"")</f>
        <v/>
      </c>
      <c r="K226" s="36" t="str">
        <f>+IFERROR(VLOOKUP(C226,[1]Directorio!$B$2:$V$1100,8,FALSE),"")</f>
        <v/>
      </c>
      <c r="L226" s="36" t="str">
        <f>+IFERROR(VLOOKUP(C226,[1]Directorio!$B$2:$V$1100,9,FALSE),"")</f>
        <v/>
      </c>
      <c r="M226" s="36" t="str">
        <f>+IFERROR(VLOOKUP(C226,[1]Directorio!$B$2:$V$1100,10,FALSE),"")</f>
        <v/>
      </c>
      <c r="N226" s="36" t="str">
        <f>+IFERROR(VLOOKUP(C226,[1]Directorio!$B$2:$V$1100,11,FALSE),"")</f>
        <v/>
      </c>
      <c r="O226" s="38" t="str">
        <f>+IFERROR(VLOOKUP(C226,[1]Directorio!$B$2:$V$1100,12,FALSE),"")</f>
        <v/>
      </c>
      <c r="P226" s="36" t="str">
        <f>+IFERROR(VLOOKUP(C226,[1]Directorio!$B$2:$V$1100,13,FALSE),"")</f>
        <v/>
      </c>
      <c r="Q226" s="36" t="str">
        <f>+IFERROR(VLOOKUP(C226,[1]Directorio!$B$2:$V$1100,14,FALSE),"")</f>
        <v/>
      </c>
      <c r="R226" s="36" t="str">
        <f>+IFERROR(VLOOKUP(C226,[1]Directorio!$B$2:$V$1100,15,FALSE),"")</f>
        <v/>
      </c>
      <c r="S226" s="36" t="str">
        <f>+IFERROR(VLOOKUP(C226,[1]Directorio!$B$2:$V$1100,16,FALSE),"")</f>
        <v/>
      </c>
      <c r="T226" s="36" t="str">
        <f>+IFERROR(VLOOKUP(C226,[1]Directorio!$B$2:$V$1100,17,FALSE),"")</f>
        <v/>
      </c>
      <c r="U226" s="39" t="str">
        <f>+IFERROR(VLOOKUP(C226,[1]Directorio!$B$2:$V$1100,18,FALSE),"")</f>
        <v/>
      </c>
      <c r="V226" s="39" t="str">
        <f>+IFERROR(VLOOKUP(C226,[1]Directorio!$B$2:$V$1100,19,FALSE),"")</f>
        <v/>
      </c>
      <c r="W226" s="40" t="str">
        <f>+IFERROR(VLOOKUP(C226,[1]Directorio!$B$2:$V$1100,20,FALSE),"")</f>
        <v/>
      </c>
      <c r="X226" s="39" t="str">
        <f>+IFERROR(VLOOKUP(C226,[1]Directorio!$B$2:$V$1100,21,FALSE),"")</f>
        <v/>
      </c>
      <c r="Y226" s="34"/>
      <c r="Z226" s="34"/>
      <c r="AA226" s="41"/>
      <c r="AB226" s="42"/>
      <c r="AC226" s="34"/>
      <c r="AD226" s="42"/>
      <c r="AE226" s="34"/>
      <c r="AF226" s="42"/>
      <c r="AG226" s="51"/>
    </row>
    <row r="227" spans="1:33" x14ac:dyDescent="0.25">
      <c r="A227" s="54">
        <v>223</v>
      </c>
      <c r="B227" s="48" t="str">
        <f t="shared" si="3"/>
        <v/>
      </c>
      <c r="C227" s="35"/>
      <c r="D227" s="43" t="str">
        <f>+IFERROR(VLOOKUP(E227,Listas!$H$2:$I$34,2,FALSE),"")</f>
        <v/>
      </c>
      <c r="E227" s="36" t="str">
        <f>+IFERROR(VLOOKUP(C227,[1]Directorio!$B$2:$V$1100,2,FALSE),"")</f>
        <v/>
      </c>
      <c r="F227" s="37" t="str">
        <f>+IFERROR(VLOOKUP(C227,[1]Directorio!$B$2:$V$1100,3,FALSE),"")</f>
        <v/>
      </c>
      <c r="G227" s="36" t="str">
        <f>+IFERROR(VLOOKUP(C227,[1]Directorio!$B$2:$V$1100,4,FALSE),"")</f>
        <v/>
      </c>
      <c r="H227" s="36" t="str">
        <f>+IFERROR(VLOOKUP(C227,[1]Directorio!$B$2:$V$1100,5,FALSE),"")</f>
        <v/>
      </c>
      <c r="I227" s="36" t="str">
        <f>+IFERROR(VLOOKUP(C227,[1]Directorio!$B$2:$V$1100,6,FALSE),"")</f>
        <v/>
      </c>
      <c r="J227" s="36" t="str">
        <f>+IFERROR(VLOOKUP(C227,[1]Directorio!$B$2:$V$1100,7,FALSE),"")</f>
        <v/>
      </c>
      <c r="K227" s="36" t="str">
        <f>+IFERROR(VLOOKUP(C227,[1]Directorio!$B$2:$V$1100,8,FALSE),"")</f>
        <v/>
      </c>
      <c r="L227" s="36" t="str">
        <f>+IFERROR(VLOOKUP(C227,[1]Directorio!$B$2:$V$1100,9,FALSE),"")</f>
        <v/>
      </c>
      <c r="M227" s="36" t="str">
        <f>+IFERROR(VLOOKUP(C227,[1]Directorio!$B$2:$V$1100,10,FALSE),"")</f>
        <v/>
      </c>
      <c r="N227" s="36" t="str">
        <f>+IFERROR(VLOOKUP(C227,[1]Directorio!$B$2:$V$1100,11,FALSE),"")</f>
        <v/>
      </c>
      <c r="O227" s="38" t="str">
        <f>+IFERROR(VLOOKUP(C227,[1]Directorio!$B$2:$V$1100,12,FALSE),"")</f>
        <v/>
      </c>
      <c r="P227" s="36" t="str">
        <f>+IFERROR(VLOOKUP(C227,[1]Directorio!$B$2:$V$1100,13,FALSE),"")</f>
        <v/>
      </c>
      <c r="Q227" s="36" t="str">
        <f>+IFERROR(VLOOKUP(C227,[1]Directorio!$B$2:$V$1100,14,FALSE),"")</f>
        <v/>
      </c>
      <c r="R227" s="36" t="str">
        <f>+IFERROR(VLOOKUP(C227,[1]Directorio!$B$2:$V$1100,15,FALSE),"")</f>
        <v/>
      </c>
      <c r="S227" s="36" t="str">
        <f>+IFERROR(VLOOKUP(C227,[1]Directorio!$B$2:$V$1100,16,FALSE),"")</f>
        <v/>
      </c>
      <c r="T227" s="36" t="str">
        <f>+IFERROR(VLOOKUP(C227,[1]Directorio!$B$2:$V$1100,17,FALSE),"")</f>
        <v/>
      </c>
      <c r="U227" s="39" t="str">
        <f>+IFERROR(VLOOKUP(C227,[1]Directorio!$B$2:$V$1100,18,FALSE),"")</f>
        <v/>
      </c>
      <c r="V227" s="39" t="str">
        <f>+IFERROR(VLOOKUP(C227,[1]Directorio!$B$2:$V$1100,19,FALSE),"")</f>
        <v/>
      </c>
      <c r="W227" s="40" t="str">
        <f>+IFERROR(VLOOKUP(C227,[1]Directorio!$B$2:$V$1100,20,FALSE),"")</f>
        <v/>
      </c>
      <c r="X227" s="39" t="str">
        <f>+IFERROR(VLOOKUP(C227,[1]Directorio!$B$2:$V$1100,21,FALSE),"")</f>
        <v/>
      </c>
      <c r="Y227" s="34"/>
      <c r="Z227" s="34"/>
      <c r="AA227" s="41"/>
      <c r="AB227" s="42"/>
      <c r="AC227" s="34"/>
      <c r="AD227" s="42"/>
      <c r="AE227" s="34"/>
      <c r="AF227" s="42"/>
      <c r="AG227" s="51"/>
    </row>
    <row r="228" spans="1:33" x14ac:dyDescent="0.25">
      <c r="A228" s="54">
        <v>224</v>
      </c>
      <c r="B228" s="48" t="str">
        <f t="shared" si="3"/>
        <v/>
      </c>
      <c r="C228" s="35"/>
      <c r="D228" s="43" t="str">
        <f>+IFERROR(VLOOKUP(E228,Listas!$H$2:$I$34,2,FALSE),"")</f>
        <v/>
      </c>
      <c r="E228" s="36" t="str">
        <f>+IFERROR(VLOOKUP(C228,[1]Directorio!$B$2:$V$1100,2,FALSE),"")</f>
        <v/>
      </c>
      <c r="F228" s="37" t="str">
        <f>+IFERROR(VLOOKUP(C228,[1]Directorio!$B$2:$V$1100,3,FALSE),"")</f>
        <v/>
      </c>
      <c r="G228" s="36" t="str">
        <f>+IFERROR(VLOOKUP(C228,[1]Directorio!$B$2:$V$1100,4,FALSE),"")</f>
        <v/>
      </c>
      <c r="H228" s="36" t="str">
        <f>+IFERROR(VLOOKUP(C228,[1]Directorio!$B$2:$V$1100,5,FALSE),"")</f>
        <v/>
      </c>
      <c r="I228" s="36" t="str">
        <f>+IFERROR(VLOOKUP(C228,[1]Directorio!$B$2:$V$1100,6,FALSE),"")</f>
        <v/>
      </c>
      <c r="J228" s="36" t="str">
        <f>+IFERROR(VLOOKUP(C228,[1]Directorio!$B$2:$V$1100,7,FALSE),"")</f>
        <v/>
      </c>
      <c r="K228" s="36" t="str">
        <f>+IFERROR(VLOOKUP(C228,[1]Directorio!$B$2:$V$1100,8,FALSE),"")</f>
        <v/>
      </c>
      <c r="L228" s="36" t="str">
        <f>+IFERROR(VLOOKUP(C228,[1]Directorio!$B$2:$V$1100,9,FALSE),"")</f>
        <v/>
      </c>
      <c r="M228" s="36" t="str">
        <f>+IFERROR(VLOOKUP(C228,[1]Directorio!$B$2:$V$1100,10,FALSE),"")</f>
        <v/>
      </c>
      <c r="N228" s="36" t="str">
        <f>+IFERROR(VLOOKUP(C228,[1]Directorio!$B$2:$V$1100,11,FALSE),"")</f>
        <v/>
      </c>
      <c r="O228" s="38" t="str">
        <f>+IFERROR(VLOOKUP(C228,[1]Directorio!$B$2:$V$1100,12,FALSE),"")</f>
        <v/>
      </c>
      <c r="P228" s="36" t="str">
        <f>+IFERROR(VLOOKUP(C228,[1]Directorio!$B$2:$V$1100,13,FALSE),"")</f>
        <v/>
      </c>
      <c r="Q228" s="36" t="str">
        <f>+IFERROR(VLOOKUP(C228,[1]Directorio!$B$2:$V$1100,14,FALSE),"")</f>
        <v/>
      </c>
      <c r="R228" s="36" t="str">
        <f>+IFERROR(VLOOKUP(C228,[1]Directorio!$B$2:$V$1100,15,FALSE),"")</f>
        <v/>
      </c>
      <c r="S228" s="36" t="str">
        <f>+IFERROR(VLOOKUP(C228,[1]Directorio!$B$2:$V$1100,16,FALSE),"")</f>
        <v/>
      </c>
      <c r="T228" s="36" t="str">
        <f>+IFERROR(VLOOKUP(C228,[1]Directorio!$B$2:$V$1100,17,FALSE),"")</f>
        <v/>
      </c>
      <c r="U228" s="39" t="str">
        <f>+IFERROR(VLOOKUP(C228,[1]Directorio!$B$2:$V$1100,18,FALSE),"")</f>
        <v/>
      </c>
      <c r="V228" s="39" t="str">
        <f>+IFERROR(VLOOKUP(C228,[1]Directorio!$B$2:$V$1100,19,FALSE),"")</f>
        <v/>
      </c>
      <c r="W228" s="40" t="str">
        <f>+IFERROR(VLOOKUP(C228,[1]Directorio!$B$2:$V$1100,20,FALSE),"")</f>
        <v/>
      </c>
      <c r="X228" s="39" t="str">
        <f>+IFERROR(VLOOKUP(C228,[1]Directorio!$B$2:$V$1100,21,FALSE),"")</f>
        <v/>
      </c>
      <c r="Y228" s="34"/>
      <c r="Z228" s="34"/>
      <c r="AA228" s="41"/>
      <c r="AB228" s="42"/>
      <c r="AC228" s="34"/>
      <c r="AD228" s="42"/>
      <c r="AE228" s="34"/>
      <c r="AF228" s="42"/>
      <c r="AG228" s="51"/>
    </row>
    <row r="229" spans="1:33" x14ac:dyDescent="0.25">
      <c r="A229" s="54">
        <v>225</v>
      </c>
      <c r="B229" s="48" t="str">
        <f t="shared" si="3"/>
        <v/>
      </c>
      <c r="C229" s="35"/>
      <c r="D229" s="43" t="str">
        <f>+IFERROR(VLOOKUP(E229,Listas!$H$2:$I$34,2,FALSE),"")</f>
        <v/>
      </c>
      <c r="E229" s="36" t="str">
        <f>+IFERROR(VLOOKUP(C229,[1]Directorio!$B$2:$V$1100,2,FALSE),"")</f>
        <v/>
      </c>
      <c r="F229" s="37" t="str">
        <f>+IFERROR(VLOOKUP(C229,[1]Directorio!$B$2:$V$1100,3,FALSE),"")</f>
        <v/>
      </c>
      <c r="G229" s="36" t="str">
        <f>+IFERROR(VLOOKUP(C229,[1]Directorio!$B$2:$V$1100,4,FALSE),"")</f>
        <v/>
      </c>
      <c r="H229" s="36" t="str">
        <f>+IFERROR(VLOOKUP(C229,[1]Directorio!$B$2:$V$1100,5,FALSE),"")</f>
        <v/>
      </c>
      <c r="I229" s="36" t="str">
        <f>+IFERROR(VLOOKUP(C229,[1]Directorio!$B$2:$V$1100,6,FALSE),"")</f>
        <v/>
      </c>
      <c r="J229" s="36" t="str">
        <f>+IFERROR(VLOOKUP(C229,[1]Directorio!$B$2:$V$1100,7,FALSE),"")</f>
        <v/>
      </c>
      <c r="K229" s="36" t="str">
        <f>+IFERROR(VLOOKUP(C229,[1]Directorio!$B$2:$V$1100,8,FALSE),"")</f>
        <v/>
      </c>
      <c r="L229" s="36" t="str">
        <f>+IFERROR(VLOOKUP(C229,[1]Directorio!$B$2:$V$1100,9,FALSE),"")</f>
        <v/>
      </c>
      <c r="M229" s="36" t="str">
        <f>+IFERROR(VLOOKUP(C229,[1]Directorio!$B$2:$V$1100,10,FALSE),"")</f>
        <v/>
      </c>
      <c r="N229" s="36" t="str">
        <f>+IFERROR(VLOOKUP(C229,[1]Directorio!$B$2:$V$1100,11,FALSE),"")</f>
        <v/>
      </c>
      <c r="O229" s="38" t="str">
        <f>+IFERROR(VLOOKUP(C229,[1]Directorio!$B$2:$V$1100,12,FALSE),"")</f>
        <v/>
      </c>
      <c r="P229" s="36" t="str">
        <f>+IFERROR(VLOOKUP(C229,[1]Directorio!$B$2:$V$1100,13,FALSE),"")</f>
        <v/>
      </c>
      <c r="Q229" s="36" t="str">
        <f>+IFERROR(VLOOKUP(C229,[1]Directorio!$B$2:$V$1100,14,FALSE),"")</f>
        <v/>
      </c>
      <c r="R229" s="36" t="str">
        <f>+IFERROR(VLOOKUP(C229,[1]Directorio!$B$2:$V$1100,15,FALSE),"")</f>
        <v/>
      </c>
      <c r="S229" s="36" t="str">
        <f>+IFERROR(VLOOKUP(C229,[1]Directorio!$B$2:$V$1100,16,FALSE),"")</f>
        <v/>
      </c>
      <c r="T229" s="36" t="str">
        <f>+IFERROR(VLOOKUP(C229,[1]Directorio!$B$2:$V$1100,17,FALSE),"")</f>
        <v/>
      </c>
      <c r="U229" s="39" t="str">
        <f>+IFERROR(VLOOKUP(C229,[1]Directorio!$B$2:$V$1100,18,FALSE),"")</f>
        <v/>
      </c>
      <c r="V229" s="39" t="str">
        <f>+IFERROR(VLOOKUP(C229,[1]Directorio!$B$2:$V$1100,19,FALSE),"")</f>
        <v/>
      </c>
      <c r="W229" s="40" t="str">
        <f>+IFERROR(VLOOKUP(C229,[1]Directorio!$B$2:$V$1100,20,FALSE),"")</f>
        <v/>
      </c>
      <c r="X229" s="39" t="str">
        <f>+IFERROR(VLOOKUP(C229,[1]Directorio!$B$2:$V$1100,21,FALSE),"")</f>
        <v/>
      </c>
      <c r="Y229" s="34"/>
      <c r="Z229" s="34"/>
      <c r="AA229" s="41"/>
      <c r="AB229" s="42"/>
      <c r="AC229" s="34"/>
      <c r="AD229" s="42"/>
      <c r="AE229" s="34"/>
      <c r="AF229" s="42"/>
      <c r="AG229" s="51"/>
    </row>
    <row r="230" spans="1:33" x14ac:dyDescent="0.25">
      <c r="A230" s="54">
        <v>226</v>
      </c>
      <c r="B230" s="48" t="str">
        <f t="shared" si="3"/>
        <v/>
      </c>
      <c r="C230" s="35"/>
      <c r="D230" s="43" t="str">
        <f>+IFERROR(VLOOKUP(E230,Listas!$H$2:$I$34,2,FALSE),"")</f>
        <v/>
      </c>
      <c r="E230" s="36" t="str">
        <f>+IFERROR(VLOOKUP(C230,[1]Directorio!$B$2:$V$1100,2,FALSE),"")</f>
        <v/>
      </c>
      <c r="F230" s="37" t="str">
        <f>+IFERROR(VLOOKUP(C230,[1]Directorio!$B$2:$V$1100,3,FALSE),"")</f>
        <v/>
      </c>
      <c r="G230" s="36" t="str">
        <f>+IFERROR(VLOOKUP(C230,[1]Directorio!$B$2:$V$1100,4,FALSE),"")</f>
        <v/>
      </c>
      <c r="H230" s="36" t="str">
        <f>+IFERROR(VLOOKUP(C230,[1]Directorio!$B$2:$V$1100,5,FALSE),"")</f>
        <v/>
      </c>
      <c r="I230" s="36" t="str">
        <f>+IFERROR(VLOOKUP(C230,[1]Directorio!$B$2:$V$1100,6,FALSE),"")</f>
        <v/>
      </c>
      <c r="J230" s="36" t="str">
        <f>+IFERROR(VLOOKUP(C230,[1]Directorio!$B$2:$V$1100,7,FALSE),"")</f>
        <v/>
      </c>
      <c r="K230" s="36" t="str">
        <f>+IFERROR(VLOOKUP(C230,[1]Directorio!$B$2:$V$1100,8,FALSE),"")</f>
        <v/>
      </c>
      <c r="L230" s="36" t="str">
        <f>+IFERROR(VLOOKUP(C230,[1]Directorio!$B$2:$V$1100,9,FALSE),"")</f>
        <v/>
      </c>
      <c r="M230" s="36" t="str">
        <f>+IFERROR(VLOOKUP(C230,[1]Directorio!$B$2:$V$1100,10,FALSE),"")</f>
        <v/>
      </c>
      <c r="N230" s="36" t="str">
        <f>+IFERROR(VLOOKUP(C230,[1]Directorio!$B$2:$V$1100,11,FALSE),"")</f>
        <v/>
      </c>
      <c r="O230" s="38" t="str">
        <f>+IFERROR(VLOOKUP(C230,[1]Directorio!$B$2:$V$1100,12,FALSE),"")</f>
        <v/>
      </c>
      <c r="P230" s="36" t="str">
        <f>+IFERROR(VLOOKUP(C230,[1]Directorio!$B$2:$V$1100,13,FALSE),"")</f>
        <v/>
      </c>
      <c r="Q230" s="36" t="str">
        <f>+IFERROR(VLOOKUP(C230,[1]Directorio!$B$2:$V$1100,14,FALSE),"")</f>
        <v/>
      </c>
      <c r="R230" s="36" t="str">
        <f>+IFERROR(VLOOKUP(C230,[1]Directorio!$B$2:$V$1100,15,FALSE),"")</f>
        <v/>
      </c>
      <c r="S230" s="36" t="str">
        <f>+IFERROR(VLOOKUP(C230,[1]Directorio!$B$2:$V$1100,16,FALSE),"")</f>
        <v/>
      </c>
      <c r="T230" s="36" t="str">
        <f>+IFERROR(VLOOKUP(C230,[1]Directorio!$B$2:$V$1100,17,FALSE),"")</f>
        <v/>
      </c>
      <c r="U230" s="39" t="str">
        <f>+IFERROR(VLOOKUP(C230,[1]Directorio!$B$2:$V$1100,18,FALSE),"")</f>
        <v/>
      </c>
      <c r="V230" s="39" t="str">
        <f>+IFERROR(VLOOKUP(C230,[1]Directorio!$B$2:$V$1100,19,FALSE),"")</f>
        <v/>
      </c>
      <c r="W230" s="40" t="str">
        <f>+IFERROR(VLOOKUP(C230,[1]Directorio!$B$2:$V$1100,20,FALSE),"")</f>
        <v/>
      </c>
      <c r="X230" s="39" t="str">
        <f>+IFERROR(VLOOKUP(C230,[1]Directorio!$B$2:$V$1100,21,FALSE),"")</f>
        <v/>
      </c>
      <c r="Y230" s="34"/>
      <c r="Z230" s="34"/>
      <c r="AA230" s="41"/>
      <c r="AB230" s="42"/>
      <c r="AC230" s="34"/>
      <c r="AD230" s="42"/>
      <c r="AE230" s="34"/>
      <c r="AF230" s="42"/>
      <c r="AG230" s="51"/>
    </row>
    <row r="231" spans="1:33" x14ac:dyDescent="0.25">
      <c r="A231" s="54">
        <v>227</v>
      </c>
      <c r="B231" s="48" t="str">
        <f t="shared" si="3"/>
        <v/>
      </c>
      <c r="C231" s="35"/>
      <c r="D231" s="43" t="str">
        <f>+IFERROR(VLOOKUP(E231,Listas!$H$2:$I$34,2,FALSE),"")</f>
        <v/>
      </c>
      <c r="E231" s="36" t="str">
        <f>+IFERROR(VLOOKUP(C231,[1]Directorio!$B$2:$V$1100,2,FALSE),"")</f>
        <v/>
      </c>
      <c r="F231" s="37" t="str">
        <f>+IFERROR(VLOOKUP(C231,[1]Directorio!$B$2:$V$1100,3,FALSE),"")</f>
        <v/>
      </c>
      <c r="G231" s="36" t="str">
        <f>+IFERROR(VLOOKUP(C231,[1]Directorio!$B$2:$V$1100,4,FALSE),"")</f>
        <v/>
      </c>
      <c r="H231" s="36" t="str">
        <f>+IFERROR(VLOOKUP(C231,[1]Directorio!$B$2:$V$1100,5,FALSE),"")</f>
        <v/>
      </c>
      <c r="I231" s="36" t="str">
        <f>+IFERROR(VLOOKUP(C231,[1]Directorio!$B$2:$V$1100,6,FALSE),"")</f>
        <v/>
      </c>
      <c r="J231" s="36" t="str">
        <f>+IFERROR(VLOOKUP(C231,[1]Directorio!$B$2:$V$1100,7,FALSE),"")</f>
        <v/>
      </c>
      <c r="K231" s="36" t="str">
        <f>+IFERROR(VLOOKUP(C231,[1]Directorio!$B$2:$V$1100,8,FALSE),"")</f>
        <v/>
      </c>
      <c r="L231" s="36" t="str">
        <f>+IFERROR(VLOOKUP(C231,[1]Directorio!$B$2:$V$1100,9,FALSE),"")</f>
        <v/>
      </c>
      <c r="M231" s="36" t="str">
        <f>+IFERROR(VLOOKUP(C231,[1]Directorio!$B$2:$V$1100,10,FALSE),"")</f>
        <v/>
      </c>
      <c r="N231" s="36" t="str">
        <f>+IFERROR(VLOOKUP(C231,[1]Directorio!$B$2:$V$1100,11,FALSE),"")</f>
        <v/>
      </c>
      <c r="O231" s="38" t="str">
        <f>+IFERROR(VLOOKUP(C231,[1]Directorio!$B$2:$V$1100,12,FALSE),"")</f>
        <v/>
      </c>
      <c r="P231" s="36" t="str">
        <f>+IFERROR(VLOOKUP(C231,[1]Directorio!$B$2:$V$1100,13,FALSE),"")</f>
        <v/>
      </c>
      <c r="Q231" s="36" t="str">
        <f>+IFERROR(VLOOKUP(C231,[1]Directorio!$B$2:$V$1100,14,FALSE),"")</f>
        <v/>
      </c>
      <c r="R231" s="36" t="str">
        <f>+IFERROR(VLOOKUP(C231,[1]Directorio!$B$2:$V$1100,15,FALSE),"")</f>
        <v/>
      </c>
      <c r="S231" s="36" t="str">
        <f>+IFERROR(VLOOKUP(C231,[1]Directorio!$B$2:$V$1100,16,FALSE),"")</f>
        <v/>
      </c>
      <c r="T231" s="36" t="str">
        <f>+IFERROR(VLOOKUP(C231,[1]Directorio!$B$2:$V$1100,17,FALSE),"")</f>
        <v/>
      </c>
      <c r="U231" s="39" t="str">
        <f>+IFERROR(VLOOKUP(C231,[1]Directorio!$B$2:$V$1100,18,FALSE),"")</f>
        <v/>
      </c>
      <c r="V231" s="39" t="str">
        <f>+IFERROR(VLOOKUP(C231,[1]Directorio!$B$2:$V$1100,19,FALSE),"")</f>
        <v/>
      </c>
      <c r="W231" s="40" t="str">
        <f>+IFERROR(VLOOKUP(C231,[1]Directorio!$B$2:$V$1100,20,FALSE),"")</f>
        <v/>
      </c>
      <c r="X231" s="39" t="str">
        <f>+IFERROR(VLOOKUP(C231,[1]Directorio!$B$2:$V$1100,21,FALSE),"")</f>
        <v/>
      </c>
      <c r="Y231" s="34"/>
      <c r="Z231" s="34"/>
      <c r="AA231" s="41"/>
      <c r="AB231" s="42"/>
      <c r="AC231" s="34"/>
      <c r="AD231" s="42"/>
      <c r="AE231" s="34"/>
      <c r="AF231" s="42"/>
      <c r="AG231" s="51"/>
    </row>
    <row r="232" spans="1:33" x14ac:dyDescent="0.25">
      <c r="A232" s="54">
        <v>228</v>
      </c>
      <c r="B232" s="48" t="str">
        <f t="shared" si="3"/>
        <v/>
      </c>
      <c r="C232" s="35"/>
      <c r="D232" s="43" t="str">
        <f>+IFERROR(VLOOKUP(E232,Listas!$H$2:$I$34,2,FALSE),"")</f>
        <v/>
      </c>
      <c r="E232" s="36" t="str">
        <f>+IFERROR(VLOOKUP(C232,[1]Directorio!$B$2:$V$1100,2,FALSE),"")</f>
        <v/>
      </c>
      <c r="F232" s="37" t="str">
        <f>+IFERROR(VLOOKUP(C232,[1]Directorio!$B$2:$V$1100,3,FALSE),"")</f>
        <v/>
      </c>
      <c r="G232" s="36" t="str">
        <f>+IFERROR(VLOOKUP(C232,[1]Directorio!$B$2:$V$1100,4,FALSE),"")</f>
        <v/>
      </c>
      <c r="H232" s="36" t="str">
        <f>+IFERROR(VLOOKUP(C232,[1]Directorio!$B$2:$V$1100,5,FALSE),"")</f>
        <v/>
      </c>
      <c r="I232" s="36" t="str">
        <f>+IFERROR(VLOOKUP(C232,[1]Directorio!$B$2:$V$1100,6,FALSE),"")</f>
        <v/>
      </c>
      <c r="J232" s="36" t="str">
        <f>+IFERROR(VLOOKUP(C232,[1]Directorio!$B$2:$V$1100,7,FALSE),"")</f>
        <v/>
      </c>
      <c r="K232" s="36" t="str">
        <f>+IFERROR(VLOOKUP(C232,[1]Directorio!$B$2:$V$1100,8,FALSE),"")</f>
        <v/>
      </c>
      <c r="L232" s="36" t="str">
        <f>+IFERROR(VLOOKUP(C232,[1]Directorio!$B$2:$V$1100,9,FALSE),"")</f>
        <v/>
      </c>
      <c r="M232" s="36" t="str">
        <f>+IFERROR(VLOOKUP(C232,[1]Directorio!$B$2:$V$1100,10,FALSE),"")</f>
        <v/>
      </c>
      <c r="N232" s="36" t="str">
        <f>+IFERROR(VLOOKUP(C232,[1]Directorio!$B$2:$V$1100,11,FALSE),"")</f>
        <v/>
      </c>
      <c r="O232" s="38" t="str">
        <f>+IFERROR(VLOOKUP(C232,[1]Directorio!$B$2:$V$1100,12,FALSE),"")</f>
        <v/>
      </c>
      <c r="P232" s="36" t="str">
        <f>+IFERROR(VLOOKUP(C232,[1]Directorio!$B$2:$V$1100,13,FALSE),"")</f>
        <v/>
      </c>
      <c r="Q232" s="36" t="str">
        <f>+IFERROR(VLOOKUP(C232,[1]Directorio!$B$2:$V$1100,14,FALSE),"")</f>
        <v/>
      </c>
      <c r="R232" s="36" t="str">
        <f>+IFERROR(VLOOKUP(C232,[1]Directorio!$B$2:$V$1100,15,FALSE),"")</f>
        <v/>
      </c>
      <c r="S232" s="36" t="str">
        <f>+IFERROR(VLOOKUP(C232,[1]Directorio!$B$2:$V$1100,16,FALSE),"")</f>
        <v/>
      </c>
      <c r="T232" s="36" t="str">
        <f>+IFERROR(VLOOKUP(C232,[1]Directorio!$B$2:$V$1100,17,FALSE),"")</f>
        <v/>
      </c>
      <c r="U232" s="39" t="str">
        <f>+IFERROR(VLOOKUP(C232,[1]Directorio!$B$2:$V$1100,18,FALSE),"")</f>
        <v/>
      </c>
      <c r="V232" s="39" t="str">
        <f>+IFERROR(VLOOKUP(C232,[1]Directorio!$B$2:$V$1100,19,FALSE),"")</f>
        <v/>
      </c>
      <c r="W232" s="40" t="str">
        <f>+IFERROR(VLOOKUP(C232,[1]Directorio!$B$2:$V$1100,20,FALSE),"")</f>
        <v/>
      </c>
      <c r="X232" s="39" t="str">
        <f>+IFERROR(VLOOKUP(C232,[1]Directorio!$B$2:$V$1100,21,FALSE),"")</f>
        <v/>
      </c>
      <c r="Y232" s="34"/>
      <c r="Z232" s="34"/>
      <c r="AA232" s="41"/>
      <c r="AB232" s="42"/>
      <c r="AC232" s="34"/>
      <c r="AD232" s="42"/>
      <c r="AE232" s="34"/>
      <c r="AF232" s="42"/>
      <c r="AG232" s="51"/>
    </row>
    <row r="233" spans="1:33" x14ac:dyDescent="0.25">
      <c r="A233" s="54">
        <v>229</v>
      </c>
      <c r="B233" s="48" t="str">
        <f t="shared" si="3"/>
        <v/>
      </c>
      <c r="C233" s="35"/>
      <c r="D233" s="43" t="str">
        <f>+IFERROR(VLOOKUP(E233,Listas!$H$2:$I$34,2,FALSE),"")</f>
        <v/>
      </c>
      <c r="E233" s="36" t="str">
        <f>+IFERROR(VLOOKUP(C233,[1]Directorio!$B$2:$V$1100,2,FALSE),"")</f>
        <v/>
      </c>
      <c r="F233" s="37" t="str">
        <f>+IFERROR(VLOOKUP(C233,[1]Directorio!$B$2:$V$1100,3,FALSE),"")</f>
        <v/>
      </c>
      <c r="G233" s="36" t="str">
        <f>+IFERROR(VLOOKUP(C233,[1]Directorio!$B$2:$V$1100,4,FALSE),"")</f>
        <v/>
      </c>
      <c r="H233" s="36" t="str">
        <f>+IFERROR(VLOOKUP(C233,[1]Directorio!$B$2:$V$1100,5,FALSE),"")</f>
        <v/>
      </c>
      <c r="I233" s="36" t="str">
        <f>+IFERROR(VLOOKUP(C233,[1]Directorio!$B$2:$V$1100,6,FALSE),"")</f>
        <v/>
      </c>
      <c r="J233" s="36" t="str">
        <f>+IFERROR(VLOOKUP(C233,[1]Directorio!$B$2:$V$1100,7,FALSE),"")</f>
        <v/>
      </c>
      <c r="K233" s="36" t="str">
        <f>+IFERROR(VLOOKUP(C233,[1]Directorio!$B$2:$V$1100,8,FALSE),"")</f>
        <v/>
      </c>
      <c r="L233" s="36" t="str">
        <f>+IFERROR(VLOOKUP(C233,[1]Directorio!$B$2:$V$1100,9,FALSE),"")</f>
        <v/>
      </c>
      <c r="M233" s="36" t="str">
        <f>+IFERROR(VLOOKUP(C233,[1]Directorio!$B$2:$V$1100,10,FALSE),"")</f>
        <v/>
      </c>
      <c r="N233" s="36" t="str">
        <f>+IFERROR(VLOOKUP(C233,[1]Directorio!$B$2:$V$1100,11,FALSE),"")</f>
        <v/>
      </c>
      <c r="O233" s="38" t="str">
        <f>+IFERROR(VLOOKUP(C233,[1]Directorio!$B$2:$V$1100,12,FALSE),"")</f>
        <v/>
      </c>
      <c r="P233" s="36" t="str">
        <f>+IFERROR(VLOOKUP(C233,[1]Directorio!$B$2:$V$1100,13,FALSE),"")</f>
        <v/>
      </c>
      <c r="Q233" s="36" t="str">
        <f>+IFERROR(VLOOKUP(C233,[1]Directorio!$B$2:$V$1100,14,FALSE),"")</f>
        <v/>
      </c>
      <c r="R233" s="36" t="str">
        <f>+IFERROR(VLOOKUP(C233,[1]Directorio!$B$2:$V$1100,15,FALSE),"")</f>
        <v/>
      </c>
      <c r="S233" s="36" t="str">
        <f>+IFERROR(VLOOKUP(C233,[1]Directorio!$B$2:$V$1100,16,FALSE),"")</f>
        <v/>
      </c>
      <c r="T233" s="36" t="str">
        <f>+IFERROR(VLOOKUP(C233,[1]Directorio!$B$2:$V$1100,17,FALSE),"")</f>
        <v/>
      </c>
      <c r="U233" s="39" t="str">
        <f>+IFERROR(VLOOKUP(C233,[1]Directorio!$B$2:$V$1100,18,FALSE),"")</f>
        <v/>
      </c>
      <c r="V233" s="39" t="str">
        <f>+IFERROR(VLOOKUP(C233,[1]Directorio!$B$2:$V$1100,19,FALSE),"")</f>
        <v/>
      </c>
      <c r="W233" s="40" t="str">
        <f>+IFERROR(VLOOKUP(C233,[1]Directorio!$B$2:$V$1100,20,FALSE),"")</f>
        <v/>
      </c>
      <c r="X233" s="39" t="str">
        <f>+IFERROR(VLOOKUP(C233,[1]Directorio!$B$2:$V$1100,21,FALSE),"")</f>
        <v/>
      </c>
      <c r="Y233" s="34"/>
      <c r="Z233" s="34"/>
      <c r="AA233" s="41"/>
      <c r="AB233" s="42"/>
      <c r="AC233" s="34"/>
      <c r="AD233" s="42"/>
      <c r="AE233" s="34"/>
      <c r="AF233" s="42"/>
      <c r="AG233" s="51"/>
    </row>
    <row r="234" spans="1:33" x14ac:dyDescent="0.25">
      <c r="A234" s="54">
        <v>230</v>
      </c>
      <c r="B234" s="48" t="str">
        <f t="shared" si="3"/>
        <v/>
      </c>
      <c r="C234" s="35"/>
      <c r="D234" s="43" t="str">
        <f>+IFERROR(VLOOKUP(E234,Listas!$H$2:$I$34,2,FALSE),"")</f>
        <v/>
      </c>
      <c r="E234" s="36" t="str">
        <f>+IFERROR(VLOOKUP(C234,[1]Directorio!$B$2:$V$1100,2,FALSE),"")</f>
        <v/>
      </c>
      <c r="F234" s="37" t="str">
        <f>+IFERROR(VLOOKUP(C234,[1]Directorio!$B$2:$V$1100,3,FALSE),"")</f>
        <v/>
      </c>
      <c r="G234" s="36" t="str">
        <f>+IFERROR(VLOOKUP(C234,[1]Directorio!$B$2:$V$1100,4,FALSE),"")</f>
        <v/>
      </c>
      <c r="H234" s="36" t="str">
        <f>+IFERROR(VLOOKUP(C234,[1]Directorio!$B$2:$V$1100,5,FALSE),"")</f>
        <v/>
      </c>
      <c r="I234" s="36" t="str">
        <f>+IFERROR(VLOOKUP(C234,[1]Directorio!$B$2:$V$1100,6,FALSE),"")</f>
        <v/>
      </c>
      <c r="J234" s="36" t="str">
        <f>+IFERROR(VLOOKUP(C234,[1]Directorio!$B$2:$V$1100,7,FALSE),"")</f>
        <v/>
      </c>
      <c r="K234" s="36" t="str">
        <f>+IFERROR(VLOOKUP(C234,[1]Directorio!$B$2:$V$1100,8,FALSE),"")</f>
        <v/>
      </c>
      <c r="L234" s="36" t="str">
        <f>+IFERROR(VLOOKUP(C234,[1]Directorio!$B$2:$V$1100,9,FALSE),"")</f>
        <v/>
      </c>
      <c r="M234" s="36" t="str">
        <f>+IFERROR(VLOOKUP(C234,[1]Directorio!$B$2:$V$1100,10,FALSE),"")</f>
        <v/>
      </c>
      <c r="N234" s="36" t="str">
        <f>+IFERROR(VLOOKUP(C234,[1]Directorio!$B$2:$V$1100,11,FALSE),"")</f>
        <v/>
      </c>
      <c r="O234" s="38" t="str">
        <f>+IFERROR(VLOOKUP(C234,[1]Directorio!$B$2:$V$1100,12,FALSE),"")</f>
        <v/>
      </c>
      <c r="P234" s="36" t="str">
        <f>+IFERROR(VLOOKUP(C234,[1]Directorio!$B$2:$V$1100,13,FALSE),"")</f>
        <v/>
      </c>
      <c r="Q234" s="36" t="str">
        <f>+IFERROR(VLOOKUP(C234,[1]Directorio!$B$2:$V$1100,14,FALSE),"")</f>
        <v/>
      </c>
      <c r="R234" s="36" t="str">
        <f>+IFERROR(VLOOKUP(C234,[1]Directorio!$B$2:$V$1100,15,FALSE),"")</f>
        <v/>
      </c>
      <c r="S234" s="36" t="str">
        <f>+IFERROR(VLOOKUP(C234,[1]Directorio!$B$2:$V$1100,16,FALSE),"")</f>
        <v/>
      </c>
      <c r="T234" s="36" t="str">
        <f>+IFERROR(VLOOKUP(C234,[1]Directorio!$B$2:$V$1100,17,FALSE),"")</f>
        <v/>
      </c>
      <c r="U234" s="39" t="str">
        <f>+IFERROR(VLOOKUP(C234,[1]Directorio!$B$2:$V$1100,18,FALSE),"")</f>
        <v/>
      </c>
      <c r="V234" s="39" t="str">
        <f>+IFERROR(VLOOKUP(C234,[1]Directorio!$B$2:$V$1100,19,FALSE),"")</f>
        <v/>
      </c>
      <c r="W234" s="40" t="str">
        <f>+IFERROR(VLOOKUP(C234,[1]Directorio!$B$2:$V$1100,20,FALSE),"")</f>
        <v/>
      </c>
      <c r="X234" s="39" t="str">
        <f>+IFERROR(VLOOKUP(C234,[1]Directorio!$B$2:$V$1100,21,FALSE),"")</f>
        <v/>
      </c>
      <c r="Y234" s="34"/>
      <c r="Z234" s="34"/>
      <c r="AA234" s="41"/>
      <c r="AB234" s="42"/>
      <c r="AC234" s="34"/>
      <c r="AD234" s="42"/>
      <c r="AE234" s="34"/>
      <c r="AF234" s="42"/>
      <c r="AG234" s="51"/>
    </row>
    <row r="235" spans="1:33" x14ac:dyDescent="0.25">
      <c r="A235" s="54">
        <v>231</v>
      </c>
      <c r="B235" s="48" t="str">
        <f t="shared" si="3"/>
        <v/>
      </c>
      <c r="C235" s="35"/>
      <c r="D235" s="43" t="str">
        <f>+IFERROR(VLOOKUP(E235,Listas!$H$2:$I$34,2,FALSE),"")</f>
        <v/>
      </c>
      <c r="E235" s="36" t="str">
        <f>+IFERROR(VLOOKUP(C235,[1]Directorio!$B$2:$V$1100,2,FALSE),"")</f>
        <v/>
      </c>
      <c r="F235" s="37" t="str">
        <f>+IFERROR(VLOOKUP(C235,[1]Directorio!$B$2:$V$1100,3,FALSE),"")</f>
        <v/>
      </c>
      <c r="G235" s="36" t="str">
        <f>+IFERROR(VLOOKUP(C235,[1]Directorio!$B$2:$V$1100,4,FALSE),"")</f>
        <v/>
      </c>
      <c r="H235" s="36" t="str">
        <f>+IFERROR(VLOOKUP(C235,[1]Directorio!$B$2:$V$1100,5,FALSE),"")</f>
        <v/>
      </c>
      <c r="I235" s="36" t="str">
        <f>+IFERROR(VLOOKUP(C235,[1]Directorio!$B$2:$V$1100,6,FALSE),"")</f>
        <v/>
      </c>
      <c r="J235" s="36" t="str">
        <f>+IFERROR(VLOOKUP(C235,[1]Directorio!$B$2:$V$1100,7,FALSE),"")</f>
        <v/>
      </c>
      <c r="K235" s="36" t="str">
        <f>+IFERROR(VLOOKUP(C235,[1]Directorio!$B$2:$V$1100,8,FALSE),"")</f>
        <v/>
      </c>
      <c r="L235" s="36" t="str">
        <f>+IFERROR(VLOOKUP(C235,[1]Directorio!$B$2:$V$1100,9,FALSE),"")</f>
        <v/>
      </c>
      <c r="M235" s="36" t="str">
        <f>+IFERROR(VLOOKUP(C235,[1]Directorio!$B$2:$V$1100,10,FALSE),"")</f>
        <v/>
      </c>
      <c r="N235" s="36" t="str">
        <f>+IFERROR(VLOOKUP(C235,[1]Directorio!$B$2:$V$1100,11,FALSE),"")</f>
        <v/>
      </c>
      <c r="O235" s="38" t="str">
        <f>+IFERROR(VLOOKUP(C235,[1]Directorio!$B$2:$V$1100,12,FALSE),"")</f>
        <v/>
      </c>
      <c r="P235" s="36" t="str">
        <f>+IFERROR(VLOOKUP(C235,[1]Directorio!$B$2:$V$1100,13,FALSE),"")</f>
        <v/>
      </c>
      <c r="Q235" s="36" t="str">
        <f>+IFERROR(VLOOKUP(C235,[1]Directorio!$B$2:$V$1100,14,FALSE),"")</f>
        <v/>
      </c>
      <c r="R235" s="36" t="str">
        <f>+IFERROR(VLOOKUP(C235,[1]Directorio!$B$2:$V$1100,15,FALSE),"")</f>
        <v/>
      </c>
      <c r="S235" s="36" t="str">
        <f>+IFERROR(VLOOKUP(C235,[1]Directorio!$B$2:$V$1100,16,FALSE),"")</f>
        <v/>
      </c>
      <c r="T235" s="36" t="str">
        <f>+IFERROR(VLOOKUP(C235,[1]Directorio!$B$2:$V$1100,17,FALSE),"")</f>
        <v/>
      </c>
      <c r="U235" s="39" t="str">
        <f>+IFERROR(VLOOKUP(C235,[1]Directorio!$B$2:$V$1100,18,FALSE),"")</f>
        <v/>
      </c>
      <c r="V235" s="39" t="str">
        <f>+IFERROR(VLOOKUP(C235,[1]Directorio!$B$2:$V$1100,19,FALSE),"")</f>
        <v/>
      </c>
      <c r="W235" s="40" t="str">
        <f>+IFERROR(VLOOKUP(C235,[1]Directorio!$B$2:$V$1100,20,FALSE),"")</f>
        <v/>
      </c>
      <c r="X235" s="39" t="str">
        <f>+IFERROR(VLOOKUP(C235,[1]Directorio!$B$2:$V$1100,21,FALSE),"")</f>
        <v/>
      </c>
      <c r="Y235" s="34"/>
      <c r="Z235" s="34"/>
      <c r="AA235" s="41"/>
      <c r="AB235" s="42"/>
      <c r="AC235" s="34"/>
      <c r="AD235" s="42"/>
      <c r="AE235" s="34"/>
      <c r="AF235" s="42"/>
      <c r="AG235" s="51"/>
    </row>
    <row r="236" spans="1:33" x14ac:dyDescent="0.25">
      <c r="A236" s="54">
        <v>232</v>
      </c>
      <c r="B236" s="48" t="str">
        <f t="shared" si="3"/>
        <v/>
      </c>
      <c r="C236" s="35"/>
      <c r="D236" s="43" t="str">
        <f>+IFERROR(VLOOKUP(E236,Listas!$H$2:$I$34,2,FALSE),"")</f>
        <v/>
      </c>
      <c r="E236" s="36" t="str">
        <f>+IFERROR(VLOOKUP(C236,[1]Directorio!$B$2:$V$1100,2,FALSE),"")</f>
        <v/>
      </c>
      <c r="F236" s="37" t="str">
        <f>+IFERROR(VLOOKUP(C236,[1]Directorio!$B$2:$V$1100,3,FALSE),"")</f>
        <v/>
      </c>
      <c r="G236" s="36" t="str">
        <f>+IFERROR(VLOOKUP(C236,[1]Directorio!$B$2:$V$1100,4,FALSE),"")</f>
        <v/>
      </c>
      <c r="H236" s="36" t="str">
        <f>+IFERROR(VLOOKUP(C236,[1]Directorio!$B$2:$V$1100,5,FALSE),"")</f>
        <v/>
      </c>
      <c r="I236" s="36" t="str">
        <f>+IFERROR(VLOOKUP(C236,[1]Directorio!$B$2:$V$1100,6,FALSE),"")</f>
        <v/>
      </c>
      <c r="J236" s="36" t="str">
        <f>+IFERROR(VLOOKUP(C236,[1]Directorio!$B$2:$V$1100,7,FALSE),"")</f>
        <v/>
      </c>
      <c r="K236" s="36" t="str">
        <f>+IFERROR(VLOOKUP(C236,[1]Directorio!$B$2:$V$1100,8,FALSE),"")</f>
        <v/>
      </c>
      <c r="L236" s="36" t="str">
        <f>+IFERROR(VLOOKUP(C236,[1]Directorio!$B$2:$V$1100,9,FALSE),"")</f>
        <v/>
      </c>
      <c r="M236" s="36" t="str">
        <f>+IFERROR(VLOOKUP(C236,[1]Directorio!$B$2:$V$1100,10,FALSE),"")</f>
        <v/>
      </c>
      <c r="N236" s="36" t="str">
        <f>+IFERROR(VLOOKUP(C236,[1]Directorio!$B$2:$V$1100,11,FALSE),"")</f>
        <v/>
      </c>
      <c r="O236" s="38" t="str">
        <f>+IFERROR(VLOOKUP(C236,[1]Directorio!$B$2:$V$1100,12,FALSE),"")</f>
        <v/>
      </c>
      <c r="P236" s="36" t="str">
        <f>+IFERROR(VLOOKUP(C236,[1]Directorio!$B$2:$V$1100,13,FALSE),"")</f>
        <v/>
      </c>
      <c r="Q236" s="36" t="str">
        <f>+IFERROR(VLOOKUP(C236,[1]Directorio!$B$2:$V$1100,14,FALSE),"")</f>
        <v/>
      </c>
      <c r="R236" s="36" t="str">
        <f>+IFERROR(VLOOKUP(C236,[1]Directorio!$B$2:$V$1100,15,FALSE),"")</f>
        <v/>
      </c>
      <c r="S236" s="36" t="str">
        <f>+IFERROR(VLOOKUP(C236,[1]Directorio!$B$2:$V$1100,16,FALSE),"")</f>
        <v/>
      </c>
      <c r="T236" s="36" t="str">
        <f>+IFERROR(VLOOKUP(C236,[1]Directorio!$B$2:$V$1100,17,FALSE),"")</f>
        <v/>
      </c>
      <c r="U236" s="39" t="str">
        <f>+IFERROR(VLOOKUP(C236,[1]Directorio!$B$2:$V$1100,18,FALSE),"")</f>
        <v/>
      </c>
      <c r="V236" s="39" t="str">
        <f>+IFERROR(VLOOKUP(C236,[1]Directorio!$B$2:$V$1100,19,FALSE),"")</f>
        <v/>
      </c>
      <c r="W236" s="40" t="str">
        <f>+IFERROR(VLOOKUP(C236,[1]Directorio!$B$2:$V$1100,20,FALSE),"")</f>
        <v/>
      </c>
      <c r="X236" s="39" t="str">
        <f>+IFERROR(VLOOKUP(C236,[1]Directorio!$B$2:$V$1100,21,FALSE),"")</f>
        <v/>
      </c>
      <c r="Y236" s="34"/>
      <c r="Z236" s="34"/>
      <c r="AA236" s="41"/>
      <c r="AB236" s="42"/>
      <c r="AC236" s="34"/>
      <c r="AD236" s="42"/>
      <c r="AE236" s="34"/>
      <c r="AF236" s="42"/>
      <c r="AG236" s="51"/>
    </row>
    <row r="237" spans="1:33" x14ac:dyDescent="0.25">
      <c r="A237" s="54">
        <v>233</v>
      </c>
      <c r="B237" s="48" t="str">
        <f t="shared" si="3"/>
        <v/>
      </c>
      <c r="C237" s="35"/>
      <c r="D237" s="43" t="str">
        <f>+IFERROR(VLOOKUP(E237,Listas!$H$2:$I$34,2,FALSE),"")</f>
        <v/>
      </c>
      <c r="E237" s="36" t="str">
        <f>+IFERROR(VLOOKUP(C237,[1]Directorio!$B$2:$V$1100,2,FALSE),"")</f>
        <v/>
      </c>
      <c r="F237" s="37" t="str">
        <f>+IFERROR(VLOOKUP(C237,[1]Directorio!$B$2:$V$1100,3,FALSE),"")</f>
        <v/>
      </c>
      <c r="G237" s="36" t="str">
        <f>+IFERROR(VLOOKUP(C237,[1]Directorio!$B$2:$V$1100,4,FALSE),"")</f>
        <v/>
      </c>
      <c r="H237" s="36" t="str">
        <f>+IFERROR(VLOOKUP(C237,[1]Directorio!$B$2:$V$1100,5,FALSE),"")</f>
        <v/>
      </c>
      <c r="I237" s="36" t="str">
        <f>+IFERROR(VLOOKUP(C237,[1]Directorio!$B$2:$V$1100,6,FALSE),"")</f>
        <v/>
      </c>
      <c r="J237" s="36" t="str">
        <f>+IFERROR(VLOOKUP(C237,[1]Directorio!$B$2:$V$1100,7,FALSE),"")</f>
        <v/>
      </c>
      <c r="K237" s="36" t="str">
        <f>+IFERROR(VLOOKUP(C237,[1]Directorio!$B$2:$V$1100,8,FALSE),"")</f>
        <v/>
      </c>
      <c r="L237" s="36" t="str">
        <f>+IFERROR(VLOOKUP(C237,[1]Directorio!$B$2:$V$1100,9,FALSE),"")</f>
        <v/>
      </c>
      <c r="M237" s="36" t="str">
        <f>+IFERROR(VLOOKUP(C237,[1]Directorio!$B$2:$V$1100,10,FALSE),"")</f>
        <v/>
      </c>
      <c r="N237" s="36" t="str">
        <f>+IFERROR(VLOOKUP(C237,[1]Directorio!$B$2:$V$1100,11,FALSE),"")</f>
        <v/>
      </c>
      <c r="O237" s="38" t="str">
        <f>+IFERROR(VLOOKUP(C237,[1]Directorio!$B$2:$V$1100,12,FALSE),"")</f>
        <v/>
      </c>
      <c r="P237" s="36" t="str">
        <f>+IFERROR(VLOOKUP(C237,[1]Directorio!$B$2:$V$1100,13,FALSE),"")</f>
        <v/>
      </c>
      <c r="Q237" s="36" t="str">
        <f>+IFERROR(VLOOKUP(C237,[1]Directorio!$B$2:$V$1100,14,FALSE),"")</f>
        <v/>
      </c>
      <c r="R237" s="36" t="str">
        <f>+IFERROR(VLOOKUP(C237,[1]Directorio!$B$2:$V$1100,15,FALSE),"")</f>
        <v/>
      </c>
      <c r="S237" s="36" t="str">
        <f>+IFERROR(VLOOKUP(C237,[1]Directorio!$B$2:$V$1100,16,FALSE),"")</f>
        <v/>
      </c>
      <c r="T237" s="36" t="str">
        <f>+IFERROR(VLOOKUP(C237,[1]Directorio!$B$2:$V$1100,17,FALSE),"")</f>
        <v/>
      </c>
      <c r="U237" s="39" t="str">
        <f>+IFERROR(VLOOKUP(C237,[1]Directorio!$B$2:$V$1100,18,FALSE),"")</f>
        <v/>
      </c>
      <c r="V237" s="39" t="str">
        <f>+IFERROR(VLOOKUP(C237,[1]Directorio!$B$2:$V$1100,19,FALSE),"")</f>
        <v/>
      </c>
      <c r="W237" s="40" t="str">
        <f>+IFERROR(VLOOKUP(C237,[1]Directorio!$B$2:$V$1100,20,FALSE),"")</f>
        <v/>
      </c>
      <c r="X237" s="39" t="str">
        <f>+IFERROR(VLOOKUP(C237,[1]Directorio!$B$2:$V$1100,21,FALSE),"")</f>
        <v/>
      </c>
      <c r="Y237" s="34"/>
      <c r="Z237" s="34"/>
      <c r="AA237" s="41"/>
      <c r="AB237" s="42"/>
      <c r="AC237" s="34"/>
      <c r="AD237" s="42"/>
      <c r="AE237" s="34"/>
      <c r="AF237" s="42"/>
      <c r="AG237" s="51"/>
    </row>
    <row r="238" spans="1:33" x14ac:dyDescent="0.25">
      <c r="A238" s="54">
        <v>234</v>
      </c>
      <c r="B238" s="48" t="str">
        <f t="shared" si="3"/>
        <v/>
      </c>
      <c r="C238" s="35"/>
      <c r="D238" s="43" t="str">
        <f>+IFERROR(VLOOKUP(E238,Listas!$H$2:$I$34,2,FALSE),"")</f>
        <v/>
      </c>
      <c r="E238" s="36" t="str">
        <f>+IFERROR(VLOOKUP(C238,[1]Directorio!$B$2:$V$1100,2,FALSE),"")</f>
        <v/>
      </c>
      <c r="F238" s="37" t="str">
        <f>+IFERROR(VLOOKUP(C238,[1]Directorio!$B$2:$V$1100,3,FALSE),"")</f>
        <v/>
      </c>
      <c r="G238" s="36" t="str">
        <f>+IFERROR(VLOOKUP(C238,[1]Directorio!$B$2:$V$1100,4,FALSE),"")</f>
        <v/>
      </c>
      <c r="H238" s="36" t="str">
        <f>+IFERROR(VLOOKUP(C238,[1]Directorio!$B$2:$V$1100,5,FALSE),"")</f>
        <v/>
      </c>
      <c r="I238" s="36" t="str">
        <f>+IFERROR(VLOOKUP(C238,[1]Directorio!$B$2:$V$1100,6,FALSE),"")</f>
        <v/>
      </c>
      <c r="J238" s="36" t="str">
        <f>+IFERROR(VLOOKUP(C238,[1]Directorio!$B$2:$V$1100,7,FALSE),"")</f>
        <v/>
      </c>
      <c r="K238" s="36" t="str">
        <f>+IFERROR(VLOOKUP(C238,[1]Directorio!$B$2:$V$1100,8,FALSE),"")</f>
        <v/>
      </c>
      <c r="L238" s="36" t="str">
        <f>+IFERROR(VLOOKUP(C238,[1]Directorio!$B$2:$V$1100,9,FALSE),"")</f>
        <v/>
      </c>
      <c r="M238" s="36" t="str">
        <f>+IFERROR(VLOOKUP(C238,[1]Directorio!$B$2:$V$1100,10,FALSE),"")</f>
        <v/>
      </c>
      <c r="N238" s="36" t="str">
        <f>+IFERROR(VLOOKUP(C238,[1]Directorio!$B$2:$V$1100,11,FALSE),"")</f>
        <v/>
      </c>
      <c r="O238" s="38" t="str">
        <f>+IFERROR(VLOOKUP(C238,[1]Directorio!$B$2:$V$1100,12,FALSE),"")</f>
        <v/>
      </c>
      <c r="P238" s="36" t="str">
        <f>+IFERROR(VLOOKUP(C238,[1]Directorio!$B$2:$V$1100,13,FALSE),"")</f>
        <v/>
      </c>
      <c r="Q238" s="36" t="str">
        <f>+IFERROR(VLOOKUP(C238,[1]Directorio!$B$2:$V$1100,14,FALSE),"")</f>
        <v/>
      </c>
      <c r="R238" s="36" t="str">
        <f>+IFERROR(VLOOKUP(C238,[1]Directorio!$B$2:$V$1100,15,FALSE),"")</f>
        <v/>
      </c>
      <c r="S238" s="36" t="str">
        <f>+IFERROR(VLOOKUP(C238,[1]Directorio!$B$2:$V$1100,16,FALSE),"")</f>
        <v/>
      </c>
      <c r="T238" s="36" t="str">
        <f>+IFERROR(VLOOKUP(C238,[1]Directorio!$B$2:$V$1100,17,FALSE),"")</f>
        <v/>
      </c>
      <c r="U238" s="39" t="str">
        <f>+IFERROR(VLOOKUP(C238,[1]Directorio!$B$2:$V$1100,18,FALSE),"")</f>
        <v/>
      </c>
      <c r="V238" s="39" t="str">
        <f>+IFERROR(VLOOKUP(C238,[1]Directorio!$B$2:$V$1100,19,FALSE),"")</f>
        <v/>
      </c>
      <c r="W238" s="40" t="str">
        <f>+IFERROR(VLOOKUP(C238,[1]Directorio!$B$2:$V$1100,20,FALSE),"")</f>
        <v/>
      </c>
      <c r="X238" s="39" t="str">
        <f>+IFERROR(VLOOKUP(C238,[1]Directorio!$B$2:$V$1100,21,FALSE),"")</f>
        <v/>
      </c>
      <c r="Y238" s="34"/>
      <c r="Z238" s="34"/>
      <c r="AA238" s="41"/>
      <c r="AB238" s="42"/>
      <c r="AC238" s="34"/>
      <c r="AD238" s="42"/>
      <c r="AE238" s="34"/>
      <c r="AF238" s="42"/>
      <c r="AG238" s="51"/>
    </row>
    <row r="239" spans="1:33" x14ac:dyDescent="0.25">
      <c r="A239" s="54">
        <v>235</v>
      </c>
      <c r="B239" s="48" t="str">
        <f t="shared" si="3"/>
        <v/>
      </c>
      <c r="C239" s="35"/>
      <c r="D239" s="43" t="str">
        <f>+IFERROR(VLOOKUP(E239,Listas!$H$2:$I$34,2,FALSE),"")</f>
        <v/>
      </c>
      <c r="E239" s="36" t="str">
        <f>+IFERROR(VLOOKUP(C239,[1]Directorio!$B$2:$V$1100,2,FALSE),"")</f>
        <v/>
      </c>
      <c r="F239" s="37" t="str">
        <f>+IFERROR(VLOOKUP(C239,[1]Directorio!$B$2:$V$1100,3,FALSE),"")</f>
        <v/>
      </c>
      <c r="G239" s="36" t="str">
        <f>+IFERROR(VLOOKUP(C239,[1]Directorio!$B$2:$V$1100,4,FALSE),"")</f>
        <v/>
      </c>
      <c r="H239" s="36" t="str">
        <f>+IFERROR(VLOOKUP(C239,[1]Directorio!$B$2:$V$1100,5,FALSE),"")</f>
        <v/>
      </c>
      <c r="I239" s="36" t="str">
        <f>+IFERROR(VLOOKUP(C239,[1]Directorio!$B$2:$V$1100,6,FALSE),"")</f>
        <v/>
      </c>
      <c r="J239" s="36" t="str">
        <f>+IFERROR(VLOOKUP(C239,[1]Directorio!$B$2:$V$1100,7,FALSE),"")</f>
        <v/>
      </c>
      <c r="K239" s="36" t="str">
        <f>+IFERROR(VLOOKUP(C239,[1]Directorio!$B$2:$V$1100,8,FALSE),"")</f>
        <v/>
      </c>
      <c r="L239" s="36" t="str">
        <f>+IFERROR(VLOOKUP(C239,[1]Directorio!$B$2:$V$1100,9,FALSE),"")</f>
        <v/>
      </c>
      <c r="M239" s="36" t="str">
        <f>+IFERROR(VLOOKUP(C239,[1]Directorio!$B$2:$V$1100,10,FALSE),"")</f>
        <v/>
      </c>
      <c r="N239" s="36" t="str">
        <f>+IFERROR(VLOOKUP(C239,[1]Directorio!$B$2:$V$1100,11,FALSE),"")</f>
        <v/>
      </c>
      <c r="O239" s="38" t="str">
        <f>+IFERROR(VLOOKUP(C239,[1]Directorio!$B$2:$V$1100,12,FALSE),"")</f>
        <v/>
      </c>
      <c r="P239" s="36" t="str">
        <f>+IFERROR(VLOOKUP(C239,[1]Directorio!$B$2:$V$1100,13,FALSE),"")</f>
        <v/>
      </c>
      <c r="Q239" s="36" t="str">
        <f>+IFERROR(VLOOKUP(C239,[1]Directorio!$B$2:$V$1100,14,FALSE),"")</f>
        <v/>
      </c>
      <c r="R239" s="36" t="str">
        <f>+IFERROR(VLOOKUP(C239,[1]Directorio!$B$2:$V$1100,15,FALSE),"")</f>
        <v/>
      </c>
      <c r="S239" s="36" t="str">
        <f>+IFERROR(VLOOKUP(C239,[1]Directorio!$B$2:$V$1100,16,FALSE),"")</f>
        <v/>
      </c>
      <c r="T239" s="36" t="str">
        <f>+IFERROR(VLOOKUP(C239,[1]Directorio!$B$2:$V$1100,17,FALSE),"")</f>
        <v/>
      </c>
      <c r="U239" s="39" t="str">
        <f>+IFERROR(VLOOKUP(C239,[1]Directorio!$B$2:$V$1100,18,FALSE),"")</f>
        <v/>
      </c>
      <c r="V239" s="39" t="str">
        <f>+IFERROR(VLOOKUP(C239,[1]Directorio!$B$2:$V$1100,19,FALSE),"")</f>
        <v/>
      </c>
      <c r="W239" s="40" t="str">
        <f>+IFERROR(VLOOKUP(C239,[1]Directorio!$B$2:$V$1100,20,FALSE),"")</f>
        <v/>
      </c>
      <c r="X239" s="39" t="str">
        <f>+IFERROR(VLOOKUP(C239,[1]Directorio!$B$2:$V$1100,21,FALSE),"")</f>
        <v/>
      </c>
      <c r="Y239" s="34"/>
      <c r="Z239" s="34"/>
      <c r="AA239" s="41"/>
      <c r="AB239" s="42"/>
      <c r="AC239" s="34"/>
      <c r="AD239" s="42"/>
      <c r="AE239" s="34"/>
      <c r="AF239" s="42"/>
      <c r="AG239" s="51"/>
    </row>
    <row r="240" spans="1:33" x14ac:dyDescent="0.25">
      <c r="A240" s="54">
        <v>236</v>
      </c>
      <c r="B240" s="48" t="str">
        <f t="shared" si="3"/>
        <v/>
      </c>
      <c r="C240" s="35"/>
      <c r="D240" s="43" t="str">
        <f>+IFERROR(VLOOKUP(E240,Listas!$H$2:$I$34,2,FALSE),"")</f>
        <v/>
      </c>
      <c r="E240" s="36" t="str">
        <f>+IFERROR(VLOOKUP(C240,[1]Directorio!$B$2:$V$1100,2,FALSE),"")</f>
        <v/>
      </c>
      <c r="F240" s="37" t="str">
        <f>+IFERROR(VLOOKUP(C240,[1]Directorio!$B$2:$V$1100,3,FALSE),"")</f>
        <v/>
      </c>
      <c r="G240" s="36" t="str">
        <f>+IFERROR(VLOOKUP(C240,[1]Directorio!$B$2:$V$1100,4,FALSE),"")</f>
        <v/>
      </c>
      <c r="H240" s="36" t="str">
        <f>+IFERROR(VLOOKUP(C240,[1]Directorio!$B$2:$V$1100,5,FALSE),"")</f>
        <v/>
      </c>
      <c r="I240" s="36" t="str">
        <f>+IFERROR(VLOOKUP(C240,[1]Directorio!$B$2:$V$1100,6,FALSE),"")</f>
        <v/>
      </c>
      <c r="J240" s="36" t="str">
        <f>+IFERROR(VLOOKUP(C240,[1]Directorio!$B$2:$V$1100,7,FALSE),"")</f>
        <v/>
      </c>
      <c r="K240" s="36" t="str">
        <f>+IFERROR(VLOOKUP(C240,[1]Directorio!$B$2:$V$1100,8,FALSE),"")</f>
        <v/>
      </c>
      <c r="L240" s="36" t="str">
        <f>+IFERROR(VLOOKUP(C240,[1]Directorio!$B$2:$V$1100,9,FALSE),"")</f>
        <v/>
      </c>
      <c r="M240" s="36" t="str">
        <f>+IFERROR(VLOOKUP(C240,[1]Directorio!$B$2:$V$1100,10,FALSE),"")</f>
        <v/>
      </c>
      <c r="N240" s="36" t="str">
        <f>+IFERROR(VLOOKUP(C240,[1]Directorio!$B$2:$V$1100,11,FALSE),"")</f>
        <v/>
      </c>
      <c r="O240" s="38" t="str">
        <f>+IFERROR(VLOOKUP(C240,[1]Directorio!$B$2:$V$1100,12,FALSE),"")</f>
        <v/>
      </c>
      <c r="P240" s="36" t="str">
        <f>+IFERROR(VLOOKUP(C240,[1]Directorio!$B$2:$V$1100,13,FALSE),"")</f>
        <v/>
      </c>
      <c r="Q240" s="36" t="str">
        <f>+IFERROR(VLOOKUP(C240,[1]Directorio!$B$2:$V$1100,14,FALSE),"")</f>
        <v/>
      </c>
      <c r="R240" s="36" t="str">
        <f>+IFERROR(VLOOKUP(C240,[1]Directorio!$B$2:$V$1100,15,FALSE),"")</f>
        <v/>
      </c>
      <c r="S240" s="36" t="str">
        <f>+IFERROR(VLOOKUP(C240,[1]Directorio!$B$2:$V$1100,16,FALSE),"")</f>
        <v/>
      </c>
      <c r="T240" s="36" t="str">
        <f>+IFERROR(VLOOKUP(C240,[1]Directorio!$B$2:$V$1100,17,FALSE),"")</f>
        <v/>
      </c>
      <c r="U240" s="39" t="str">
        <f>+IFERROR(VLOOKUP(C240,[1]Directorio!$B$2:$V$1100,18,FALSE),"")</f>
        <v/>
      </c>
      <c r="V240" s="39" t="str">
        <f>+IFERROR(VLOOKUP(C240,[1]Directorio!$B$2:$V$1100,19,FALSE),"")</f>
        <v/>
      </c>
      <c r="W240" s="40" t="str">
        <f>+IFERROR(VLOOKUP(C240,[1]Directorio!$B$2:$V$1100,20,FALSE),"")</f>
        <v/>
      </c>
      <c r="X240" s="39" t="str">
        <f>+IFERROR(VLOOKUP(C240,[1]Directorio!$B$2:$V$1100,21,FALSE),"")</f>
        <v/>
      </c>
      <c r="Y240" s="34"/>
      <c r="Z240" s="34"/>
      <c r="AA240" s="41"/>
      <c r="AB240" s="42"/>
      <c r="AC240" s="34"/>
      <c r="AD240" s="42"/>
      <c r="AE240" s="34"/>
      <c r="AF240" s="42"/>
      <c r="AG240" s="51"/>
    </row>
    <row r="241" spans="1:33" x14ac:dyDescent="0.25">
      <c r="A241" s="54">
        <v>237</v>
      </c>
      <c r="B241" s="48" t="str">
        <f t="shared" si="3"/>
        <v/>
      </c>
      <c r="C241" s="35"/>
      <c r="D241" s="43" t="str">
        <f>+IFERROR(VLOOKUP(E241,Listas!$H$2:$I$34,2,FALSE),"")</f>
        <v/>
      </c>
      <c r="E241" s="36" t="str">
        <f>+IFERROR(VLOOKUP(C241,[1]Directorio!$B$2:$V$1100,2,FALSE),"")</f>
        <v/>
      </c>
      <c r="F241" s="37" t="str">
        <f>+IFERROR(VLOOKUP(C241,[1]Directorio!$B$2:$V$1100,3,FALSE),"")</f>
        <v/>
      </c>
      <c r="G241" s="36" t="str">
        <f>+IFERROR(VLOOKUP(C241,[1]Directorio!$B$2:$V$1100,4,FALSE),"")</f>
        <v/>
      </c>
      <c r="H241" s="36" t="str">
        <f>+IFERROR(VLOOKUP(C241,[1]Directorio!$B$2:$V$1100,5,FALSE),"")</f>
        <v/>
      </c>
      <c r="I241" s="36" t="str">
        <f>+IFERROR(VLOOKUP(C241,[1]Directorio!$B$2:$V$1100,6,FALSE),"")</f>
        <v/>
      </c>
      <c r="J241" s="36" t="str">
        <f>+IFERROR(VLOOKUP(C241,[1]Directorio!$B$2:$V$1100,7,FALSE),"")</f>
        <v/>
      </c>
      <c r="K241" s="36" t="str">
        <f>+IFERROR(VLOOKUP(C241,[1]Directorio!$B$2:$V$1100,8,FALSE),"")</f>
        <v/>
      </c>
      <c r="L241" s="36" t="str">
        <f>+IFERROR(VLOOKUP(C241,[1]Directorio!$B$2:$V$1100,9,FALSE),"")</f>
        <v/>
      </c>
      <c r="M241" s="36" t="str">
        <f>+IFERROR(VLOOKUP(C241,[1]Directorio!$B$2:$V$1100,10,FALSE),"")</f>
        <v/>
      </c>
      <c r="N241" s="36" t="str">
        <f>+IFERROR(VLOOKUP(C241,[1]Directorio!$B$2:$V$1100,11,FALSE),"")</f>
        <v/>
      </c>
      <c r="O241" s="38" t="str">
        <f>+IFERROR(VLOOKUP(C241,[1]Directorio!$B$2:$V$1100,12,FALSE),"")</f>
        <v/>
      </c>
      <c r="P241" s="36" t="str">
        <f>+IFERROR(VLOOKUP(C241,[1]Directorio!$B$2:$V$1100,13,FALSE),"")</f>
        <v/>
      </c>
      <c r="Q241" s="36" t="str">
        <f>+IFERROR(VLOOKUP(C241,[1]Directorio!$B$2:$V$1100,14,FALSE),"")</f>
        <v/>
      </c>
      <c r="R241" s="36" t="str">
        <f>+IFERROR(VLOOKUP(C241,[1]Directorio!$B$2:$V$1100,15,FALSE),"")</f>
        <v/>
      </c>
      <c r="S241" s="36" t="str">
        <f>+IFERROR(VLOOKUP(C241,[1]Directorio!$B$2:$V$1100,16,FALSE),"")</f>
        <v/>
      </c>
      <c r="T241" s="36" t="str">
        <f>+IFERROR(VLOOKUP(C241,[1]Directorio!$B$2:$V$1100,17,FALSE),"")</f>
        <v/>
      </c>
      <c r="U241" s="39" t="str">
        <f>+IFERROR(VLOOKUP(C241,[1]Directorio!$B$2:$V$1100,18,FALSE),"")</f>
        <v/>
      </c>
      <c r="V241" s="39" t="str">
        <f>+IFERROR(VLOOKUP(C241,[1]Directorio!$B$2:$V$1100,19,FALSE),"")</f>
        <v/>
      </c>
      <c r="W241" s="40" t="str">
        <f>+IFERROR(VLOOKUP(C241,[1]Directorio!$B$2:$V$1100,20,FALSE),"")</f>
        <v/>
      </c>
      <c r="X241" s="39" t="str">
        <f>+IFERROR(VLOOKUP(C241,[1]Directorio!$B$2:$V$1100,21,FALSE),"")</f>
        <v/>
      </c>
      <c r="Y241" s="34"/>
      <c r="Z241" s="34"/>
      <c r="AA241" s="41"/>
      <c r="AB241" s="42"/>
      <c r="AC241" s="34"/>
      <c r="AD241" s="42"/>
      <c r="AE241" s="34"/>
      <c r="AF241" s="42"/>
      <c r="AG241" s="51"/>
    </row>
    <row r="242" spans="1:33" x14ac:dyDescent="0.25">
      <c r="A242" s="54">
        <v>238</v>
      </c>
      <c r="B242" s="48" t="str">
        <f t="shared" si="3"/>
        <v/>
      </c>
      <c r="C242" s="35"/>
      <c r="D242" s="43" t="str">
        <f>+IFERROR(VLOOKUP(E242,Listas!$H$2:$I$34,2,FALSE),"")</f>
        <v/>
      </c>
      <c r="E242" s="36" t="str">
        <f>+IFERROR(VLOOKUP(C242,[1]Directorio!$B$2:$V$1100,2,FALSE),"")</f>
        <v/>
      </c>
      <c r="F242" s="37" t="str">
        <f>+IFERROR(VLOOKUP(C242,[1]Directorio!$B$2:$V$1100,3,FALSE),"")</f>
        <v/>
      </c>
      <c r="G242" s="36" t="str">
        <f>+IFERROR(VLOOKUP(C242,[1]Directorio!$B$2:$V$1100,4,FALSE),"")</f>
        <v/>
      </c>
      <c r="H242" s="36" t="str">
        <f>+IFERROR(VLOOKUP(C242,[1]Directorio!$B$2:$V$1100,5,FALSE),"")</f>
        <v/>
      </c>
      <c r="I242" s="36" t="str">
        <f>+IFERROR(VLOOKUP(C242,[1]Directorio!$B$2:$V$1100,6,FALSE),"")</f>
        <v/>
      </c>
      <c r="J242" s="36" t="str">
        <f>+IFERROR(VLOOKUP(C242,[1]Directorio!$B$2:$V$1100,7,FALSE),"")</f>
        <v/>
      </c>
      <c r="K242" s="36" t="str">
        <f>+IFERROR(VLOOKUP(C242,[1]Directorio!$B$2:$V$1100,8,FALSE),"")</f>
        <v/>
      </c>
      <c r="L242" s="36" t="str">
        <f>+IFERROR(VLOOKUP(C242,[1]Directorio!$B$2:$V$1100,9,FALSE),"")</f>
        <v/>
      </c>
      <c r="M242" s="36" t="str">
        <f>+IFERROR(VLOOKUP(C242,[1]Directorio!$B$2:$V$1100,10,FALSE),"")</f>
        <v/>
      </c>
      <c r="N242" s="36" t="str">
        <f>+IFERROR(VLOOKUP(C242,[1]Directorio!$B$2:$V$1100,11,FALSE),"")</f>
        <v/>
      </c>
      <c r="O242" s="38" t="str">
        <f>+IFERROR(VLOOKUP(C242,[1]Directorio!$B$2:$V$1100,12,FALSE),"")</f>
        <v/>
      </c>
      <c r="P242" s="36" t="str">
        <f>+IFERROR(VLOOKUP(C242,[1]Directorio!$B$2:$V$1100,13,FALSE),"")</f>
        <v/>
      </c>
      <c r="Q242" s="36" t="str">
        <f>+IFERROR(VLOOKUP(C242,[1]Directorio!$B$2:$V$1100,14,FALSE),"")</f>
        <v/>
      </c>
      <c r="R242" s="36" t="str">
        <f>+IFERROR(VLOOKUP(C242,[1]Directorio!$B$2:$V$1100,15,FALSE),"")</f>
        <v/>
      </c>
      <c r="S242" s="36" t="str">
        <f>+IFERROR(VLOOKUP(C242,[1]Directorio!$B$2:$V$1100,16,FALSE),"")</f>
        <v/>
      </c>
      <c r="T242" s="36" t="str">
        <f>+IFERROR(VLOOKUP(C242,[1]Directorio!$B$2:$V$1100,17,FALSE),"")</f>
        <v/>
      </c>
      <c r="U242" s="39" t="str">
        <f>+IFERROR(VLOOKUP(C242,[1]Directorio!$B$2:$V$1100,18,FALSE),"")</f>
        <v/>
      </c>
      <c r="V242" s="39" t="str">
        <f>+IFERROR(VLOOKUP(C242,[1]Directorio!$B$2:$V$1100,19,FALSE),"")</f>
        <v/>
      </c>
      <c r="W242" s="40" t="str">
        <f>+IFERROR(VLOOKUP(C242,[1]Directorio!$B$2:$V$1100,20,FALSE),"")</f>
        <v/>
      </c>
      <c r="X242" s="39" t="str">
        <f>+IFERROR(VLOOKUP(C242,[1]Directorio!$B$2:$V$1100,21,FALSE),"")</f>
        <v/>
      </c>
      <c r="Y242" s="34"/>
      <c r="Z242" s="34"/>
      <c r="AA242" s="41"/>
      <c r="AB242" s="42"/>
      <c r="AC242" s="34"/>
      <c r="AD242" s="42"/>
      <c r="AE242" s="34"/>
      <c r="AF242" s="42"/>
      <c r="AG242" s="51"/>
    </row>
    <row r="243" spans="1:33" x14ac:dyDescent="0.25">
      <c r="A243" s="54">
        <v>239</v>
      </c>
      <c r="B243" s="48" t="str">
        <f t="shared" si="3"/>
        <v/>
      </c>
      <c r="C243" s="35"/>
      <c r="D243" s="43" t="str">
        <f>+IFERROR(VLOOKUP(E243,Listas!$H$2:$I$34,2,FALSE),"")</f>
        <v/>
      </c>
      <c r="E243" s="36" t="str">
        <f>+IFERROR(VLOOKUP(C243,[1]Directorio!$B$2:$V$1100,2,FALSE),"")</f>
        <v/>
      </c>
      <c r="F243" s="37" t="str">
        <f>+IFERROR(VLOOKUP(C243,[1]Directorio!$B$2:$V$1100,3,FALSE),"")</f>
        <v/>
      </c>
      <c r="G243" s="36" t="str">
        <f>+IFERROR(VLOOKUP(C243,[1]Directorio!$B$2:$V$1100,4,FALSE),"")</f>
        <v/>
      </c>
      <c r="H243" s="36" t="str">
        <f>+IFERROR(VLOOKUP(C243,[1]Directorio!$B$2:$V$1100,5,FALSE),"")</f>
        <v/>
      </c>
      <c r="I243" s="36" t="str">
        <f>+IFERROR(VLOOKUP(C243,[1]Directorio!$B$2:$V$1100,6,FALSE),"")</f>
        <v/>
      </c>
      <c r="J243" s="36" t="str">
        <f>+IFERROR(VLOOKUP(C243,[1]Directorio!$B$2:$V$1100,7,FALSE),"")</f>
        <v/>
      </c>
      <c r="K243" s="36" t="str">
        <f>+IFERROR(VLOOKUP(C243,[1]Directorio!$B$2:$V$1100,8,FALSE),"")</f>
        <v/>
      </c>
      <c r="L243" s="36" t="str">
        <f>+IFERROR(VLOOKUP(C243,[1]Directorio!$B$2:$V$1100,9,FALSE),"")</f>
        <v/>
      </c>
      <c r="M243" s="36" t="str">
        <f>+IFERROR(VLOOKUP(C243,[1]Directorio!$B$2:$V$1100,10,FALSE),"")</f>
        <v/>
      </c>
      <c r="N243" s="36" t="str">
        <f>+IFERROR(VLOOKUP(C243,[1]Directorio!$B$2:$V$1100,11,FALSE),"")</f>
        <v/>
      </c>
      <c r="O243" s="38" t="str">
        <f>+IFERROR(VLOOKUP(C243,[1]Directorio!$B$2:$V$1100,12,FALSE),"")</f>
        <v/>
      </c>
      <c r="P243" s="36" t="str">
        <f>+IFERROR(VLOOKUP(C243,[1]Directorio!$B$2:$V$1100,13,FALSE),"")</f>
        <v/>
      </c>
      <c r="Q243" s="36" t="str">
        <f>+IFERROR(VLOOKUP(C243,[1]Directorio!$B$2:$V$1100,14,FALSE),"")</f>
        <v/>
      </c>
      <c r="R243" s="36" t="str">
        <f>+IFERROR(VLOOKUP(C243,[1]Directorio!$B$2:$V$1100,15,FALSE),"")</f>
        <v/>
      </c>
      <c r="S243" s="36" t="str">
        <f>+IFERROR(VLOOKUP(C243,[1]Directorio!$B$2:$V$1100,16,FALSE),"")</f>
        <v/>
      </c>
      <c r="T243" s="36" t="str">
        <f>+IFERROR(VLOOKUP(C243,[1]Directorio!$B$2:$V$1100,17,FALSE),"")</f>
        <v/>
      </c>
      <c r="U243" s="39" t="str">
        <f>+IFERROR(VLOOKUP(C243,[1]Directorio!$B$2:$V$1100,18,FALSE),"")</f>
        <v/>
      </c>
      <c r="V243" s="39" t="str">
        <f>+IFERROR(VLOOKUP(C243,[1]Directorio!$B$2:$V$1100,19,FALSE),"")</f>
        <v/>
      </c>
      <c r="W243" s="40" t="str">
        <f>+IFERROR(VLOOKUP(C243,[1]Directorio!$B$2:$V$1100,20,FALSE),"")</f>
        <v/>
      </c>
      <c r="X243" s="39" t="str">
        <f>+IFERROR(VLOOKUP(C243,[1]Directorio!$B$2:$V$1100,21,FALSE),"")</f>
        <v/>
      </c>
      <c r="Y243" s="34"/>
      <c r="Z243" s="34"/>
      <c r="AA243" s="41"/>
      <c r="AB243" s="42"/>
      <c r="AC243" s="34"/>
      <c r="AD243" s="42"/>
      <c r="AE243" s="34"/>
      <c r="AF243" s="42"/>
      <c r="AG243" s="51"/>
    </row>
    <row r="244" spans="1:33" x14ac:dyDescent="0.25">
      <c r="A244" s="54">
        <v>240</v>
      </c>
      <c r="B244" s="48" t="str">
        <f t="shared" si="3"/>
        <v/>
      </c>
      <c r="C244" s="35"/>
      <c r="D244" s="43" t="str">
        <f>+IFERROR(VLOOKUP(E244,Listas!$H$2:$I$34,2,FALSE),"")</f>
        <v/>
      </c>
      <c r="E244" s="36" t="str">
        <f>+IFERROR(VLOOKUP(C244,[1]Directorio!$B$2:$V$1100,2,FALSE),"")</f>
        <v/>
      </c>
      <c r="F244" s="37" t="str">
        <f>+IFERROR(VLOOKUP(C244,[1]Directorio!$B$2:$V$1100,3,FALSE),"")</f>
        <v/>
      </c>
      <c r="G244" s="36" t="str">
        <f>+IFERROR(VLOOKUP(C244,[1]Directorio!$B$2:$V$1100,4,FALSE),"")</f>
        <v/>
      </c>
      <c r="H244" s="36" t="str">
        <f>+IFERROR(VLOOKUP(C244,[1]Directorio!$B$2:$V$1100,5,FALSE),"")</f>
        <v/>
      </c>
      <c r="I244" s="36" t="str">
        <f>+IFERROR(VLOOKUP(C244,[1]Directorio!$B$2:$V$1100,6,FALSE),"")</f>
        <v/>
      </c>
      <c r="J244" s="36" t="str">
        <f>+IFERROR(VLOOKUP(C244,[1]Directorio!$B$2:$V$1100,7,FALSE),"")</f>
        <v/>
      </c>
      <c r="K244" s="36" t="str">
        <f>+IFERROR(VLOOKUP(C244,[1]Directorio!$B$2:$V$1100,8,FALSE),"")</f>
        <v/>
      </c>
      <c r="L244" s="36" t="str">
        <f>+IFERROR(VLOOKUP(C244,[1]Directorio!$B$2:$V$1100,9,FALSE),"")</f>
        <v/>
      </c>
      <c r="M244" s="36" t="str">
        <f>+IFERROR(VLOOKUP(C244,[1]Directorio!$B$2:$V$1100,10,FALSE),"")</f>
        <v/>
      </c>
      <c r="N244" s="36" t="str">
        <f>+IFERROR(VLOOKUP(C244,[1]Directorio!$B$2:$V$1100,11,FALSE),"")</f>
        <v/>
      </c>
      <c r="O244" s="38" t="str">
        <f>+IFERROR(VLOOKUP(C244,[1]Directorio!$B$2:$V$1100,12,FALSE),"")</f>
        <v/>
      </c>
      <c r="P244" s="36" t="str">
        <f>+IFERROR(VLOOKUP(C244,[1]Directorio!$B$2:$V$1100,13,FALSE),"")</f>
        <v/>
      </c>
      <c r="Q244" s="36" t="str">
        <f>+IFERROR(VLOOKUP(C244,[1]Directorio!$B$2:$V$1100,14,FALSE),"")</f>
        <v/>
      </c>
      <c r="R244" s="36" t="str">
        <f>+IFERROR(VLOOKUP(C244,[1]Directorio!$B$2:$V$1100,15,FALSE),"")</f>
        <v/>
      </c>
      <c r="S244" s="36" t="str">
        <f>+IFERROR(VLOOKUP(C244,[1]Directorio!$B$2:$V$1100,16,FALSE),"")</f>
        <v/>
      </c>
      <c r="T244" s="36" t="str">
        <f>+IFERROR(VLOOKUP(C244,[1]Directorio!$B$2:$V$1100,17,FALSE),"")</f>
        <v/>
      </c>
      <c r="U244" s="39" t="str">
        <f>+IFERROR(VLOOKUP(C244,[1]Directorio!$B$2:$V$1100,18,FALSE),"")</f>
        <v/>
      </c>
      <c r="V244" s="39" t="str">
        <f>+IFERROR(VLOOKUP(C244,[1]Directorio!$B$2:$V$1100,19,FALSE),"")</f>
        <v/>
      </c>
      <c r="W244" s="40" t="str">
        <f>+IFERROR(VLOOKUP(C244,[1]Directorio!$B$2:$V$1100,20,FALSE),"")</f>
        <v/>
      </c>
      <c r="X244" s="39" t="str">
        <f>+IFERROR(VLOOKUP(C244,[1]Directorio!$B$2:$V$1100,21,FALSE),"")</f>
        <v/>
      </c>
      <c r="Y244" s="34"/>
      <c r="Z244" s="34"/>
      <c r="AA244" s="41"/>
      <c r="AB244" s="42"/>
      <c r="AC244" s="34"/>
      <c r="AD244" s="42"/>
      <c r="AE244" s="34"/>
      <c r="AF244" s="42"/>
      <c r="AG244" s="51"/>
    </row>
    <row r="245" spans="1:33" x14ac:dyDescent="0.25">
      <c r="A245" s="54">
        <v>241</v>
      </c>
      <c r="B245" s="48" t="str">
        <f t="shared" si="3"/>
        <v/>
      </c>
      <c r="C245" s="35"/>
      <c r="D245" s="43" t="str">
        <f>+IFERROR(VLOOKUP(E245,Listas!$H$2:$I$34,2,FALSE),"")</f>
        <v/>
      </c>
      <c r="E245" s="36" t="str">
        <f>+IFERROR(VLOOKUP(C245,[1]Directorio!$B$2:$V$1100,2,FALSE),"")</f>
        <v/>
      </c>
      <c r="F245" s="37" t="str">
        <f>+IFERROR(VLOOKUP(C245,[1]Directorio!$B$2:$V$1100,3,FALSE),"")</f>
        <v/>
      </c>
      <c r="G245" s="36" t="str">
        <f>+IFERROR(VLOOKUP(C245,[1]Directorio!$B$2:$V$1100,4,FALSE),"")</f>
        <v/>
      </c>
      <c r="H245" s="36" t="str">
        <f>+IFERROR(VLOOKUP(C245,[1]Directorio!$B$2:$V$1100,5,FALSE),"")</f>
        <v/>
      </c>
      <c r="I245" s="36" t="str">
        <f>+IFERROR(VLOOKUP(C245,[1]Directorio!$B$2:$V$1100,6,FALSE),"")</f>
        <v/>
      </c>
      <c r="J245" s="36" t="str">
        <f>+IFERROR(VLOOKUP(C245,[1]Directorio!$B$2:$V$1100,7,FALSE),"")</f>
        <v/>
      </c>
      <c r="K245" s="36" t="str">
        <f>+IFERROR(VLOOKUP(C245,[1]Directorio!$B$2:$V$1100,8,FALSE),"")</f>
        <v/>
      </c>
      <c r="L245" s="36" t="str">
        <f>+IFERROR(VLOOKUP(C245,[1]Directorio!$B$2:$V$1100,9,FALSE),"")</f>
        <v/>
      </c>
      <c r="M245" s="36" t="str">
        <f>+IFERROR(VLOOKUP(C245,[1]Directorio!$B$2:$V$1100,10,FALSE),"")</f>
        <v/>
      </c>
      <c r="N245" s="36" t="str">
        <f>+IFERROR(VLOOKUP(C245,[1]Directorio!$B$2:$V$1100,11,FALSE),"")</f>
        <v/>
      </c>
      <c r="O245" s="38" t="str">
        <f>+IFERROR(VLOOKUP(C245,[1]Directorio!$B$2:$V$1100,12,FALSE),"")</f>
        <v/>
      </c>
      <c r="P245" s="36" t="str">
        <f>+IFERROR(VLOOKUP(C245,[1]Directorio!$B$2:$V$1100,13,FALSE),"")</f>
        <v/>
      </c>
      <c r="Q245" s="36" t="str">
        <f>+IFERROR(VLOOKUP(C245,[1]Directorio!$B$2:$V$1100,14,FALSE),"")</f>
        <v/>
      </c>
      <c r="R245" s="36" t="str">
        <f>+IFERROR(VLOOKUP(C245,[1]Directorio!$B$2:$V$1100,15,FALSE),"")</f>
        <v/>
      </c>
      <c r="S245" s="36" t="str">
        <f>+IFERROR(VLOOKUP(C245,[1]Directorio!$B$2:$V$1100,16,FALSE),"")</f>
        <v/>
      </c>
      <c r="T245" s="36" t="str">
        <f>+IFERROR(VLOOKUP(C245,[1]Directorio!$B$2:$V$1100,17,FALSE),"")</f>
        <v/>
      </c>
      <c r="U245" s="39" t="str">
        <f>+IFERROR(VLOOKUP(C245,[1]Directorio!$B$2:$V$1100,18,FALSE),"")</f>
        <v/>
      </c>
      <c r="V245" s="39" t="str">
        <f>+IFERROR(VLOOKUP(C245,[1]Directorio!$B$2:$V$1100,19,FALSE),"")</f>
        <v/>
      </c>
      <c r="W245" s="40" t="str">
        <f>+IFERROR(VLOOKUP(C245,[1]Directorio!$B$2:$V$1100,20,FALSE),"")</f>
        <v/>
      </c>
      <c r="X245" s="39" t="str">
        <f>+IFERROR(VLOOKUP(C245,[1]Directorio!$B$2:$V$1100,21,FALSE),"")</f>
        <v/>
      </c>
      <c r="Y245" s="34"/>
      <c r="Z245" s="34"/>
      <c r="AA245" s="41"/>
      <c r="AB245" s="42"/>
      <c r="AC245" s="34"/>
      <c r="AD245" s="42"/>
      <c r="AE245" s="34"/>
      <c r="AF245" s="42"/>
      <c r="AG245" s="51"/>
    </row>
    <row r="246" spans="1:33" x14ac:dyDescent="0.25">
      <c r="A246" s="54">
        <v>242</v>
      </c>
      <c r="B246" s="48" t="str">
        <f t="shared" si="3"/>
        <v/>
      </c>
      <c r="C246" s="35"/>
      <c r="D246" s="43" t="str">
        <f>+IFERROR(VLOOKUP(E246,Listas!$H$2:$I$34,2,FALSE),"")</f>
        <v/>
      </c>
      <c r="E246" s="36" t="str">
        <f>+IFERROR(VLOOKUP(C246,[1]Directorio!$B$2:$V$1100,2,FALSE),"")</f>
        <v/>
      </c>
      <c r="F246" s="37" t="str">
        <f>+IFERROR(VLOOKUP(C246,[1]Directorio!$B$2:$V$1100,3,FALSE),"")</f>
        <v/>
      </c>
      <c r="G246" s="36" t="str">
        <f>+IFERROR(VLOOKUP(C246,[1]Directorio!$B$2:$V$1100,4,FALSE),"")</f>
        <v/>
      </c>
      <c r="H246" s="36" t="str">
        <f>+IFERROR(VLOOKUP(C246,[1]Directorio!$B$2:$V$1100,5,FALSE),"")</f>
        <v/>
      </c>
      <c r="I246" s="36" t="str">
        <f>+IFERROR(VLOOKUP(C246,[1]Directorio!$B$2:$V$1100,6,FALSE),"")</f>
        <v/>
      </c>
      <c r="J246" s="36" t="str">
        <f>+IFERROR(VLOOKUP(C246,[1]Directorio!$B$2:$V$1100,7,FALSE),"")</f>
        <v/>
      </c>
      <c r="K246" s="36" t="str">
        <f>+IFERROR(VLOOKUP(C246,[1]Directorio!$B$2:$V$1100,8,FALSE),"")</f>
        <v/>
      </c>
      <c r="L246" s="36" t="str">
        <f>+IFERROR(VLOOKUP(C246,[1]Directorio!$B$2:$V$1100,9,FALSE),"")</f>
        <v/>
      </c>
      <c r="M246" s="36" t="str">
        <f>+IFERROR(VLOOKUP(C246,[1]Directorio!$B$2:$V$1100,10,FALSE),"")</f>
        <v/>
      </c>
      <c r="N246" s="36" t="str">
        <f>+IFERROR(VLOOKUP(C246,[1]Directorio!$B$2:$V$1100,11,FALSE),"")</f>
        <v/>
      </c>
      <c r="O246" s="38" t="str">
        <f>+IFERROR(VLOOKUP(C246,[1]Directorio!$B$2:$V$1100,12,FALSE),"")</f>
        <v/>
      </c>
      <c r="P246" s="36" t="str">
        <f>+IFERROR(VLOOKUP(C246,[1]Directorio!$B$2:$V$1100,13,FALSE),"")</f>
        <v/>
      </c>
      <c r="Q246" s="36" t="str">
        <f>+IFERROR(VLOOKUP(C246,[1]Directorio!$B$2:$V$1100,14,FALSE),"")</f>
        <v/>
      </c>
      <c r="R246" s="36" t="str">
        <f>+IFERROR(VLOOKUP(C246,[1]Directorio!$B$2:$V$1100,15,FALSE),"")</f>
        <v/>
      </c>
      <c r="S246" s="36" t="str">
        <f>+IFERROR(VLOOKUP(C246,[1]Directorio!$B$2:$V$1100,16,FALSE),"")</f>
        <v/>
      </c>
      <c r="T246" s="36" t="str">
        <f>+IFERROR(VLOOKUP(C246,[1]Directorio!$B$2:$V$1100,17,FALSE),"")</f>
        <v/>
      </c>
      <c r="U246" s="39" t="str">
        <f>+IFERROR(VLOOKUP(C246,[1]Directorio!$B$2:$V$1100,18,FALSE),"")</f>
        <v/>
      </c>
      <c r="V246" s="39" t="str">
        <f>+IFERROR(VLOOKUP(C246,[1]Directorio!$B$2:$V$1100,19,FALSE),"")</f>
        <v/>
      </c>
      <c r="W246" s="40" t="str">
        <f>+IFERROR(VLOOKUP(C246,[1]Directorio!$B$2:$V$1100,20,FALSE),"")</f>
        <v/>
      </c>
      <c r="X246" s="39" t="str">
        <f>+IFERROR(VLOOKUP(C246,[1]Directorio!$B$2:$V$1100,21,FALSE),"")</f>
        <v/>
      </c>
      <c r="Y246" s="34"/>
      <c r="Z246" s="34"/>
      <c r="AA246" s="41"/>
      <c r="AB246" s="42"/>
      <c r="AC246" s="34"/>
      <c r="AD246" s="42"/>
      <c r="AE246" s="34"/>
      <c r="AF246" s="42"/>
      <c r="AG246" s="51"/>
    </row>
    <row r="247" spans="1:33" x14ac:dyDescent="0.25">
      <c r="A247" s="54">
        <v>243</v>
      </c>
      <c r="B247" s="48" t="str">
        <f t="shared" si="3"/>
        <v/>
      </c>
      <c r="C247" s="35"/>
      <c r="D247" s="43" t="str">
        <f>+IFERROR(VLOOKUP(E247,Listas!$H$2:$I$34,2,FALSE),"")</f>
        <v/>
      </c>
      <c r="E247" s="36" t="str">
        <f>+IFERROR(VLOOKUP(C247,[1]Directorio!$B$2:$V$1100,2,FALSE),"")</f>
        <v/>
      </c>
      <c r="F247" s="37" t="str">
        <f>+IFERROR(VLOOKUP(C247,[1]Directorio!$B$2:$V$1100,3,FALSE),"")</f>
        <v/>
      </c>
      <c r="G247" s="36" t="str">
        <f>+IFERROR(VLOOKUP(C247,[1]Directorio!$B$2:$V$1100,4,FALSE),"")</f>
        <v/>
      </c>
      <c r="H247" s="36" t="str">
        <f>+IFERROR(VLOOKUP(C247,[1]Directorio!$B$2:$V$1100,5,FALSE),"")</f>
        <v/>
      </c>
      <c r="I247" s="36" t="str">
        <f>+IFERROR(VLOOKUP(C247,[1]Directorio!$B$2:$V$1100,6,FALSE),"")</f>
        <v/>
      </c>
      <c r="J247" s="36" t="str">
        <f>+IFERROR(VLOOKUP(C247,[1]Directorio!$B$2:$V$1100,7,FALSE),"")</f>
        <v/>
      </c>
      <c r="K247" s="36" t="str">
        <f>+IFERROR(VLOOKUP(C247,[1]Directorio!$B$2:$V$1100,8,FALSE),"")</f>
        <v/>
      </c>
      <c r="L247" s="36" t="str">
        <f>+IFERROR(VLOOKUP(C247,[1]Directorio!$B$2:$V$1100,9,FALSE),"")</f>
        <v/>
      </c>
      <c r="M247" s="36" t="str">
        <f>+IFERROR(VLOOKUP(C247,[1]Directorio!$B$2:$V$1100,10,FALSE),"")</f>
        <v/>
      </c>
      <c r="N247" s="36" t="str">
        <f>+IFERROR(VLOOKUP(C247,[1]Directorio!$B$2:$V$1100,11,FALSE),"")</f>
        <v/>
      </c>
      <c r="O247" s="38" t="str">
        <f>+IFERROR(VLOOKUP(C247,[1]Directorio!$B$2:$V$1100,12,FALSE),"")</f>
        <v/>
      </c>
      <c r="P247" s="36" t="str">
        <f>+IFERROR(VLOOKUP(C247,[1]Directorio!$B$2:$V$1100,13,FALSE),"")</f>
        <v/>
      </c>
      <c r="Q247" s="36" t="str">
        <f>+IFERROR(VLOOKUP(C247,[1]Directorio!$B$2:$V$1100,14,FALSE),"")</f>
        <v/>
      </c>
      <c r="R247" s="36" t="str">
        <f>+IFERROR(VLOOKUP(C247,[1]Directorio!$B$2:$V$1100,15,FALSE),"")</f>
        <v/>
      </c>
      <c r="S247" s="36" t="str">
        <f>+IFERROR(VLOOKUP(C247,[1]Directorio!$B$2:$V$1100,16,FALSE),"")</f>
        <v/>
      </c>
      <c r="T247" s="36" t="str">
        <f>+IFERROR(VLOOKUP(C247,[1]Directorio!$B$2:$V$1100,17,FALSE),"")</f>
        <v/>
      </c>
      <c r="U247" s="39" t="str">
        <f>+IFERROR(VLOOKUP(C247,[1]Directorio!$B$2:$V$1100,18,FALSE),"")</f>
        <v/>
      </c>
      <c r="V247" s="39" t="str">
        <f>+IFERROR(VLOOKUP(C247,[1]Directorio!$B$2:$V$1100,19,FALSE),"")</f>
        <v/>
      </c>
      <c r="W247" s="40" t="str">
        <f>+IFERROR(VLOOKUP(C247,[1]Directorio!$B$2:$V$1100,20,FALSE),"")</f>
        <v/>
      </c>
      <c r="X247" s="39" t="str">
        <f>+IFERROR(VLOOKUP(C247,[1]Directorio!$B$2:$V$1100,21,FALSE),"")</f>
        <v/>
      </c>
      <c r="Y247" s="34"/>
      <c r="Z247" s="34"/>
      <c r="AA247" s="41"/>
      <c r="AB247" s="42"/>
      <c r="AC247" s="34"/>
      <c r="AD247" s="42"/>
      <c r="AE247" s="34"/>
      <c r="AF247" s="42"/>
      <c r="AG247" s="51"/>
    </row>
    <row r="248" spans="1:33" x14ac:dyDescent="0.25">
      <c r="A248" s="54">
        <v>244</v>
      </c>
      <c r="B248" s="48" t="str">
        <f t="shared" si="3"/>
        <v/>
      </c>
      <c r="C248" s="35"/>
      <c r="D248" s="43" t="str">
        <f>+IFERROR(VLOOKUP(E248,Listas!$H$2:$I$34,2,FALSE),"")</f>
        <v/>
      </c>
      <c r="E248" s="36" t="str">
        <f>+IFERROR(VLOOKUP(C248,[1]Directorio!$B$2:$V$1100,2,FALSE),"")</f>
        <v/>
      </c>
      <c r="F248" s="37" t="str">
        <f>+IFERROR(VLOOKUP(C248,[1]Directorio!$B$2:$V$1100,3,FALSE),"")</f>
        <v/>
      </c>
      <c r="G248" s="36" t="str">
        <f>+IFERROR(VLOOKUP(C248,[1]Directorio!$B$2:$V$1100,4,FALSE),"")</f>
        <v/>
      </c>
      <c r="H248" s="36" t="str">
        <f>+IFERROR(VLOOKUP(C248,[1]Directorio!$B$2:$V$1100,5,FALSE),"")</f>
        <v/>
      </c>
      <c r="I248" s="36" t="str">
        <f>+IFERROR(VLOOKUP(C248,[1]Directorio!$B$2:$V$1100,6,FALSE),"")</f>
        <v/>
      </c>
      <c r="J248" s="36" t="str">
        <f>+IFERROR(VLOOKUP(C248,[1]Directorio!$B$2:$V$1100,7,FALSE),"")</f>
        <v/>
      </c>
      <c r="K248" s="36" t="str">
        <f>+IFERROR(VLOOKUP(C248,[1]Directorio!$B$2:$V$1100,8,FALSE),"")</f>
        <v/>
      </c>
      <c r="L248" s="36" t="str">
        <f>+IFERROR(VLOOKUP(C248,[1]Directorio!$B$2:$V$1100,9,FALSE),"")</f>
        <v/>
      </c>
      <c r="M248" s="36" t="str">
        <f>+IFERROR(VLOOKUP(C248,[1]Directorio!$B$2:$V$1100,10,FALSE),"")</f>
        <v/>
      </c>
      <c r="N248" s="36" t="str">
        <f>+IFERROR(VLOOKUP(C248,[1]Directorio!$B$2:$V$1100,11,FALSE),"")</f>
        <v/>
      </c>
      <c r="O248" s="38" t="str">
        <f>+IFERROR(VLOOKUP(C248,[1]Directorio!$B$2:$V$1100,12,FALSE),"")</f>
        <v/>
      </c>
      <c r="P248" s="36" t="str">
        <f>+IFERROR(VLOOKUP(C248,[1]Directorio!$B$2:$V$1100,13,FALSE),"")</f>
        <v/>
      </c>
      <c r="Q248" s="36" t="str">
        <f>+IFERROR(VLOOKUP(C248,[1]Directorio!$B$2:$V$1100,14,FALSE),"")</f>
        <v/>
      </c>
      <c r="R248" s="36" t="str">
        <f>+IFERROR(VLOOKUP(C248,[1]Directorio!$B$2:$V$1100,15,FALSE),"")</f>
        <v/>
      </c>
      <c r="S248" s="36" t="str">
        <f>+IFERROR(VLOOKUP(C248,[1]Directorio!$B$2:$V$1100,16,FALSE),"")</f>
        <v/>
      </c>
      <c r="T248" s="36" t="str">
        <f>+IFERROR(VLOOKUP(C248,[1]Directorio!$B$2:$V$1100,17,FALSE),"")</f>
        <v/>
      </c>
      <c r="U248" s="39" t="str">
        <f>+IFERROR(VLOOKUP(C248,[1]Directorio!$B$2:$V$1100,18,FALSE),"")</f>
        <v/>
      </c>
      <c r="V248" s="39" t="str">
        <f>+IFERROR(VLOOKUP(C248,[1]Directorio!$B$2:$V$1100,19,FALSE),"")</f>
        <v/>
      </c>
      <c r="W248" s="40" t="str">
        <f>+IFERROR(VLOOKUP(C248,[1]Directorio!$B$2:$V$1100,20,FALSE),"")</f>
        <v/>
      </c>
      <c r="X248" s="39" t="str">
        <f>+IFERROR(VLOOKUP(C248,[1]Directorio!$B$2:$V$1100,21,FALSE),"")</f>
        <v/>
      </c>
      <c r="Y248" s="34"/>
      <c r="Z248" s="34"/>
      <c r="AA248" s="41"/>
      <c r="AB248" s="42"/>
      <c r="AC248" s="34"/>
      <c r="AD248" s="42"/>
      <c r="AE248" s="34"/>
      <c r="AF248" s="42"/>
      <c r="AG248" s="51"/>
    </row>
    <row r="249" spans="1:33" x14ac:dyDescent="0.25">
      <c r="A249" s="54">
        <v>245</v>
      </c>
      <c r="B249" s="48" t="str">
        <f t="shared" si="3"/>
        <v/>
      </c>
      <c r="C249" s="35"/>
      <c r="D249" s="43" t="str">
        <f>+IFERROR(VLOOKUP(E249,Listas!$H$2:$I$34,2,FALSE),"")</f>
        <v/>
      </c>
      <c r="E249" s="36" t="str">
        <f>+IFERROR(VLOOKUP(C249,[1]Directorio!$B$2:$V$1100,2,FALSE),"")</f>
        <v/>
      </c>
      <c r="F249" s="37" t="str">
        <f>+IFERROR(VLOOKUP(C249,[1]Directorio!$B$2:$V$1100,3,FALSE),"")</f>
        <v/>
      </c>
      <c r="G249" s="36" t="str">
        <f>+IFERROR(VLOOKUP(C249,[1]Directorio!$B$2:$V$1100,4,FALSE),"")</f>
        <v/>
      </c>
      <c r="H249" s="36" t="str">
        <f>+IFERROR(VLOOKUP(C249,[1]Directorio!$B$2:$V$1100,5,FALSE),"")</f>
        <v/>
      </c>
      <c r="I249" s="36" t="str">
        <f>+IFERROR(VLOOKUP(C249,[1]Directorio!$B$2:$V$1100,6,FALSE),"")</f>
        <v/>
      </c>
      <c r="J249" s="36" t="str">
        <f>+IFERROR(VLOOKUP(C249,[1]Directorio!$B$2:$V$1100,7,FALSE),"")</f>
        <v/>
      </c>
      <c r="K249" s="36" t="str">
        <f>+IFERROR(VLOOKUP(C249,[1]Directorio!$B$2:$V$1100,8,FALSE),"")</f>
        <v/>
      </c>
      <c r="L249" s="36" t="str">
        <f>+IFERROR(VLOOKUP(C249,[1]Directorio!$B$2:$V$1100,9,FALSE),"")</f>
        <v/>
      </c>
      <c r="M249" s="36" t="str">
        <f>+IFERROR(VLOOKUP(C249,[1]Directorio!$B$2:$V$1100,10,FALSE),"")</f>
        <v/>
      </c>
      <c r="N249" s="36" t="str">
        <f>+IFERROR(VLOOKUP(C249,[1]Directorio!$B$2:$V$1100,11,FALSE),"")</f>
        <v/>
      </c>
      <c r="O249" s="38" t="str">
        <f>+IFERROR(VLOOKUP(C249,[1]Directorio!$B$2:$V$1100,12,FALSE),"")</f>
        <v/>
      </c>
      <c r="P249" s="36" t="str">
        <f>+IFERROR(VLOOKUP(C249,[1]Directorio!$B$2:$V$1100,13,FALSE),"")</f>
        <v/>
      </c>
      <c r="Q249" s="36" t="str">
        <f>+IFERROR(VLOOKUP(C249,[1]Directorio!$B$2:$V$1100,14,FALSE),"")</f>
        <v/>
      </c>
      <c r="R249" s="36" t="str">
        <f>+IFERROR(VLOOKUP(C249,[1]Directorio!$B$2:$V$1100,15,FALSE),"")</f>
        <v/>
      </c>
      <c r="S249" s="36" t="str">
        <f>+IFERROR(VLOOKUP(C249,[1]Directorio!$B$2:$V$1100,16,FALSE),"")</f>
        <v/>
      </c>
      <c r="T249" s="36" t="str">
        <f>+IFERROR(VLOOKUP(C249,[1]Directorio!$B$2:$V$1100,17,FALSE),"")</f>
        <v/>
      </c>
      <c r="U249" s="39" t="str">
        <f>+IFERROR(VLOOKUP(C249,[1]Directorio!$B$2:$V$1100,18,FALSE),"")</f>
        <v/>
      </c>
      <c r="V249" s="39" t="str">
        <f>+IFERROR(VLOOKUP(C249,[1]Directorio!$B$2:$V$1100,19,FALSE),"")</f>
        <v/>
      </c>
      <c r="W249" s="40" t="str">
        <f>+IFERROR(VLOOKUP(C249,[1]Directorio!$B$2:$V$1100,20,FALSE),"")</f>
        <v/>
      </c>
      <c r="X249" s="39" t="str">
        <f>+IFERROR(VLOOKUP(C249,[1]Directorio!$B$2:$V$1100,21,FALSE),"")</f>
        <v/>
      </c>
      <c r="Y249" s="34"/>
      <c r="Z249" s="34"/>
      <c r="AA249" s="41"/>
      <c r="AB249" s="42"/>
      <c r="AC249" s="34"/>
      <c r="AD249" s="42"/>
      <c r="AE249" s="34"/>
      <c r="AF249" s="42"/>
      <c r="AG249" s="51"/>
    </row>
    <row r="250" spans="1:33" x14ac:dyDescent="0.25">
      <c r="A250" s="54">
        <v>246</v>
      </c>
      <c r="B250" s="48" t="str">
        <f t="shared" si="3"/>
        <v/>
      </c>
      <c r="C250" s="35"/>
      <c r="D250" s="43" t="str">
        <f>+IFERROR(VLOOKUP(E250,Listas!$H$2:$I$34,2,FALSE),"")</f>
        <v/>
      </c>
      <c r="E250" s="36" t="str">
        <f>+IFERROR(VLOOKUP(C250,[1]Directorio!$B$2:$V$1100,2,FALSE),"")</f>
        <v/>
      </c>
      <c r="F250" s="37" t="str">
        <f>+IFERROR(VLOOKUP(C250,[1]Directorio!$B$2:$V$1100,3,FALSE),"")</f>
        <v/>
      </c>
      <c r="G250" s="36" t="str">
        <f>+IFERROR(VLOOKUP(C250,[1]Directorio!$B$2:$V$1100,4,FALSE),"")</f>
        <v/>
      </c>
      <c r="H250" s="36" t="str">
        <f>+IFERROR(VLOOKUP(C250,[1]Directorio!$B$2:$V$1100,5,FALSE),"")</f>
        <v/>
      </c>
      <c r="I250" s="36" t="str">
        <f>+IFERROR(VLOOKUP(C250,[1]Directorio!$B$2:$V$1100,6,FALSE),"")</f>
        <v/>
      </c>
      <c r="J250" s="36" t="str">
        <f>+IFERROR(VLOOKUP(C250,[1]Directorio!$B$2:$V$1100,7,FALSE),"")</f>
        <v/>
      </c>
      <c r="K250" s="36" t="str">
        <f>+IFERROR(VLOOKUP(C250,[1]Directorio!$B$2:$V$1100,8,FALSE),"")</f>
        <v/>
      </c>
      <c r="L250" s="36" t="str">
        <f>+IFERROR(VLOOKUP(C250,[1]Directorio!$B$2:$V$1100,9,FALSE),"")</f>
        <v/>
      </c>
      <c r="M250" s="36" t="str">
        <f>+IFERROR(VLOOKUP(C250,[1]Directorio!$B$2:$V$1100,10,FALSE),"")</f>
        <v/>
      </c>
      <c r="N250" s="36" t="str">
        <f>+IFERROR(VLOOKUP(C250,[1]Directorio!$B$2:$V$1100,11,FALSE),"")</f>
        <v/>
      </c>
      <c r="O250" s="38" t="str">
        <f>+IFERROR(VLOOKUP(C250,[1]Directorio!$B$2:$V$1100,12,FALSE),"")</f>
        <v/>
      </c>
      <c r="P250" s="36" t="str">
        <f>+IFERROR(VLOOKUP(C250,[1]Directorio!$B$2:$V$1100,13,FALSE),"")</f>
        <v/>
      </c>
      <c r="Q250" s="36" t="str">
        <f>+IFERROR(VLOOKUP(C250,[1]Directorio!$B$2:$V$1100,14,FALSE),"")</f>
        <v/>
      </c>
      <c r="R250" s="36" t="str">
        <f>+IFERROR(VLOOKUP(C250,[1]Directorio!$B$2:$V$1100,15,FALSE),"")</f>
        <v/>
      </c>
      <c r="S250" s="36" t="str">
        <f>+IFERROR(VLOOKUP(C250,[1]Directorio!$B$2:$V$1100,16,FALSE),"")</f>
        <v/>
      </c>
      <c r="T250" s="36" t="str">
        <f>+IFERROR(VLOOKUP(C250,[1]Directorio!$B$2:$V$1100,17,FALSE),"")</f>
        <v/>
      </c>
      <c r="U250" s="39" t="str">
        <f>+IFERROR(VLOOKUP(C250,[1]Directorio!$B$2:$V$1100,18,FALSE),"")</f>
        <v/>
      </c>
      <c r="V250" s="39" t="str">
        <f>+IFERROR(VLOOKUP(C250,[1]Directorio!$B$2:$V$1100,19,FALSE),"")</f>
        <v/>
      </c>
      <c r="W250" s="40" t="str">
        <f>+IFERROR(VLOOKUP(C250,[1]Directorio!$B$2:$V$1100,20,FALSE),"")</f>
        <v/>
      </c>
      <c r="X250" s="39" t="str">
        <f>+IFERROR(VLOOKUP(C250,[1]Directorio!$B$2:$V$1100,21,FALSE),"")</f>
        <v/>
      </c>
      <c r="Y250" s="34"/>
      <c r="Z250" s="34"/>
      <c r="AA250" s="41"/>
      <c r="AB250" s="42"/>
      <c r="AC250" s="34"/>
      <c r="AD250" s="42"/>
      <c r="AE250" s="34"/>
      <c r="AF250" s="42"/>
      <c r="AG250" s="51"/>
    </row>
    <row r="251" spans="1:33" x14ac:dyDescent="0.25">
      <c r="A251" s="54">
        <v>247</v>
      </c>
      <c r="B251" s="48" t="str">
        <f t="shared" si="3"/>
        <v/>
      </c>
      <c r="C251" s="35"/>
      <c r="D251" s="43" t="str">
        <f>+IFERROR(VLOOKUP(E251,Listas!$H$2:$I$34,2,FALSE),"")</f>
        <v/>
      </c>
      <c r="E251" s="36" t="str">
        <f>+IFERROR(VLOOKUP(C251,[1]Directorio!$B$2:$V$1100,2,FALSE),"")</f>
        <v/>
      </c>
      <c r="F251" s="37" t="str">
        <f>+IFERROR(VLOOKUP(C251,[1]Directorio!$B$2:$V$1100,3,FALSE),"")</f>
        <v/>
      </c>
      <c r="G251" s="36" t="str">
        <f>+IFERROR(VLOOKUP(C251,[1]Directorio!$B$2:$V$1100,4,FALSE),"")</f>
        <v/>
      </c>
      <c r="H251" s="36" t="str">
        <f>+IFERROR(VLOOKUP(C251,[1]Directorio!$B$2:$V$1100,5,FALSE),"")</f>
        <v/>
      </c>
      <c r="I251" s="36" t="str">
        <f>+IFERROR(VLOOKUP(C251,[1]Directorio!$B$2:$V$1100,6,FALSE),"")</f>
        <v/>
      </c>
      <c r="J251" s="36" t="str">
        <f>+IFERROR(VLOOKUP(C251,[1]Directorio!$B$2:$V$1100,7,FALSE),"")</f>
        <v/>
      </c>
      <c r="K251" s="36" t="str">
        <f>+IFERROR(VLOOKUP(C251,[1]Directorio!$B$2:$V$1100,8,FALSE),"")</f>
        <v/>
      </c>
      <c r="L251" s="36" t="str">
        <f>+IFERROR(VLOOKUP(C251,[1]Directorio!$B$2:$V$1100,9,FALSE),"")</f>
        <v/>
      </c>
      <c r="M251" s="36" t="str">
        <f>+IFERROR(VLOOKUP(C251,[1]Directorio!$B$2:$V$1100,10,FALSE),"")</f>
        <v/>
      </c>
      <c r="N251" s="36" t="str">
        <f>+IFERROR(VLOOKUP(C251,[1]Directorio!$B$2:$V$1100,11,FALSE),"")</f>
        <v/>
      </c>
      <c r="O251" s="38" t="str">
        <f>+IFERROR(VLOOKUP(C251,[1]Directorio!$B$2:$V$1100,12,FALSE),"")</f>
        <v/>
      </c>
      <c r="P251" s="36" t="str">
        <f>+IFERROR(VLOOKUP(C251,[1]Directorio!$B$2:$V$1100,13,FALSE),"")</f>
        <v/>
      </c>
      <c r="Q251" s="36" t="str">
        <f>+IFERROR(VLOOKUP(C251,[1]Directorio!$B$2:$V$1100,14,FALSE),"")</f>
        <v/>
      </c>
      <c r="R251" s="36" t="str">
        <f>+IFERROR(VLOOKUP(C251,[1]Directorio!$B$2:$V$1100,15,FALSE),"")</f>
        <v/>
      </c>
      <c r="S251" s="36" t="str">
        <f>+IFERROR(VLOOKUP(C251,[1]Directorio!$B$2:$V$1100,16,FALSE),"")</f>
        <v/>
      </c>
      <c r="T251" s="36" t="str">
        <f>+IFERROR(VLOOKUP(C251,[1]Directorio!$B$2:$V$1100,17,FALSE),"")</f>
        <v/>
      </c>
      <c r="U251" s="39" t="str">
        <f>+IFERROR(VLOOKUP(C251,[1]Directorio!$B$2:$V$1100,18,FALSE),"")</f>
        <v/>
      </c>
      <c r="V251" s="39" t="str">
        <f>+IFERROR(VLOOKUP(C251,[1]Directorio!$B$2:$V$1100,19,FALSE),"")</f>
        <v/>
      </c>
      <c r="W251" s="40" t="str">
        <f>+IFERROR(VLOOKUP(C251,[1]Directorio!$B$2:$V$1100,20,FALSE),"")</f>
        <v/>
      </c>
      <c r="X251" s="39" t="str">
        <f>+IFERROR(VLOOKUP(C251,[1]Directorio!$B$2:$V$1100,21,FALSE),"")</f>
        <v/>
      </c>
      <c r="Y251" s="34"/>
      <c r="Z251" s="34"/>
      <c r="AA251" s="41"/>
      <c r="AB251" s="42"/>
      <c r="AC251" s="34"/>
      <c r="AD251" s="42"/>
      <c r="AE251" s="34"/>
      <c r="AF251" s="42"/>
      <c r="AG251" s="51"/>
    </row>
    <row r="252" spans="1:33" x14ac:dyDescent="0.25">
      <c r="A252" s="54">
        <v>248</v>
      </c>
      <c r="B252" s="48" t="str">
        <f t="shared" si="3"/>
        <v/>
      </c>
      <c r="C252" s="35"/>
      <c r="D252" s="43" t="str">
        <f>+IFERROR(VLOOKUP(E252,Listas!$H$2:$I$34,2,FALSE),"")</f>
        <v/>
      </c>
      <c r="E252" s="36" t="str">
        <f>+IFERROR(VLOOKUP(C252,[1]Directorio!$B$2:$V$1100,2,FALSE),"")</f>
        <v/>
      </c>
      <c r="F252" s="37" t="str">
        <f>+IFERROR(VLOOKUP(C252,[1]Directorio!$B$2:$V$1100,3,FALSE),"")</f>
        <v/>
      </c>
      <c r="G252" s="36" t="str">
        <f>+IFERROR(VLOOKUP(C252,[1]Directorio!$B$2:$V$1100,4,FALSE),"")</f>
        <v/>
      </c>
      <c r="H252" s="36" t="str">
        <f>+IFERROR(VLOOKUP(C252,[1]Directorio!$B$2:$V$1100,5,FALSE),"")</f>
        <v/>
      </c>
      <c r="I252" s="36" t="str">
        <f>+IFERROR(VLOOKUP(C252,[1]Directorio!$B$2:$V$1100,6,FALSE),"")</f>
        <v/>
      </c>
      <c r="J252" s="36" t="str">
        <f>+IFERROR(VLOOKUP(C252,[1]Directorio!$B$2:$V$1100,7,FALSE),"")</f>
        <v/>
      </c>
      <c r="K252" s="36" t="str">
        <f>+IFERROR(VLOOKUP(C252,[1]Directorio!$B$2:$V$1100,8,FALSE),"")</f>
        <v/>
      </c>
      <c r="L252" s="36" t="str">
        <f>+IFERROR(VLOOKUP(C252,[1]Directorio!$B$2:$V$1100,9,FALSE),"")</f>
        <v/>
      </c>
      <c r="M252" s="36" t="str">
        <f>+IFERROR(VLOOKUP(C252,[1]Directorio!$B$2:$V$1100,10,FALSE),"")</f>
        <v/>
      </c>
      <c r="N252" s="36" t="str">
        <f>+IFERROR(VLOOKUP(C252,[1]Directorio!$B$2:$V$1100,11,FALSE),"")</f>
        <v/>
      </c>
      <c r="O252" s="38" t="str">
        <f>+IFERROR(VLOOKUP(C252,[1]Directorio!$B$2:$V$1100,12,FALSE),"")</f>
        <v/>
      </c>
      <c r="P252" s="36" t="str">
        <f>+IFERROR(VLOOKUP(C252,[1]Directorio!$B$2:$V$1100,13,FALSE),"")</f>
        <v/>
      </c>
      <c r="Q252" s="36" t="str">
        <f>+IFERROR(VLOOKUP(C252,[1]Directorio!$B$2:$V$1100,14,FALSE),"")</f>
        <v/>
      </c>
      <c r="R252" s="36" t="str">
        <f>+IFERROR(VLOOKUP(C252,[1]Directorio!$B$2:$V$1100,15,FALSE),"")</f>
        <v/>
      </c>
      <c r="S252" s="36" t="str">
        <f>+IFERROR(VLOOKUP(C252,[1]Directorio!$B$2:$V$1100,16,FALSE),"")</f>
        <v/>
      </c>
      <c r="T252" s="36" t="str">
        <f>+IFERROR(VLOOKUP(C252,[1]Directorio!$B$2:$V$1100,17,FALSE),"")</f>
        <v/>
      </c>
      <c r="U252" s="39" t="str">
        <f>+IFERROR(VLOOKUP(C252,[1]Directorio!$B$2:$V$1100,18,FALSE),"")</f>
        <v/>
      </c>
      <c r="V252" s="39" t="str">
        <f>+IFERROR(VLOOKUP(C252,[1]Directorio!$B$2:$V$1100,19,FALSE),"")</f>
        <v/>
      </c>
      <c r="W252" s="40" t="str">
        <f>+IFERROR(VLOOKUP(C252,[1]Directorio!$B$2:$V$1100,20,FALSE),"")</f>
        <v/>
      </c>
      <c r="X252" s="39" t="str">
        <f>+IFERROR(VLOOKUP(C252,[1]Directorio!$B$2:$V$1100,21,FALSE),"")</f>
        <v/>
      </c>
      <c r="Y252" s="34"/>
      <c r="Z252" s="34"/>
      <c r="AA252" s="41"/>
      <c r="AB252" s="42"/>
      <c r="AC252" s="34"/>
      <c r="AD252" s="42"/>
      <c r="AE252" s="34"/>
      <c r="AF252" s="42"/>
      <c r="AG252" s="51"/>
    </row>
    <row r="253" spans="1:33" x14ac:dyDescent="0.25">
      <c r="A253" s="54">
        <v>249</v>
      </c>
      <c r="B253" s="48" t="str">
        <f t="shared" si="3"/>
        <v/>
      </c>
      <c r="C253" s="35"/>
      <c r="D253" s="43" t="str">
        <f>+IFERROR(VLOOKUP(E253,Listas!$H$2:$I$34,2,FALSE),"")</f>
        <v/>
      </c>
      <c r="E253" s="36" t="str">
        <f>+IFERROR(VLOOKUP(C253,[1]Directorio!$B$2:$V$1100,2,FALSE),"")</f>
        <v/>
      </c>
      <c r="F253" s="37" t="str">
        <f>+IFERROR(VLOOKUP(C253,[1]Directorio!$B$2:$V$1100,3,FALSE),"")</f>
        <v/>
      </c>
      <c r="G253" s="36" t="str">
        <f>+IFERROR(VLOOKUP(C253,[1]Directorio!$B$2:$V$1100,4,FALSE),"")</f>
        <v/>
      </c>
      <c r="H253" s="36" t="str">
        <f>+IFERROR(VLOOKUP(C253,[1]Directorio!$B$2:$V$1100,5,FALSE),"")</f>
        <v/>
      </c>
      <c r="I253" s="36" t="str">
        <f>+IFERROR(VLOOKUP(C253,[1]Directorio!$B$2:$V$1100,6,FALSE),"")</f>
        <v/>
      </c>
      <c r="J253" s="36" t="str">
        <f>+IFERROR(VLOOKUP(C253,[1]Directorio!$B$2:$V$1100,7,FALSE),"")</f>
        <v/>
      </c>
      <c r="K253" s="36" t="str">
        <f>+IFERROR(VLOOKUP(C253,[1]Directorio!$B$2:$V$1100,8,FALSE),"")</f>
        <v/>
      </c>
      <c r="L253" s="36" t="str">
        <f>+IFERROR(VLOOKUP(C253,[1]Directorio!$B$2:$V$1100,9,FALSE),"")</f>
        <v/>
      </c>
      <c r="M253" s="36" t="str">
        <f>+IFERROR(VLOOKUP(C253,[1]Directorio!$B$2:$V$1100,10,FALSE),"")</f>
        <v/>
      </c>
      <c r="N253" s="36" t="str">
        <f>+IFERROR(VLOOKUP(C253,[1]Directorio!$B$2:$V$1100,11,FALSE),"")</f>
        <v/>
      </c>
      <c r="O253" s="38" t="str">
        <f>+IFERROR(VLOOKUP(C253,[1]Directorio!$B$2:$V$1100,12,FALSE),"")</f>
        <v/>
      </c>
      <c r="P253" s="36" t="str">
        <f>+IFERROR(VLOOKUP(C253,[1]Directorio!$B$2:$V$1100,13,FALSE),"")</f>
        <v/>
      </c>
      <c r="Q253" s="36" t="str">
        <f>+IFERROR(VLOOKUP(C253,[1]Directorio!$B$2:$V$1100,14,FALSE),"")</f>
        <v/>
      </c>
      <c r="R253" s="36" t="str">
        <f>+IFERROR(VLOOKUP(C253,[1]Directorio!$B$2:$V$1100,15,FALSE),"")</f>
        <v/>
      </c>
      <c r="S253" s="36" t="str">
        <f>+IFERROR(VLOOKUP(C253,[1]Directorio!$B$2:$V$1100,16,FALSE),"")</f>
        <v/>
      </c>
      <c r="T253" s="36" t="str">
        <f>+IFERROR(VLOOKUP(C253,[1]Directorio!$B$2:$V$1100,17,FALSE),"")</f>
        <v/>
      </c>
      <c r="U253" s="39" t="str">
        <f>+IFERROR(VLOOKUP(C253,[1]Directorio!$B$2:$V$1100,18,FALSE),"")</f>
        <v/>
      </c>
      <c r="V253" s="39" t="str">
        <f>+IFERROR(VLOOKUP(C253,[1]Directorio!$B$2:$V$1100,19,FALSE),"")</f>
        <v/>
      </c>
      <c r="W253" s="40" t="str">
        <f>+IFERROR(VLOOKUP(C253,[1]Directorio!$B$2:$V$1100,20,FALSE),"")</f>
        <v/>
      </c>
      <c r="X253" s="39" t="str">
        <f>+IFERROR(VLOOKUP(C253,[1]Directorio!$B$2:$V$1100,21,FALSE),"")</f>
        <v/>
      </c>
      <c r="Y253" s="34"/>
      <c r="Z253" s="34"/>
      <c r="AA253" s="41"/>
      <c r="AB253" s="42"/>
      <c r="AC253" s="34"/>
      <c r="AD253" s="42"/>
      <c r="AE253" s="34"/>
      <c r="AF253" s="42"/>
      <c r="AG253" s="51"/>
    </row>
    <row r="254" spans="1:33" x14ac:dyDescent="0.25">
      <c r="A254" s="54">
        <v>250</v>
      </c>
      <c r="B254" s="48" t="str">
        <f t="shared" si="3"/>
        <v/>
      </c>
      <c r="C254" s="35"/>
      <c r="D254" s="43" t="str">
        <f>+IFERROR(VLOOKUP(E254,Listas!$H$2:$I$34,2,FALSE),"")</f>
        <v/>
      </c>
      <c r="E254" s="36" t="str">
        <f>+IFERROR(VLOOKUP(C254,[1]Directorio!$B$2:$V$1100,2,FALSE),"")</f>
        <v/>
      </c>
      <c r="F254" s="37" t="str">
        <f>+IFERROR(VLOOKUP(C254,[1]Directorio!$B$2:$V$1100,3,FALSE),"")</f>
        <v/>
      </c>
      <c r="G254" s="36" t="str">
        <f>+IFERROR(VLOOKUP(C254,[1]Directorio!$B$2:$V$1100,4,FALSE),"")</f>
        <v/>
      </c>
      <c r="H254" s="36" t="str">
        <f>+IFERROR(VLOOKUP(C254,[1]Directorio!$B$2:$V$1100,5,FALSE),"")</f>
        <v/>
      </c>
      <c r="I254" s="36" t="str">
        <f>+IFERROR(VLOOKUP(C254,[1]Directorio!$B$2:$V$1100,6,FALSE),"")</f>
        <v/>
      </c>
      <c r="J254" s="36" t="str">
        <f>+IFERROR(VLOOKUP(C254,[1]Directorio!$B$2:$V$1100,7,FALSE),"")</f>
        <v/>
      </c>
      <c r="K254" s="36" t="str">
        <f>+IFERROR(VLOOKUP(C254,[1]Directorio!$B$2:$V$1100,8,FALSE),"")</f>
        <v/>
      </c>
      <c r="L254" s="36" t="str">
        <f>+IFERROR(VLOOKUP(C254,[1]Directorio!$B$2:$V$1100,9,FALSE),"")</f>
        <v/>
      </c>
      <c r="M254" s="36" t="str">
        <f>+IFERROR(VLOOKUP(C254,[1]Directorio!$B$2:$V$1100,10,FALSE),"")</f>
        <v/>
      </c>
      <c r="N254" s="36" t="str">
        <f>+IFERROR(VLOOKUP(C254,[1]Directorio!$B$2:$V$1100,11,FALSE),"")</f>
        <v/>
      </c>
      <c r="O254" s="38" t="str">
        <f>+IFERROR(VLOOKUP(C254,[1]Directorio!$B$2:$V$1100,12,FALSE),"")</f>
        <v/>
      </c>
      <c r="P254" s="36" t="str">
        <f>+IFERROR(VLOOKUP(C254,[1]Directorio!$B$2:$V$1100,13,FALSE),"")</f>
        <v/>
      </c>
      <c r="Q254" s="36" t="str">
        <f>+IFERROR(VLOOKUP(C254,[1]Directorio!$B$2:$V$1100,14,FALSE),"")</f>
        <v/>
      </c>
      <c r="R254" s="36" t="str">
        <f>+IFERROR(VLOOKUP(C254,[1]Directorio!$B$2:$V$1100,15,FALSE),"")</f>
        <v/>
      </c>
      <c r="S254" s="36" t="str">
        <f>+IFERROR(VLOOKUP(C254,[1]Directorio!$B$2:$V$1100,16,FALSE),"")</f>
        <v/>
      </c>
      <c r="T254" s="36" t="str">
        <f>+IFERROR(VLOOKUP(C254,[1]Directorio!$B$2:$V$1100,17,FALSE),"")</f>
        <v/>
      </c>
      <c r="U254" s="39" t="str">
        <f>+IFERROR(VLOOKUP(C254,[1]Directorio!$B$2:$V$1100,18,FALSE),"")</f>
        <v/>
      </c>
      <c r="V254" s="39" t="str">
        <f>+IFERROR(VLOOKUP(C254,[1]Directorio!$B$2:$V$1100,19,FALSE),"")</f>
        <v/>
      </c>
      <c r="W254" s="40" t="str">
        <f>+IFERROR(VLOOKUP(C254,[1]Directorio!$B$2:$V$1100,20,FALSE),"")</f>
        <v/>
      </c>
      <c r="X254" s="39" t="str">
        <f>+IFERROR(VLOOKUP(C254,[1]Directorio!$B$2:$V$1100,21,FALSE),"")</f>
        <v/>
      </c>
      <c r="Y254" s="34"/>
      <c r="Z254" s="34"/>
      <c r="AA254" s="41"/>
      <c r="AB254" s="42"/>
      <c r="AC254" s="34"/>
      <c r="AD254" s="42"/>
      <c r="AE254" s="34"/>
      <c r="AF254" s="42"/>
      <c r="AG254" s="51"/>
    </row>
    <row r="255" spans="1:33" x14ac:dyDescent="0.25">
      <c r="A255" s="54">
        <v>251</v>
      </c>
      <c r="B255" s="48" t="str">
        <f t="shared" si="3"/>
        <v/>
      </c>
      <c r="C255" s="35"/>
      <c r="D255" s="43" t="str">
        <f>+IFERROR(VLOOKUP(E255,Listas!$H$2:$I$34,2,FALSE),"")</f>
        <v/>
      </c>
      <c r="E255" s="36" t="str">
        <f>+IFERROR(VLOOKUP(C255,[1]Directorio!$B$2:$V$1100,2,FALSE),"")</f>
        <v/>
      </c>
      <c r="F255" s="37" t="str">
        <f>+IFERROR(VLOOKUP(C255,[1]Directorio!$B$2:$V$1100,3,FALSE),"")</f>
        <v/>
      </c>
      <c r="G255" s="36" t="str">
        <f>+IFERROR(VLOOKUP(C255,[1]Directorio!$B$2:$V$1100,4,FALSE),"")</f>
        <v/>
      </c>
      <c r="H255" s="36" t="str">
        <f>+IFERROR(VLOOKUP(C255,[1]Directorio!$B$2:$V$1100,5,FALSE),"")</f>
        <v/>
      </c>
      <c r="I255" s="36" t="str">
        <f>+IFERROR(VLOOKUP(C255,[1]Directorio!$B$2:$V$1100,6,FALSE),"")</f>
        <v/>
      </c>
      <c r="J255" s="36" t="str">
        <f>+IFERROR(VLOOKUP(C255,[1]Directorio!$B$2:$V$1100,7,FALSE),"")</f>
        <v/>
      </c>
      <c r="K255" s="36" t="str">
        <f>+IFERROR(VLOOKUP(C255,[1]Directorio!$B$2:$V$1100,8,FALSE),"")</f>
        <v/>
      </c>
      <c r="L255" s="36" t="str">
        <f>+IFERROR(VLOOKUP(C255,[1]Directorio!$B$2:$V$1100,9,FALSE),"")</f>
        <v/>
      </c>
      <c r="M255" s="36" t="str">
        <f>+IFERROR(VLOOKUP(C255,[1]Directorio!$B$2:$V$1100,10,FALSE),"")</f>
        <v/>
      </c>
      <c r="N255" s="36" t="str">
        <f>+IFERROR(VLOOKUP(C255,[1]Directorio!$B$2:$V$1100,11,FALSE),"")</f>
        <v/>
      </c>
      <c r="O255" s="38" t="str">
        <f>+IFERROR(VLOOKUP(C255,[1]Directorio!$B$2:$V$1100,12,FALSE),"")</f>
        <v/>
      </c>
      <c r="P255" s="36" t="str">
        <f>+IFERROR(VLOOKUP(C255,[1]Directorio!$B$2:$V$1100,13,FALSE),"")</f>
        <v/>
      </c>
      <c r="Q255" s="36" t="str">
        <f>+IFERROR(VLOOKUP(C255,[1]Directorio!$B$2:$V$1100,14,FALSE),"")</f>
        <v/>
      </c>
      <c r="R255" s="36" t="str">
        <f>+IFERROR(VLOOKUP(C255,[1]Directorio!$B$2:$V$1100,15,FALSE),"")</f>
        <v/>
      </c>
      <c r="S255" s="36" t="str">
        <f>+IFERROR(VLOOKUP(C255,[1]Directorio!$B$2:$V$1100,16,FALSE),"")</f>
        <v/>
      </c>
      <c r="T255" s="36" t="str">
        <f>+IFERROR(VLOOKUP(C255,[1]Directorio!$B$2:$V$1100,17,FALSE),"")</f>
        <v/>
      </c>
      <c r="U255" s="39" t="str">
        <f>+IFERROR(VLOOKUP(C255,[1]Directorio!$B$2:$V$1100,18,FALSE),"")</f>
        <v/>
      </c>
      <c r="V255" s="39" t="str">
        <f>+IFERROR(VLOOKUP(C255,[1]Directorio!$B$2:$V$1100,19,FALSE),"")</f>
        <v/>
      </c>
      <c r="W255" s="40" t="str">
        <f>+IFERROR(VLOOKUP(C255,[1]Directorio!$B$2:$V$1100,20,FALSE),"")</f>
        <v/>
      </c>
      <c r="X255" s="39" t="str">
        <f>+IFERROR(VLOOKUP(C255,[1]Directorio!$B$2:$V$1100,21,FALSE),"")</f>
        <v/>
      </c>
      <c r="Y255" s="34"/>
      <c r="Z255" s="34"/>
      <c r="AA255" s="41"/>
      <c r="AB255" s="42"/>
      <c r="AC255" s="34"/>
      <c r="AD255" s="42"/>
      <c r="AE255" s="34"/>
      <c r="AF255" s="42"/>
      <c r="AG255" s="51"/>
    </row>
    <row r="256" spans="1:33" x14ac:dyDescent="0.25">
      <c r="A256" s="54">
        <v>252</v>
      </c>
      <c r="B256" s="48" t="str">
        <f t="shared" si="3"/>
        <v/>
      </c>
      <c r="C256" s="35"/>
      <c r="D256" s="43" t="str">
        <f>+IFERROR(VLOOKUP(E256,Listas!$H$2:$I$34,2,FALSE),"")</f>
        <v/>
      </c>
      <c r="E256" s="36" t="str">
        <f>+IFERROR(VLOOKUP(C256,[1]Directorio!$B$2:$V$1100,2,FALSE),"")</f>
        <v/>
      </c>
      <c r="F256" s="37" t="str">
        <f>+IFERROR(VLOOKUP(C256,[1]Directorio!$B$2:$V$1100,3,FALSE),"")</f>
        <v/>
      </c>
      <c r="G256" s="36" t="str">
        <f>+IFERROR(VLOOKUP(C256,[1]Directorio!$B$2:$V$1100,4,FALSE),"")</f>
        <v/>
      </c>
      <c r="H256" s="36" t="str">
        <f>+IFERROR(VLOOKUP(C256,[1]Directorio!$B$2:$V$1100,5,FALSE),"")</f>
        <v/>
      </c>
      <c r="I256" s="36" t="str">
        <f>+IFERROR(VLOOKUP(C256,[1]Directorio!$B$2:$V$1100,6,FALSE),"")</f>
        <v/>
      </c>
      <c r="J256" s="36" t="str">
        <f>+IFERROR(VLOOKUP(C256,[1]Directorio!$B$2:$V$1100,7,FALSE),"")</f>
        <v/>
      </c>
      <c r="K256" s="36" t="str">
        <f>+IFERROR(VLOOKUP(C256,[1]Directorio!$B$2:$V$1100,8,FALSE),"")</f>
        <v/>
      </c>
      <c r="L256" s="36" t="str">
        <f>+IFERROR(VLOOKUP(C256,[1]Directorio!$B$2:$V$1100,9,FALSE),"")</f>
        <v/>
      </c>
      <c r="M256" s="36" t="str">
        <f>+IFERROR(VLOOKUP(C256,[1]Directorio!$B$2:$V$1100,10,FALSE),"")</f>
        <v/>
      </c>
      <c r="N256" s="36" t="str">
        <f>+IFERROR(VLOOKUP(C256,[1]Directorio!$B$2:$V$1100,11,FALSE),"")</f>
        <v/>
      </c>
      <c r="O256" s="38" t="str">
        <f>+IFERROR(VLOOKUP(C256,[1]Directorio!$B$2:$V$1100,12,FALSE),"")</f>
        <v/>
      </c>
      <c r="P256" s="36" t="str">
        <f>+IFERROR(VLOOKUP(C256,[1]Directorio!$B$2:$V$1100,13,FALSE),"")</f>
        <v/>
      </c>
      <c r="Q256" s="36" t="str">
        <f>+IFERROR(VLOOKUP(C256,[1]Directorio!$B$2:$V$1100,14,FALSE),"")</f>
        <v/>
      </c>
      <c r="R256" s="36" t="str">
        <f>+IFERROR(VLOOKUP(C256,[1]Directorio!$B$2:$V$1100,15,FALSE),"")</f>
        <v/>
      </c>
      <c r="S256" s="36" t="str">
        <f>+IFERROR(VLOOKUP(C256,[1]Directorio!$B$2:$V$1100,16,FALSE),"")</f>
        <v/>
      </c>
      <c r="T256" s="36" t="str">
        <f>+IFERROR(VLOOKUP(C256,[1]Directorio!$B$2:$V$1100,17,FALSE),"")</f>
        <v/>
      </c>
      <c r="U256" s="39" t="str">
        <f>+IFERROR(VLOOKUP(C256,[1]Directorio!$B$2:$V$1100,18,FALSE),"")</f>
        <v/>
      </c>
      <c r="V256" s="39" t="str">
        <f>+IFERROR(VLOOKUP(C256,[1]Directorio!$B$2:$V$1100,19,FALSE),"")</f>
        <v/>
      </c>
      <c r="W256" s="40" t="str">
        <f>+IFERROR(VLOOKUP(C256,[1]Directorio!$B$2:$V$1100,20,FALSE),"")</f>
        <v/>
      </c>
      <c r="X256" s="39" t="str">
        <f>+IFERROR(VLOOKUP(C256,[1]Directorio!$B$2:$V$1100,21,FALSE),"")</f>
        <v/>
      </c>
      <c r="Y256" s="34"/>
      <c r="Z256" s="34"/>
      <c r="AA256" s="41"/>
      <c r="AB256" s="42"/>
      <c r="AC256" s="34"/>
      <c r="AD256" s="42"/>
      <c r="AE256" s="34"/>
      <c r="AF256" s="42"/>
      <c r="AG256" s="51"/>
    </row>
    <row r="257" spans="1:33" x14ac:dyDescent="0.25">
      <c r="A257" s="54">
        <v>253</v>
      </c>
      <c r="B257" s="48" t="str">
        <f t="shared" si="3"/>
        <v/>
      </c>
      <c r="C257" s="35"/>
      <c r="D257" s="43" t="str">
        <f>+IFERROR(VLOOKUP(E257,Listas!$H$2:$I$34,2,FALSE),"")</f>
        <v/>
      </c>
      <c r="E257" s="36" t="str">
        <f>+IFERROR(VLOOKUP(C257,[1]Directorio!$B$2:$V$1100,2,FALSE),"")</f>
        <v/>
      </c>
      <c r="F257" s="37" t="str">
        <f>+IFERROR(VLOOKUP(C257,[1]Directorio!$B$2:$V$1100,3,FALSE),"")</f>
        <v/>
      </c>
      <c r="G257" s="36" t="str">
        <f>+IFERROR(VLOOKUP(C257,[1]Directorio!$B$2:$V$1100,4,FALSE),"")</f>
        <v/>
      </c>
      <c r="H257" s="36" t="str">
        <f>+IFERROR(VLOOKUP(C257,[1]Directorio!$B$2:$V$1100,5,FALSE),"")</f>
        <v/>
      </c>
      <c r="I257" s="36" t="str">
        <f>+IFERROR(VLOOKUP(C257,[1]Directorio!$B$2:$V$1100,6,FALSE),"")</f>
        <v/>
      </c>
      <c r="J257" s="36" t="str">
        <f>+IFERROR(VLOOKUP(C257,[1]Directorio!$B$2:$V$1100,7,FALSE),"")</f>
        <v/>
      </c>
      <c r="K257" s="36" t="str">
        <f>+IFERROR(VLOOKUP(C257,[1]Directorio!$B$2:$V$1100,8,FALSE),"")</f>
        <v/>
      </c>
      <c r="L257" s="36" t="str">
        <f>+IFERROR(VLOOKUP(C257,[1]Directorio!$B$2:$V$1100,9,FALSE),"")</f>
        <v/>
      </c>
      <c r="M257" s="36" t="str">
        <f>+IFERROR(VLOOKUP(C257,[1]Directorio!$B$2:$V$1100,10,FALSE),"")</f>
        <v/>
      </c>
      <c r="N257" s="36" t="str">
        <f>+IFERROR(VLOOKUP(C257,[1]Directorio!$B$2:$V$1100,11,FALSE),"")</f>
        <v/>
      </c>
      <c r="O257" s="38" t="str">
        <f>+IFERROR(VLOOKUP(C257,[1]Directorio!$B$2:$V$1100,12,FALSE),"")</f>
        <v/>
      </c>
      <c r="P257" s="36" t="str">
        <f>+IFERROR(VLOOKUP(C257,[1]Directorio!$B$2:$V$1100,13,FALSE),"")</f>
        <v/>
      </c>
      <c r="Q257" s="36" t="str">
        <f>+IFERROR(VLOOKUP(C257,[1]Directorio!$B$2:$V$1100,14,FALSE),"")</f>
        <v/>
      </c>
      <c r="R257" s="36" t="str">
        <f>+IFERROR(VLOOKUP(C257,[1]Directorio!$B$2:$V$1100,15,FALSE),"")</f>
        <v/>
      </c>
      <c r="S257" s="36" t="str">
        <f>+IFERROR(VLOOKUP(C257,[1]Directorio!$B$2:$V$1100,16,FALSE),"")</f>
        <v/>
      </c>
      <c r="T257" s="36" t="str">
        <f>+IFERROR(VLOOKUP(C257,[1]Directorio!$B$2:$V$1100,17,FALSE),"")</f>
        <v/>
      </c>
      <c r="U257" s="39" t="str">
        <f>+IFERROR(VLOOKUP(C257,[1]Directorio!$B$2:$V$1100,18,FALSE),"")</f>
        <v/>
      </c>
      <c r="V257" s="39" t="str">
        <f>+IFERROR(VLOOKUP(C257,[1]Directorio!$B$2:$V$1100,19,FALSE),"")</f>
        <v/>
      </c>
      <c r="W257" s="40" t="str">
        <f>+IFERROR(VLOOKUP(C257,[1]Directorio!$B$2:$V$1100,20,FALSE),"")</f>
        <v/>
      </c>
      <c r="X257" s="39" t="str">
        <f>+IFERROR(VLOOKUP(C257,[1]Directorio!$B$2:$V$1100,21,FALSE),"")</f>
        <v/>
      </c>
      <c r="Y257" s="34"/>
      <c r="Z257" s="34"/>
      <c r="AA257" s="41"/>
      <c r="AB257" s="42"/>
      <c r="AC257" s="34"/>
      <c r="AD257" s="42"/>
      <c r="AE257" s="34"/>
      <c r="AF257" s="42"/>
      <c r="AG257" s="51"/>
    </row>
    <row r="258" spans="1:33" x14ac:dyDescent="0.25">
      <c r="A258" s="54">
        <v>254</v>
      </c>
      <c r="B258" s="48" t="str">
        <f t="shared" si="3"/>
        <v/>
      </c>
      <c r="C258" s="35"/>
      <c r="D258" s="43" t="str">
        <f>+IFERROR(VLOOKUP(E258,Listas!$H$2:$I$34,2,FALSE),"")</f>
        <v/>
      </c>
      <c r="E258" s="36" t="str">
        <f>+IFERROR(VLOOKUP(C258,[1]Directorio!$B$2:$V$1100,2,FALSE),"")</f>
        <v/>
      </c>
      <c r="F258" s="37" t="str">
        <f>+IFERROR(VLOOKUP(C258,[1]Directorio!$B$2:$V$1100,3,FALSE),"")</f>
        <v/>
      </c>
      <c r="G258" s="36" t="str">
        <f>+IFERROR(VLOOKUP(C258,[1]Directorio!$B$2:$V$1100,4,FALSE),"")</f>
        <v/>
      </c>
      <c r="H258" s="36" t="str">
        <f>+IFERROR(VLOOKUP(C258,[1]Directorio!$B$2:$V$1100,5,FALSE),"")</f>
        <v/>
      </c>
      <c r="I258" s="36" t="str">
        <f>+IFERROR(VLOOKUP(C258,[1]Directorio!$B$2:$V$1100,6,FALSE),"")</f>
        <v/>
      </c>
      <c r="J258" s="36" t="str">
        <f>+IFERROR(VLOOKUP(C258,[1]Directorio!$B$2:$V$1100,7,FALSE),"")</f>
        <v/>
      </c>
      <c r="K258" s="36" t="str">
        <f>+IFERROR(VLOOKUP(C258,[1]Directorio!$B$2:$V$1100,8,FALSE),"")</f>
        <v/>
      </c>
      <c r="L258" s="36" t="str">
        <f>+IFERROR(VLOOKUP(C258,[1]Directorio!$B$2:$V$1100,9,FALSE),"")</f>
        <v/>
      </c>
      <c r="M258" s="36" t="str">
        <f>+IFERROR(VLOOKUP(C258,[1]Directorio!$B$2:$V$1100,10,FALSE),"")</f>
        <v/>
      </c>
      <c r="N258" s="36" t="str">
        <f>+IFERROR(VLOOKUP(C258,[1]Directorio!$B$2:$V$1100,11,FALSE),"")</f>
        <v/>
      </c>
      <c r="O258" s="38" t="str">
        <f>+IFERROR(VLOOKUP(C258,[1]Directorio!$B$2:$V$1100,12,FALSE),"")</f>
        <v/>
      </c>
      <c r="P258" s="36" t="str">
        <f>+IFERROR(VLOOKUP(C258,[1]Directorio!$B$2:$V$1100,13,FALSE),"")</f>
        <v/>
      </c>
      <c r="Q258" s="36" t="str">
        <f>+IFERROR(VLOOKUP(C258,[1]Directorio!$B$2:$V$1100,14,FALSE),"")</f>
        <v/>
      </c>
      <c r="R258" s="36" t="str">
        <f>+IFERROR(VLOOKUP(C258,[1]Directorio!$B$2:$V$1100,15,FALSE),"")</f>
        <v/>
      </c>
      <c r="S258" s="36" t="str">
        <f>+IFERROR(VLOOKUP(C258,[1]Directorio!$B$2:$V$1100,16,FALSE),"")</f>
        <v/>
      </c>
      <c r="T258" s="36" t="str">
        <f>+IFERROR(VLOOKUP(C258,[1]Directorio!$B$2:$V$1100,17,FALSE),"")</f>
        <v/>
      </c>
      <c r="U258" s="39" t="str">
        <f>+IFERROR(VLOOKUP(C258,[1]Directorio!$B$2:$V$1100,18,FALSE),"")</f>
        <v/>
      </c>
      <c r="V258" s="39" t="str">
        <f>+IFERROR(VLOOKUP(C258,[1]Directorio!$B$2:$V$1100,19,FALSE),"")</f>
        <v/>
      </c>
      <c r="W258" s="40" t="str">
        <f>+IFERROR(VLOOKUP(C258,[1]Directorio!$B$2:$V$1100,20,FALSE),"")</f>
        <v/>
      </c>
      <c r="X258" s="39" t="str">
        <f>+IFERROR(VLOOKUP(C258,[1]Directorio!$B$2:$V$1100,21,FALSE),"")</f>
        <v/>
      </c>
      <c r="Y258" s="34"/>
      <c r="Z258" s="34"/>
      <c r="AA258" s="41"/>
      <c r="AB258" s="42"/>
      <c r="AC258" s="34"/>
      <c r="AD258" s="42"/>
      <c r="AE258" s="34"/>
      <c r="AF258" s="42"/>
      <c r="AG258" s="51"/>
    </row>
    <row r="259" spans="1:33" x14ac:dyDescent="0.25">
      <c r="A259" s="54">
        <v>255</v>
      </c>
      <c r="B259" s="48" t="str">
        <f t="shared" si="3"/>
        <v/>
      </c>
      <c r="C259" s="35"/>
      <c r="D259" s="43" t="str">
        <f>+IFERROR(VLOOKUP(E259,Listas!$H$2:$I$34,2,FALSE),"")</f>
        <v/>
      </c>
      <c r="E259" s="36" t="str">
        <f>+IFERROR(VLOOKUP(C259,[1]Directorio!$B$2:$V$1100,2,FALSE),"")</f>
        <v/>
      </c>
      <c r="F259" s="37" t="str">
        <f>+IFERROR(VLOOKUP(C259,[1]Directorio!$B$2:$V$1100,3,FALSE),"")</f>
        <v/>
      </c>
      <c r="G259" s="36" t="str">
        <f>+IFERROR(VLOOKUP(C259,[1]Directorio!$B$2:$V$1100,4,FALSE),"")</f>
        <v/>
      </c>
      <c r="H259" s="36" t="str">
        <f>+IFERROR(VLOOKUP(C259,[1]Directorio!$B$2:$V$1100,5,FALSE),"")</f>
        <v/>
      </c>
      <c r="I259" s="36" t="str">
        <f>+IFERROR(VLOOKUP(C259,[1]Directorio!$B$2:$V$1100,6,FALSE),"")</f>
        <v/>
      </c>
      <c r="J259" s="36" t="str">
        <f>+IFERROR(VLOOKUP(C259,[1]Directorio!$B$2:$V$1100,7,FALSE),"")</f>
        <v/>
      </c>
      <c r="K259" s="36" t="str">
        <f>+IFERROR(VLOOKUP(C259,[1]Directorio!$B$2:$V$1100,8,FALSE),"")</f>
        <v/>
      </c>
      <c r="L259" s="36" t="str">
        <f>+IFERROR(VLOOKUP(C259,[1]Directorio!$B$2:$V$1100,9,FALSE),"")</f>
        <v/>
      </c>
      <c r="M259" s="36" t="str">
        <f>+IFERROR(VLOOKUP(C259,[1]Directorio!$B$2:$V$1100,10,FALSE),"")</f>
        <v/>
      </c>
      <c r="N259" s="36" t="str">
        <f>+IFERROR(VLOOKUP(C259,[1]Directorio!$B$2:$V$1100,11,FALSE),"")</f>
        <v/>
      </c>
      <c r="O259" s="38" t="str">
        <f>+IFERROR(VLOOKUP(C259,[1]Directorio!$B$2:$V$1100,12,FALSE),"")</f>
        <v/>
      </c>
      <c r="P259" s="36" t="str">
        <f>+IFERROR(VLOOKUP(C259,[1]Directorio!$B$2:$V$1100,13,FALSE),"")</f>
        <v/>
      </c>
      <c r="Q259" s="36" t="str">
        <f>+IFERROR(VLOOKUP(C259,[1]Directorio!$B$2:$V$1100,14,FALSE),"")</f>
        <v/>
      </c>
      <c r="R259" s="36" t="str">
        <f>+IFERROR(VLOOKUP(C259,[1]Directorio!$B$2:$V$1100,15,FALSE),"")</f>
        <v/>
      </c>
      <c r="S259" s="36" t="str">
        <f>+IFERROR(VLOOKUP(C259,[1]Directorio!$B$2:$V$1100,16,FALSE),"")</f>
        <v/>
      </c>
      <c r="T259" s="36" t="str">
        <f>+IFERROR(VLOOKUP(C259,[1]Directorio!$B$2:$V$1100,17,FALSE),"")</f>
        <v/>
      </c>
      <c r="U259" s="39" t="str">
        <f>+IFERROR(VLOOKUP(C259,[1]Directorio!$B$2:$V$1100,18,FALSE),"")</f>
        <v/>
      </c>
      <c r="V259" s="39" t="str">
        <f>+IFERROR(VLOOKUP(C259,[1]Directorio!$B$2:$V$1100,19,FALSE),"")</f>
        <v/>
      </c>
      <c r="W259" s="40" t="str">
        <f>+IFERROR(VLOOKUP(C259,[1]Directorio!$B$2:$V$1100,20,FALSE),"")</f>
        <v/>
      </c>
      <c r="X259" s="39" t="str">
        <f>+IFERROR(VLOOKUP(C259,[1]Directorio!$B$2:$V$1100,21,FALSE),"")</f>
        <v/>
      </c>
      <c r="Y259" s="34"/>
      <c r="Z259" s="34"/>
      <c r="AA259" s="41"/>
      <c r="AB259" s="42"/>
      <c r="AC259" s="34"/>
      <c r="AD259" s="42"/>
      <c r="AE259" s="34"/>
      <c r="AF259" s="42"/>
      <c r="AG259" s="51"/>
    </row>
    <row r="260" spans="1:33" x14ac:dyDescent="0.25">
      <c r="A260" s="54">
        <v>256</v>
      </c>
      <c r="B260" s="48" t="str">
        <f t="shared" si="3"/>
        <v/>
      </c>
      <c r="C260" s="35"/>
      <c r="D260" s="43" t="str">
        <f>+IFERROR(VLOOKUP(E260,Listas!$H$2:$I$34,2,FALSE),"")</f>
        <v/>
      </c>
      <c r="E260" s="36" t="str">
        <f>+IFERROR(VLOOKUP(C260,[1]Directorio!$B$2:$V$1100,2,FALSE),"")</f>
        <v/>
      </c>
      <c r="F260" s="37" t="str">
        <f>+IFERROR(VLOOKUP(C260,[1]Directorio!$B$2:$V$1100,3,FALSE),"")</f>
        <v/>
      </c>
      <c r="G260" s="36" t="str">
        <f>+IFERROR(VLOOKUP(C260,[1]Directorio!$B$2:$V$1100,4,FALSE),"")</f>
        <v/>
      </c>
      <c r="H260" s="36" t="str">
        <f>+IFERROR(VLOOKUP(C260,[1]Directorio!$B$2:$V$1100,5,FALSE),"")</f>
        <v/>
      </c>
      <c r="I260" s="36" t="str">
        <f>+IFERROR(VLOOKUP(C260,[1]Directorio!$B$2:$V$1100,6,FALSE),"")</f>
        <v/>
      </c>
      <c r="J260" s="36" t="str">
        <f>+IFERROR(VLOOKUP(C260,[1]Directorio!$B$2:$V$1100,7,FALSE),"")</f>
        <v/>
      </c>
      <c r="K260" s="36" t="str">
        <f>+IFERROR(VLOOKUP(C260,[1]Directorio!$B$2:$V$1100,8,FALSE),"")</f>
        <v/>
      </c>
      <c r="L260" s="36" t="str">
        <f>+IFERROR(VLOOKUP(C260,[1]Directorio!$B$2:$V$1100,9,FALSE),"")</f>
        <v/>
      </c>
      <c r="M260" s="36" t="str">
        <f>+IFERROR(VLOOKUP(C260,[1]Directorio!$B$2:$V$1100,10,FALSE),"")</f>
        <v/>
      </c>
      <c r="N260" s="36" t="str">
        <f>+IFERROR(VLOOKUP(C260,[1]Directorio!$B$2:$V$1100,11,FALSE),"")</f>
        <v/>
      </c>
      <c r="O260" s="38" t="str">
        <f>+IFERROR(VLOOKUP(C260,[1]Directorio!$B$2:$V$1100,12,FALSE),"")</f>
        <v/>
      </c>
      <c r="P260" s="36" t="str">
        <f>+IFERROR(VLOOKUP(C260,[1]Directorio!$B$2:$V$1100,13,FALSE),"")</f>
        <v/>
      </c>
      <c r="Q260" s="36" t="str">
        <f>+IFERROR(VLOOKUP(C260,[1]Directorio!$B$2:$V$1100,14,FALSE),"")</f>
        <v/>
      </c>
      <c r="R260" s="36" t="str">
        <f>+IFERROR(VLOOKUP(C260,[1]Directorio!$B$2:$V$1100,15,FALSE),"")</f>
        <v/>
      </c>
      <c r="S260" s="36" t="str">
        <f>+IFERROR(VLOOKUP(C260,[1]Directorio!$B$2:$V$1100,16,FALSE),"")</f>
        <v/>
      </c>
      <c r="T260" s="36" t="str">
        <f>+IFERROR(VLOOKUP(C260,[1]Directorio!$B$2:$V$1100,17,FALSE),"")</f>
        <v/>
      </c>
      <c r="U260" s="39" t="str">
        <f>+IFERROR(VLOOKUP(C260,[1]Directorio!$B$2:$V$1100,18,FALSE),"")</f>
        <v/>
      </c>
      <c r="V260" s="39" t="str">
        <f>+IFERROR(VLOOKUP(C260,[1]Directorio!$B$2:$V$1100,19,FALSE),"")</f>
        <v/>
      </c>
      <c r="W260" s="40" t="str">
        <f>+IFERROR(VLOOKUP(C260,[1]Directorio!$B$2:$V$1100,20,FALSE),"")</f>
        <v/>
      </c>
      <c r="X260" s="39" t="str">
        <f>+IFERROR(VLOOKUP(C260,[1]Directorio!$B$2:$V$1100,21,FALSE),"")</f>
        <v/>
      </c>
      <c r="Y260" s="34"/>
      <c r="Z260" s="34"/>
      <c r="AA260" s="41"/>
      <c r="AB260" s="42"/>
      <c r="AC260" s="34"/>
      <c r="AD260" s="42"/>
      <c r="AE260" s="34"/>
      <c r="AF260" s="42"/>
      <c r="AG260" s="51"/>
    </row>
    <row r="261" spans="1:33" x14ac:dyDescent="0.25">
      <c r="A261" s="54">
        <v>257</v>
      </c>
      <c r="B261" s="48" t="str">
        <f t="shared" si="3"/>
        <v/>
      </c>
      <c r="C261" s="35"/>
      <c r="D261" s="43" t="str">
        <f>+IFERROR(VLOOKUP(E261,Listas!$H$2:$I$34,2,FALSE),"")</f>
        <v/>
      </c>
      <c r="E261" s="36" t="str">
        <f>+IFERROR(VLOOKUP(C261,[1]Directorio!$B$2:$V$1100,2,FALSE),"")</f>
        <v/>
      </c>
      <c r="F261" s="37" t="str">
        <f>+IFERROR(VLOOKUP(C261,[1]Directorio!$B$2:$V$1100,3,FALSE),"")</f>
        <v/>
      </c>
      <c r="G261" s="36" t="str">
        <f>+IFERROR(VLOOKUP(C261,[1]Directorio!$B$2:$V$1100,4,FALSE),"")</f>
        <v/>
      </c>
      <c r="H261" s="36" t="str">
        <f>+IFERROR(VLOOKUP(C261,[1]Directorio!$B$2:$V$1100,5,FALSE),"")</f>
        <v/>
      </c>
      <c r="I261" s="36" t="str">
        <f>+IFERROR(VLOOKUP(C261,[1]Directorio!$B$2:$V$1100,6,FALSE),"")</f>
        <v/>
      </c>
      <c r="J261" s="36" t="str">
        <f>+IFERROR(VLOOKUP(C261,[1]Directorio!$B$2:$V$1100,7,FALSE),"")</f>
        <v/>
      </c>
      <c r="K261" s="36" t="str">
        <f>+IFERROR(VLOOKUP(C261,[1]Directorio!$B$2:$V$1100,8,FALSE),"")</f>
        <v/>
      </c>
      <c r="L261" s="36" t="str">
        <f>+IFERROR(VLOOKUP(C261,[1]Directorio!$B$2:$V$1100,9,FALSE),"")</f>
        <v/>
      </c>
      <c r="M261" s="36" t="str">
        <f>+IFERROR(VLOOKUP(C261,[1]Directorio!$B$2:$V$1100,10,FALSE),"")</f>
        <v/>
      </c>
      <c r="N261" s="36" t="str">
        <f>+IFERROR(VLOOKUP(C261,[1]Directorio!$B$2:$V$1100,11,FALSE),"")</f>
        <v/>
      </c>
      <c r="O261" s="38" t="str">
        <f>+IFERROR(VLOOKUP(C261,[1]Directorio!$B$2:$V$1100,12,FALSE),"")</f>
        <v/>
      </c>
      <c r="P261" s="36" t="str">
        <f>+IFERROR(VLOOKUP(C261,[1]Directorio!$B$2:$V$1100,13,FALSE),"")</f>
        <v/>
      </c>
      <c r="Q261" s="36" t="str">
        <f>+IFERROR(VLOOKUP(C261,[1]Directorio!$B$2:$V$1100,14,FALSE),"")</f>
        <v/>
      </c>
      <c r="R261" s="36" t="str">
        <f>+IFERROR(VLOOKUP(C261,[1]Directorio!$B$2:$V$1100,15,FALSE),"")</f>
        <v/>
      </c>
      <c r="S261" s="36" t="str">
        <f>+IFERROR(VLOOKUP(C261,[1]Directorio!$B$2:$V$1100,16,FALSE),"")</f>
        <v/>
      </c>
      <c r="T261" s="36" t="str">
        <f>+IFERROR(VLOOKUP(C261,[1]Directorio!$B$2:$V$1100,17,FALSE),"")</f>
        <v/>
      </c>
      <c r="U261" s="39" t="str">
        <f>+IFERROR(VLOOKUP(C261,[1]Directorio!$B$2:$V$1100,18,FALSE),"")</f>
        <v/>
      </c>
      <c r="V261" s="39" t="str">
        <f>+IFERROR(VLOOKUP(C261,[1]Directorio!$B$2:$V$1100,19,FALSE),"")</f>
        <v/>
      </c>
      <c r="W261" s="40" t="str">
        <f>+IFERROR(VLOOKUP(C261,[1]Directorio!$B$2:$V$1100,20,FALSE),"")</f>
        <v/>
      </c>
      <c r="X261" s="39" t="str">
        <f>+IFERROR(VLOOKUP(C261,[1]Directorio!$B$2:$V$1100,21,FALSE),"")</f>
        <v/>
      </c>
      <c r="Y261" s="34"/>
      <c r="Z261" s="34"/>
      <c r="AA261" s="41"/>
      <c r="AB261" s="42"/>
      <c r="AC261" s="34"/>
      <c r="AD261" s="42"/>
      <c r="AE261" s="34"/>
      <c r="AF261" s="42"/>
      <c r="AG261" s="51"/>
    </row>
    <row r="262" spans="1:33" x14ac:dyDescent="0.25">
      <c r="A262" s="54">
        <v>258</v>
      </c>
      <c r="B262" s="48" t="str">
        <f t="shared" si="3"/>
        <v/>
      </c>
      <c r="C262" s="35"/>
      <c r="D262" s="43" t="str">
        <f>+IFERROR(VLOOKUP(E262,Listas!$H$2:$I$34,2,FALSE),"")</f>
        <v/>
      </c>
      <c r="E262" s="36" t="str">
        <f>+IFERROR(VLOOKUP(C262,[1]Directorio!$B$2:$V$1100,2,FALSE),"")</f>
        <v/>
      </c>
      <c r="F262" s="37" t="str">
        <f>+IFERROR(VLOOKUP(C262,[1]Directorio!$B$2:$V$1100,3,FALSE),"")</f>
        <v/>
      </c>
      <c r="G262" s="36" t="str">
        <f>+IFERROR(VLOOKUP(C262,[1]Directorio!$B$2:$V$1100,4,FALSE),"")</f>
        <v/>
      </c>
      <c r="H262" s="36" t="str">
        <f>+IFERROR(VLOOKUP(C262,[1]Directorio!$B$2:$V$1100,5,FALSE),"")</f>
        <v/>
      </c>
      <c r="I262" s="36" t="str">
        <f>+IFERROR(VLOOKUP(C262,[1]Directorio!$B$2:$V$1100,6,FALSE),"")</f>
        <v/>
      </c>
      <c r="J262" s="36" t="str">
        <f>+IFERROR(VLOOKUP(C262,[1]Directorio!$B$2:$V$1100,7,FALSE),"")</f>
        <v/>
      </c>
      <c r="K262" s="36" t="str">
        <f>+IFERROR(VLOOKUP(C262,[1]Directorio!$B$2:$V$1100,8,FALSE),"")</f>
        <v/>
      </c>
      <c r="L262" s="36" t="str">
        <f>+IFERROR(VLOOKUP(C262,[1]Directorio!$B$2:$V$1100,9,FALSE),"")</f>
        <v/>
      </c>
      <c r="M262" s="36" t="str">
        <f>+IFERROR(VLOOKUP(C262,[1]Directorio!$B$2:$V$1100,10,FALSE),"")</f>
        <v/>
      </c>
      <c r="N262" s="36" t="str">
        <f>+IFERROR(VLOOKUP(C262,[1]Directorio!$B$2:$V$1100,11,FALSE),"")</f>
        <v/>
      </c>
      <c r="O262" s="38" t="str">
        <f>+IFERROR(VLOOKUP(C262,[1]Directorio!$B$2:$V$1100,12,FALSE),"")</f>
        <v/>
      </c>
      <c r="P262" s="36" t="str">
        <f>+IFERROR(VLOOKUP(C262,[1]Directorio!$B$2:$V$1100,13,FALSE),"")</f>
        <v/>
      </c>
      <c r="Q262" s="36" t="str">
        <f>+IFERROR(VLOOKUP(C262,[1]Directorio!$B$2:$V$1100,14,FALSE),"")</f>
        <v/>
      </c>
      <c r="R262" s="36" t="str">
        <f>+IFERROR(VLOOKUP(C262,[1]Directorio!$B$2:$V$1100,15,FALSE),"")</f>
        <v/>
      </c>
      <c r="S262" s="36" t="str">
        <f>+IFERROR(VLOOKUP(C262,[1]Directorio!$B$2:$V$1100,16,FALSE),"")</f>
        <v/>
      </c>
      <c r="T262" s="36" t="str">
        <f>+IFERROR(VLOOKUP(C262,[1]Directorio!$B$2:$V$1100,17,FALSE),"")</f>
        <v/>
      </c>
      <c r="U262" s="39" t="str">
        <f>+IFERROR(VLOOKUP(C262,[1]Directorio!$B$2:$V$1100,18,FALSE),"")</f>
        <v/>
      </c>
      <c r="V262" s="39" t="str">
        <f>+IFERROR(VLOOKUP(C262,[1]Directorio!$B$2:$V$1100,19,FALSE),"")</f>
        <v/>
      </c>
      <c r="W262" s="40" t="str">
        <f>+IFERROR(VLOOKUP(C262,[1]Directorio!$B$2:$V$1100,20,FALSE),"")</f>
        <v/>
      </c>
      <c r="X262" s="39" t="str">
        <f>+IFERROR(VLOOKUP(C262,[1]Directorio!$B$2:$V$1100,21,FALSE),"")</f>
        <v/>
      </c>
      <c r="Y262" s="34"/>
      <c r="Z262" s="34"/>
      <c r="AA262" s="41"/>
      <c r="AB262" s="42"/>
      <c r="AC262" s="34"/>
      <c r="AD262" s="42"/>
      <c r="AE262" s="34"/>
      <c r="AF262" s="42"/>
      <c r="AG262" s="51"/>
    </row>
    <row r="263" spans="1:33" x14ac:dyDescent="0.25">
      <c r="A263" s="54">
        <v>259</v>
      </c>
      <c r="B263" s="48" t="str">
        <f t="shared" si="3"/>
        <v/>
      </c>
      <c r="C263" s="35"/>
      <c r="D263" s="43" t="str">
        <f>+IFERROR(VLOOKUP(E263,Listas!$H$2:$I$34,2,FALSE),"")</f>
        <v/>
      </c>
      <c r="E263" s="36" t="str">
        <f>+IFERROR(VLOOKUP(C263,[1]Directorio!$B$2:$V$1100,2,FALSE),"")</f>
        <v/>
      </c>
      <c r="F263" s="37" t="str">
        <f>+IFERROR(VLOOKUP(C263,[1]Directorio!$B$2:$V$1100,3,FALSE),"")</f>
        <v/>
      </c>
      <c r="G263" s="36" t="str">
        <f>+IFERROR(VLOOKUP(C263,[1]Directorio!$B$2:$V$1100,4,FALSE),"")</f>
        <v/>
      </c>
      <c r="H263" s="36" t="str">
        <f>+IFERROR(VLOOKUP(C263,[1]Directorio!$B$2:$V$1100,5,FALSE),"")</f>
        <v/>
      </c>
      <c r="I263" s="36" t="str">
        <f>+IFERROR(VLOOKUP(C263,[1]Directorio!$B$2:$V$1100,6,FALSE),"")</f>
        <v/>
      </c>
      <c r="J263" s="36" t="str">
        <f>+IFERROR(VLOOKUP(C263,[1]Directorio!$B$2:$V$1100,7,FALSE),"")</f>
        <v/>
      </c>
      <c r="K263" s="36" t="str">
        <f>+IFERROR(VLOOKUP(C263,[1]Directorio!$B$2:$V$1100,8,FALSE),"")</f>
        <v/>
      </c>
      <c r="L263" s="36" t="str">
        <f>+IFERROR(VLOOKUP(C263,[1]Directorio!$B$2:$V$1100,9,FALSE),"")</f>
        <v/>
      </c>
      <c r="M263" s="36" t="str">
        <f>+IFERROR(VLOOKUP(C263,[1]Directorio!$B$2:$V$1100,10,FALSE),"")</f>
        <v/>
      </c>
      <c r="N263" s="36" t="str">
        <f>+IFERROR(VLOOKUP(C263,[1]Directorio!$B$2:$V$1100,11,FALSE),"")</f>
        <v/>
      </c>
      <c r="O263" s="38" t="str">
        <f>+IFERROR(VLOOKUP(C263,[1]Directorio!$B$2:$V$1100,12,FALSE),"")</f>
        <v/>
      </c>
      <c r="P263" s="36" t="str">
        <f>+IFERROR(VLOOKUP(C263,[1]Directorio!$B$2:$V$1100,13,FALSE),"")</f>
        <v/>
      </c>
      <c r="Q263" s="36" t="str">
        <f>+IFERROR(VLOOKUP(C263,[1]Directorio!$B$2:$V$1100,14,FALSE),"")</f>
        <v/>
      </c>
      <c r="R263" s="36" t="str">
        <f>+IFERROR(VLOOKUP(C263,[1]Directorio!$B$2:$V$1100,15,FALSE),"")</f>
        <v/>
      </c>
      <c r="S263" s="36" t="str">
        <f>+IFERROR(VLOOKUP(C263,[1]Directorio!$B$2:$V$1100,16,FALSE),"")</f>
        <v/>
      </c>
      <c r="T263" s="36" t="str">
        <f>+IFERROR(VLOOKUP(C263,[1]Directorio!$B$2:$V$1100,17,FALSE),"")</f>
        <v/>
      </c>
      <c r="U263" s="39" t="str">
        <f>+IFERROR(VLOOKUP(C263,[1]Directorio!$B$2:$V$1100,18,FALSE),"")</f>
        <v/>
      </c>
      <c r="V263" s="39" t="str">
        <f>+IFERROR(VLOOKUP(C263,[1]Directorio!$B$2:$V$1100,19,FALSE),"")</f>
        <v/>
      </c>
      <c r="W263" s="40" t="str">
        <f>+IFERROR(VLOOKUP(C263,[1]Directorio!$B$2:$V$1100,20,FALSE),"")</f>
        <v/>
      </c>
      <c r="X263" s="39" t="str">
        <f>+IFERROR(VLOOKUP(C263,[1]Directorio!$B$2:$V$1100,21,FALSE),"")</f>
        <v/>
      </c>
      <c r="Y263" s="34"/>
      <c r="Z263" s="34"/>
      <c r="AA263" s="41"/>
      <c r="AB263" s="42"/>
      <c r="AC263" s="34"/>
      <c r="AD263" s="42"/>
      <c r="AE263" s="34"/>
      <c r="AF263" s="42"/>
      <c r="AG263" s="51"/>
    </row>
    <row r="264" spans="1:33" x14ac:dyDescent="0.25">
      <c r="A264" s="54">
        <v>260</v>
      </c>
      <c r="B264" s="48" t="str">
        <f t="shared" ref="B264:B327" si="4">+IF(E264="","",D264&amp;"-"&amp;A264)</f>
        <v/>
      </c>
      <c r="C264" s="35"/>
      <c r="D264" s="43" t="str">
        <f>+IFERROR(VLOOKUP(E264,Listas!$H$2:$I$34,2,FALSE),"")</f>
        <v/>
      </c>
      <c r="E264" s="36" t="str">
        <f>+IFERROR(VLOOKUP(C264,[1]Directorio!$B$2:$V$1100,2,FALSE),"")</f>
        <v/>
      </c>
      <c r="F264" s="37" t="str">
        <f>+IFERROR(VLOOKUP(C264,[1]Directorio!$B$2:$V$1100,3,FALSE),"")</f>
        <v/>
      </c>
      <c r="G264" s="36" t="str">
        <f>+IFERROR(VLOOKUP(C264,[1]Directorio!$B$2:$V$1100,4,FALSE),"")</f>
        <v/>
      </c>
      <c r="H264" s="36" t="str">
        <f>+IFERROR(VLOOKUP(C264,[1]Directorio!$B$2:$V$1100,5,FALSE),"")</f>
        <v/>
      </c>
      <c r="I264" s="36" t="str">
        <f>+IFERROR(VLOOKUP(C264,[1]Directorio!$B$2:$V$1100,6,FALSE),"")</f>
        <v/>
      </c>
      <c r="J264" s="36" t="str">
        <f>+IFERROR(VLOOKUP(C264,[1]Directorio!$B$2:$V$1100,7,FALSE),"")</f>
        <v/>
      </c>
      <c r="K264" s="36" t="str">
        <f>+IFERROR(VLOOKUP(C264,[1]Directorio!$B$2:$V$1100,8,FALSE),"")</f>
        <v/>
      </c>
      <c r="L264" s="36" t="str">
        <f>+IFERROR(VLOOKUP(C264,[1]Directorio!$B$2:$V$1100,9,FALSE),"")</f>
        <v/>
      </c>
      <c r="M264" s="36" t="str">
        <f>+IFERROR(VLOOKUP(C264,[1]Directorio!$B$2:$V$1100,10,FALSE),"")</f>
        <v/>
      </c>
      <c r="N264" s="36" t="str">
        <f>+IFERROR(VLOOKUP(C264,[1]Directorio!$B$2:$V$1100,11,FALSE),"")</f>
        <v/>
      </c>
      <c r="O264" s="38" t="str">
        <f>+IFERROR(VLOOKUP(C264,[1]Directorio!$B$2:$V$1100,12,FALSE),"")</f>
        <v/>
      </c>
      <c r="P264" s="36" t="str">
        <f>+IFERROR(VLOOKUP(C264,[1]Directorio!$B$2:$V$1100,13,FALSE),"")</f>
        <v/>
      </c>
      <c r="Q264" s="36" t="str">
        <f>+IFERROR(VLOOKUP(C264,[1]Directorio!$B$2:$V$1100,14,FALSE),"")</f>
        <v/>
      </c>
      <c r="R264" s="36" t="str">
        <f>+IFERROR(VLOOKUP(C264,[1]Directorio!$B$2:$V$1100,15,FALSE),"")</f>
        <v/>
      </c>
      <c r="S264" s="36" t="str">
        <f>+IFERROR(VLOOKUP(C264,[1]Directorio!$B$2:$V$1100,16,FALSE),"")</f>
        <v/>
      </c>
      <c r="T264" s="36" t="str">
        <f>+IFERROR(VLOOKUP(C264,[1]Directorio!$B$2:$V$1100,17,FALSE),"")</f>
        <v/>
      </c>
      <c r="U264" s="39" t="str">
        <f>+IFERROR(VLOOKUP(C264,[1]Directorio!$B$2:$V$1100,18,FALSE),"")</f>
        <v/>
      </c>
      <c r="V264" s="39" t="str">
        <f>+IFERROR(VLOOKUP(C264,[1]Directorio!$B$2:$V$1100,19,FALSE),"")</f>
        <v/>
      </c>
      <c r="W264" s="40" t="str">
        <f>+IFERROR(VLOOKUP(C264,[1]Directorio!$B$2:$V$1100,20,FALSE),"")</f>
        <v/>
      </c>
      <c r="X264" s="39" t="str">
        <f>+IFERROR(VLOOKUP(C264,[1]Directorio!$B$2:$V$1100,21,FALSE),"")</f>
        <v/>
      </c>
      <c r="Y264" s="34"/>
      <c r="Z264" s="34"/>
      <c r="AA264" s="41"/>
      <c r="AB264" s="42"/>
      <c r="AC264" s="34"/>
      <c r="AD264" s="42"/>
      <c r="AE264" s="34"/>
      <c r="AF264" s="42"/>
      <c r="AG264" s="51"/>
    </row>
    <row r="265" spans="1:33" x14ac:dyDescent="0.25">
      <c r="A265" s="54">
        <v>261</v>
      </c>
      <c r="B265" s="48" t="str">
        <f t="shared" si="4"/>
        <v/>
      </c>
      <c r="C265" s="35"/>
      <c r="D265" s="43" t="str">
        <f>+IFERROR(VLOOKUP(E265,Listas!$H$2:$I$34,2,FALSE),"")</f>
        <v/>
      </c>
      <c r="E265" s="36" t="str">
        <f>+IFERROR(VLOOKUP(C265,[1]Directorio!$B$2:$V$1100,2,FALSE),"")</f>
        <v/>
      </c>
      <c r="F265" s="37" t="str">
        <f>+IFERROR(VLOOKUP(C265,[1]Directorio!$B$2:$V$1100,3,FALSE),"")</f>
        <v/>
      </c>
      <c r="G265" s="36" t="str">
        <f>+IFERROR(VLOOKUP(C265,[1]Directorio!$B$2:$V$1100,4,FALSE),"")</f>
        <v/>
      </c>
      <c r="H265" s="36" t="str">
        <f>+IFERROR(VLOOKUP(C265,[1]Directorio!$B$2:$V$1100,5,FALSE),"")</f>
        <v/>
      </c>
      <c r="I265" s="36" t="str">
        <f>+IFERROR(VLOOKUP(C265,[1]Directorio!$B$2:$V$1100,6,FALSE),"")</f>
        <v/>
      </c>
      <c r="J265" s="36" t="str">
        <f>+IFERROR(VLOOKUP(C265,[1]Directorio!$B$2:$V$1100,7,FALSE),"")</f>
        <v/>
      </c>
      <c r="K265" s="36" t="str">
        <f>+IFERROR(VLOOKUP(C265,[1]Directorio!$B$2:$V$1100,8,FALSE),"")</f>
        <v/>
      </c>
      <c r="L265" s="36" t="str">
        <f>+IFERROR(VLOOKUP(C265,[1]Directorio!$B$2:$V$1100,9,FALSE),"")</f>
        <v/>
      </c>
      <c r="M265" s="36" t="str">
        <f>+IFERROR(VLOOKUP(C265,[1]Directorio!$B$2:$V$1100,10,FALSE),"")</f>
        <v/>
      </c>
      <c r="N265" s="36" t="str">
        <f>+IFERROR(VLOOKUP(C265,[1]Directorio!$B$2:$V$1100,11,FALSE),"")</f>
        <v/>
      </c>
      <c r="O265" s="38" t="str">
        <f>+IFERROR(VLOOKUP(C265,[1]Directorio!$B$2:$V$1100,12,FALSE),"")</f>
        <v/>
      </c>
      <c r="P265" s="36" t="str">
        <f>+IFERROR(VLOOKUP(C265,[1]Directorio!$B$2:$V$1100,13,FALSE),"")</f>
        <v/>
      </c>
      <c r="Q265" s="36" t="str">
        <f>+IFERROR(VLOOKUP(C265,[1]Directorio!$B$2:$V$1100,14,FALSE),"")</f>
        <v/>
      </c>
      <c r="R265" s="36" t="str">
        <f>+IFERROR(VLOOKUP(C265,[1]Directorio!$B$2:$V$1100,15,FALSE),"")</f>
        <v/>
      </c>
      <c r="S265" s="36" t="str">
        <f>+IFERROR(VLOOKUP(C265,[1]Directorio!$B$2:$V$1100,16,FALSE),"")</f>
        <v/>
      </c>
      <c r="T265" s="36" t="str">
        <f>+IFERROR(VLOOKUP(C265,[1]Directorio!$B$2:$V$1100,17,FALSE),"")</f>
        <v/>
      </c>
      <c r="U265" s="39" t="str">
        <f>+IFERROR(VLOOKUP(C265,[1]Directorio!$B$2:$V$1100,18,FALSE),"")</f>
        <v/>
      </c>
      <c r="V265" s="39" t="str">
        <f>+IFERROR(VLOOKUP(C265,[1]Directorio!$B$2:$V$1100,19,FALSE),"")</f>
        <v/>
      </c>
      <c r="W265" s="40" t="str">
        <f>+IFERROR(VLOOKUP(C265,[1]Directorio!$B$2:$V$1100,20,FALSE),"")</f>
        <v/>
      </c>
      <c r="X265" s="39" t="str">
        <f>+IFERROR(VLOOKUP(C265,[1]Directorio!$B$2:$V$1100,21,FALSE),"")</f>
        <v/>
      </c>
      <c r="Y265" s="34"/>
      <c r="Z265" s="34"/>
      <c r="AA265" s="41"/>
      <c r="AB265" s="42"/>
      <c r="AC265" s="34"/>
      <c r="AD265" s="42"/>
      <c r="AE265" s="34"/>
      <c r="AF265" s="42"/>
      <c r="AG265" s="51"/>
    </row>
    <row r="266" spans="1:33" x14ac:dyDescent="0.25">
      <c r="A266" s="54">
        <v>262</v>
      </c>
      <c r="B266" s="48" t="str">
        <f t="shared" si="4"/>
        <v/>
      </c>
      <c r="C266" s="35"/>
      <c r="D266" s="43" t="str">
        <f>+IFERROR(VLOOKUP(E266,Listas!$H$2:$I$34,2,FALSE),"")</f>
        <v/>
      </c>
      <c r="E266" s="36" t="str">
        <f>+IFERROR(VLOOKUP(C266,[1]Directorio!$B$2:$V$1100,2,FALSE),"")</f>
        <v/>
      </c>
      <c r="F266" s="37" t="str">
        <f>+IFERROR(VLOOKUP(C266,[1]Directorio!$B$2:$V$1100,3,FALSE),"")</f>
        <v/>
      </c>
      <c r="G266" s="36" t="str">
        <f>+IFERROR(VLOOKUP(C266,[1]Directorio!$B$2:$V$1100,4,FALSE),"")</f>
        <v/>
      </c>
      <c r="H266" s="36" t="str">
        <f>+IFERROR(VLOOKUP(C266,[1]Directorio!$B$2:$V$1100,5,FALSE),"")</f>
        <v/>
      </c>
      <c r="I266" s="36" t="str">
        <f>+IFERROR(VLOOKUP(C266,[1]Directorio!$B$2:$V$1100,6,FALSE),"")</f>
        <v/>
      </c>
      <c r="J266" s="36" t="str">
        <f>+IFERROR(VLOOKUP(C266,[1]Directorio!$B$2:$V$1100,7,FALSE),"")</f>
        <v/>
      </c>
      <c r="K266" s="36" t="str">
        <f>+IFERROR(VLOOKUP(C266,[1]Directorio!$B$2:$V$1100,8,FALSE),"")</f>
        <v/>
      </c>
      <c r="L266" s="36" t="str">
        <f>+IFERROR(VLOOKUP(C266,[1]Directorio!$B$2:$V$1100,9,FALSE),"")</f>
        <v/>
      </c>
      <c r="M266" s="36" t="str">
        <f>+IFERROR(VLOOKUP(C266,[1]Directorio!$B$2:$V$1100,10,FALSE),"")</f>
        <v/>
      </c>
      <c r="N266" s="36" t="str">
        <f>+IFERROR(VLOOKUP(C266,[1]Directorio!$B$2:$V$1100,11,FALSE),"")</f>
        <v/>
      </c>
      <c r="O266" s="38" t="str">
        <f>+IFERROR(VLOOKUP(C266,[1]Directorio!$B$2:$V$1100,12,FALSE),"")</f>
        <v/>
      </c>
      <c r="P266" s="36" t="str">
        <f>+IFERROR(VLOOKUP(C266,[1]Directorio!$B$2:$V$1100,13,FALSE),"")</f>
        <v/>
      </c>
      <c r="Q266" s="36" t="str">
        <f>+IFERROR(VLOOKUP(C266,[1]Directorio!$B$2:$V$1100,14,FALSE),"")</f>
        <v/>
      </c>
      <c r="R266" s="36" t="str">
        <f>+IFERROR(VLOOKUP(C266,[1]Directorio!$B$2:$V$1100,15,FALSE),"")</f>
        <v/>
      </c>
      <c r="S266" s="36" t="str">
        <f>+IFERROR(VLOOKUP(C266,[1]Directorio!$B$2:$V$1100,16,FALSE),"")</f>
        <v/>
      </c>
      <c r="T266" s="36" t="str">
        <f>+IFERROR(VLOOKUP(C266,[1]Directorio!$B$2:$V$1100,17,FALSE),"")</f>
        <v/>
      </c>
      <c r="U266" s="39" t="str">
        <f>+IFERROR(VLOOKUP(C266,[1]Directorio!$B$2:$V$1100,18,FALSE),"")</f>
        <v/>
      </c>
      <c r="V266" s="39" t="str">
        <f>+IFERROR(VLOOKUP(C266,[1]Directorio!$B$2:$V$1100,19,FALSE),"")</f>
        <v/>
      </c>
      <c r="W266" s="40" t="str">
        <f>+IFERROR(VLOOKUP(C266,[1]Directorio!$B$2:$V$1100,20,FALSE),"")</f>
        <v/>
      </c>
      <c r="X266" s="39" t="str">
        <f>+IFERROR(VLOOKUP(C266,[1]Directorio!$B$2:$V$1100,21,FALSE),"")</f>
        <v/>
      </c>
      <c r="Y266" s="34"/>
      <c r="Z266" s="34"/>
      <c r="AA266" s="41"/>
      <c r="AB266" s="42"/>
      <c r="AC266" s="34"/>
      <c r="AD266" s="42"/>
      <c r="AE266" s="34"/>
      <c r="AF266" s="42"/>
      <c r="AG266" s="51"/>
    </row>
    <row r="267" spans="1:33" x14ac:dyDescent="0.25">
      <c r="A267" s="54">
        <v>263</v>
      </c>
      <c r="B267" s="48" t="str">
        <f t="shared" si="4"/>
        <v/>
      </c>
      <c r="C267" s="35"/>
      <c r="D267" s="43" t="str">
        <f>+IFERROR(VLOOKUP(E267,Listas!$H$2:$I$34,2,FALSE),"")</f>
        <v/>
      </c>
      <c r="E267" s="36" t="str">
        <f>+IFERROR(VLOOKUP(C267,[1]Directorio!$B$2:$V$1100,2,FALSE),"")</f>
        <v/>
      </c>
      <c r="F267" s="37" t="str">
        <f>+IFERROR(VLOOKUP(C267,[1]Directorio!$B$2:$V$1100,3,FALSE),"")</f>
        <v/>
      </c>
      <c r="G267" s="36" t="str">
        <f>+IFERROR(VLOOKUP(C267,[1]Directorio!$B$2:$V$1100,4,FALSE),"")</f>
        <v/>
      </c>
      <c r="H267" s="36" t="str">
        <f>+IFERROR(VLOOKUP(C267,[1]Directorio!$B$2:$V$1100,5,FALSE),"")</f>
        <v/>
      </c>
      <c r="I267" s="36" t="str">
        <f>+IFERROR(VLOOKUP(C267,[1]Directorio!$B$2:$V$1100,6,FALSE),"")</f>
        <v/>
      </c>
      <c r="J267" s="36" t="str">
        <f>+IFERROR(VLOOKUP(C267,[1]Directorio!$B$2:$V$1100,7,FALSE),"")</f>
        <v/>
      </c>
      <c r="K267" s="36" t="str">
        <f>+IFERROR(VLOOKUP(C267,[1]Directorio!$B$2:$V$1100,8,FALSE),"")</f>
        <v/>
      </c>
      <c r="L267" s="36" t="str">
        <f>+IFERROR(VLOOKUP(C267,[1]Directorio!$B$2:$V$1100,9,FALSE),"")</f>
        <v/>
      </c>
      <c r="M267" s="36" t="str">
        <f>+IFERROR(VLOOKUP(C267,[1]Directorio!$B$2:$V$1100,10,FALSE),"")</f>
        <v/>
      </c>
      <c r="N267" s="36" t="str">
        <f>+IFERROR(VLOOKUP(C267,[1]Directorio!$B$2:$V$1100,11,FALSE),"")</f>
        <v/>
      </c>
      <c r="O267" s="38" t="str">
        <f>+IFERROR(VLOOKUP(C267,[1]Directorio!$B$2:$V$1100,12,FALSE),"")</f>
        <v/>
      </c>
      <c r="P267" s="36" t="str">
        <f>+IFERROR(VLOOKUP(C267,[1]Directorio!$B$2:$V$1100,13,FALSE),"")</f>
        <v/>
      </c>
      <c r="Q267" s="36" t="str">
        <f>+IFERROR(VLOOKUP(C267,[1]Directorio!$B$2:$V$1100,14,FALSE),"")</f>
        <v/>
      </c>
      <c r="R267" s="36" t="str">
        <f>+IFERROR(VLOOKUP(C267,[1]Directorio!$B$2:$V$1100,15,FALSE),"")</f>
        <v/>
      </c>
      <c r="S267" s="36" t="str">
        <f>+IFERROR(VLOOKUP(C267,[1]Directorio!$B$2:$V$1100,16,FALSE),"")</f>
        <v/>
      </c>
      <c r="T267" s="36" t="str">
        <f>+IFERROR(VLOOKUP(C267,[1]Directorio!$B$2:$V$1100,17,FALSE),"")</f>
        <v/>
      </c>
      <c r="U267" s="39" t="str">
        <f>+IFERROR(VLOOKUP(C267,[1]Directorio!$B$2:$V$1100,18,FALSE),"")</f>
        <v/>
      </c>
      <c r="V267" s="39" t="str">
        <f>+IFERROR(VLOOKUP(C267,[1]Directorio!$B$2:$V$1100,19,FALSE),"")</f>
        <v/>
      </c>
      <c r="W267" s="40" t="str">
        <f>+IFERROR(VLOOKUP(C267,[1]Directorio!$B$2:$V$1100,20,FALSE),"")</f>
        <v/>
      </c>
      <c r="X267" s="39" t="str">
        <f>+IFERROR(VLOOKUP(C267,[1]Directorio!$B$2:$V$1100,21,FALSE),"")</f>
        <v/>
      </c>
      <c r="Y267" s="34"/>
      <c r="Z267" s="34"/>
      <c r="AA267" s="41"/>
      <c r="AB267" s="42"/>
      <c r="AC267" s="34"/>
      <c r="AD267" s="42"/>
      <c r="AE267" s="34"/>
      <c r="AF267" s="42"/>
      <c r="AG267" s="51"/>
    </row>
    <row r="268" spans="1:33" x14ac:dyDescent="0.25">
      <c r="A268" s="54">
        <v>264</v>
      </c>
      <c r="B268" s="48" t="str">
        <f t="shared" si="4"/>
        <v/>
      </c>
      <c r="C268" s="35"/>
      <c r="D268" s="43" t="str">
        <f>+IFERROR(VLOOKUP(E268,Listas!$H$2:$I$34,2,FALSE),"")</f>
        <v/>
      </c>
      <c r="E268" s="36" t="str">
        <f>+IFERROR(VLOOKUP(C268,[1]Directorio!$B$2:$V$1100,2,FALSE),"")</f>
        <v/>
      </c>
      <c r="F268" s="37" t="str">
        <f>+IFERROR(VLOOKUP(C268,[1]Directorio!$B$2:$V$1100,3,FALSE),"")</f>
        <v/>
      </c>
      <c r="G268" s="36" t="str">
        <f>+IFERROR(VLOOKUP(C268,[1]Directorio!$B$2:$V$1100,4,FALSE),"")</f>
        <v/>
      </c>
      <c r="H268" s="36" t="str">
        <f>+IFERROR(VLOOKUP(C268,[1]Directorio!$B$2:$V$1100,5,FALSE),"")</f>
        <v/>
      </c>
      <c r="I268" s="36" t="str">
        <f>+IFERROR(VLOOKUP(C268,[1]Directorio!$B$2:$V$1100,6,FALSE),"")</f>
        <v/>
      </c>
      <c r="J268" s="36" t="str">
        <f>+IFERROR(VLOOKUP(C268,[1]Directorio!$B$2:$V$1100,7,FALSE),"")</f>
        <v/>
      </c>
      <c r="K268" s="36" t="str">
        <f>+IFERROR(VLOOKUP(C268,[1]Directorio!$B$2:$V$1100,8,FALSE),"")</f>
        <v/>
      </c>
      <c r="L268" s="36" t="str">
        <f>+IFERROR(VLOOKUP(C268,[1]Directorio!$B$2:$V$1100,9,FALSE),"")</f>
        <v/>
      </c>
      <c r="M268" s="36" t="str">
        <f>+IFERROR(VLOOKUP(C268,[1]Directorio!$B$2:$V$1100,10,FALSE),"")</f>
        <v/>
      </c>
      <c r="N268" s="36" t="str">
        <f>+IFERROR(VLOOKUP(C268,[1]Directorio!$B$2:$V$1100,11,FALSE),"")</f>
        <v/>
      </c>
      <c r="O268" s="38" t="str">
        <f>+IFERROR(VLOOKUP(C268,[1]Directorio!$B$2:$V$1100,12,FALSE),"")</f>
        <v/>
      </c>
      <c r="P268" s="36" t="str">
        <f>+IFERROR(VLOOKUP(C268,[1]Directorio!$B$2:$V$1100,13,FALSE),"")</f>
        <v/>
      </c>
      <c r="Q268" s="36" t="str">
        <f>+IFERROR(VLOOKUP(C268,[1]Directorio!$B$2:$V$1100,14,FALSE),"")</f>
        <v/>
      </c>
      <c r="R268" s="36" t="str">
        <f>+IFERROR(VLOOKUP(C268,[1]Directorio!$B$2:$V$1100,15,FALSE),"")</f>
        <v/>
      </c>
      <c r="S268" s="36" t="str">
        <f>+IFERROR(VLOOKUP(C268,[1]Directorio!$B$2:$V$1100,16,FALSE),"")</f>
        <v/>
      </c>
      <c r="T268" s="36" t="str">
        <f>+IFERROR(VLOOKUP(C268,[1]Directorio!$B$2:$V$1100,17,FALSE),"")</f>
        <v/>
      </c>
      <c r="U268" s="39" t="str">
        <f>+IFERROR(VLOOKUP(C268,[1]Directorio!$B$2:$V$1100,18,FALSE),"")</f>
        <v/>
      </c>
      <c r="V268" s="39" t="str">
        <f>+IFERROR(VLOOKUP(C268,[1]Directorio!$B$2:$V$1100,19,FALSE),"")</f>
        <v/>
      </c>
      <c r="W268" s="40" t="str">
        <f>+IFERROR(VLOOKUP(C268,[1]Directorio!$B$2:$V$1100,20,FALSE),"")</f>
        <v/>
      </c>
      <c r="X268" s="39" t="str">
        <f>+IFERROR(VLOOKUP(C268,[1]Directorio!$B$2:$V$1100,21,FALSE),"")</f>
        <v/>
      </c>
      <c r="Y268" s="34"/>
      <c r="Z268" s="34"/>
      <c r="AA268" s="41"/>
      <c r="AB268" s="42"/>
      <c r="AC268" s="34"/>
      <c r="AD268" s="42"/>
      <c r="AE268" s="34"/>
      <c r="AF268" s="42"/>
      <c r="AG268" s="51"/>
    </row>
    <row r="269" spans="1:33" x14ac:dyDescent="0.25">
      <c r="A269" s="54">
        <v>265</v>
      </c>
      <c r="B269" s="48" t="str">
        <f t="shared" si="4"/>
        <v/>
      </c>
      <c r="C269" s="35"/>
      <c r="D269" s="43" t="str">
        <f>+IFERROR(VLOOKUP(E269,Listas!$H$2:$I$34,2,FALSE),"")</f>
        <v/>
      </c>
      <c r="E269" s="36" t="str">
        <f>+IFERROR(VLOOKUP(C269,[1]Directorio!$B$2:$V$1100,2,FALSE),"")</f>
        <v/>
      </c>
      <c r="F269" s="37" t="str">
        <f>+IFERROR(VLOOKUP(C269,[1]Directorio!$B$2:$V$1100,3,FALSE),"")</f>
        <v/>
      </c>
      <c r="G269" s="36" t="str">
        <f>+IFERROR(VLOOKUP(C269,[1]Directorio!$B$2:$V$1100,4,FALSE),"")</f>
        <v/>
      </c>
      <c r="H269" s="36" t="str">
        <f>+IFERROR(VLOOKUP(C269,[1]Directorio!$B$2:$V$1100,5,FALSE),"")</f>
        <v/>
      </c>
      <c r="I269" s="36" t="str">
        <f>+IFERROR(VLOOKUP(C269,[1]Directorio!$B$2:$V$1100,6,FALSE),"")</f>
        <v/>
      </c>
      <c r="J269" s="36" t="str">
        <f>+IFERROR(VLOOKUP(C269,[1]Directorio!$B$2:$V$1100,7,FALSE),"")</f>
        <v/>
      </c>
      <c r="K269" s="36" t="str">
        <f>+IFERROR(VLOOKUP(C269,[1]Directorio!$B$2:$V$1100,8,FALSE),"")</f>
        <v/>
      </c>
      <c r="L269" s="36" t="str">
        <f>+IFERROR(VLOOKUP(C269,[1]Directorio!$B$2:$V$1100,9,FALSE),"")</f>
        <v/>
      </c>
      <c r="M269" s="36" t="str">
        <f>+IFERROR(VLOOKUP(C269,[1]Directorio!$B$2:$V$1100,10,FALSE),"")</f>
        <v/>
      </c>
      <c r="N269" s="36" t="str">
        <f>+IFERROR(VLOOKUP(C269,[1]Directorio!$B$2:$V$1100,11,FALSE),"")</f>
        <v/>
      </c>
      <c r="O269" s="38" t="str">
        <f>+IFERROR(VLOOKUP(C269,[1]Directorio!$B$2:$V$1100,12,FALSE),"")</f>
        <v/>
      </c>
      <c r="P269" s="36" t="str">
        <f>+IFERROR(VLOOKUP(C269,[1]Directorio!$B$2:$V$1100,13,FALSE),"")</f>
        <v/>
      </c>
      <c r="Q269" s="36" t="str">
        <f>+IFERROR(VLOOKUP(C269,[1]Directorio!$B$2:$V$1100,14,FALSE),"")</f>
        <v/>
      </c>
      <c r="R269" s="36" t="str">
        <f>+IFERROR(VLOOKUP(C269,[1]Directorio!$B$2:$V$1100,15,FALSE),"")</f>
        <v/>
      </c>
      <c r="S269" s="36" t="str">
        <f>+IFERROR(VLOOKUP(C269,[1]Directorio!$B$2:$V$1100,16,FALSE),"")</f>
        <v/>
      </c>
      <c r="T269" s="36" t="str">
        <f>+IFERROR(VLOOKUP(C269,[1]Directorio!$B$2:$V$1100,17,FALSE),"")</f>
        <v/>
      </c>
      <c r="U269" s="39" t="str">
        <f>+IFERROR(VLOOKUP(C269,[1]Directorio!$B$2:$V$1100,18,FALSE),"")</f>
        <v/>
      </c>
      <c r="V269" s="39" t="str">
        <f>+IFERROR(VLOOKUP(C269,[1]Directorio!$B$2:$V$1100,19,FALSE),"")</f>
        <v/>
      </c>
      <c r="W269" s="40" t="str">
        <f>+IFERROR(VLOOKUP(C269,[1]Directorio!$B$2:$V$1100,20,FALSE),"")</f>
        <v/>
      </c>
      <c r="X269" s="39" t="str">
        <f>+IFERROR(VLOOKUP(C269,[1]Directorio!$B$2:$V$1100,21,FALSE),"")</f>
        <v/>
      </c>
      <c r="Y269" s="34"/>
      <c r="Z269" s="34"/>
      <c r="AA269" s="41"/>
      <c r="AB269" s="42"/>
      <c r="AC269" s="34"/>
      <c r="AD269" s="42"/>
      <c r="AE269" s="34"/>
      <c r="AF269" s="42"/>
      <c r="AG269" s="51"/>
    </row>
    <row r="270" spans="1:33" x14ac:dyDescent="0.25">
      <c r="A270" s="54">
        <v>266</v>
      </c>
      <c r="B270" s="48" t="str">
        <f t="shared" si="4"/>
        <v/>
      </c>
      <c r="C270" s="35"/>
      <c r="D270" s="43" t="str">
        <f>+IFERROR(VLOOKUP(E270,Listas!$H$2:$I$34,2,FALSE),"")</f>
        <v/>
      </c>
      <c r="E270" s="36" t="str">
        <f>+IFERROR(VLOOKUP(C270,[1]Directorio!$B$2:$V$1100,2,FALSE),"")</f>
        <v/>
      </c>
      <c r="F270" s="37" t="str">
        <f>+IFERROR(VLOOKUP(C270,[1]Directorio!$B$2:$V$1100,3,FALSE),"")</f>
        <v/>
      </c>
      <c r="G270" s="36" t="str">
        <f>+IFERROR(VLOOKUP(C270,[1]Directorio!$B$2:$V$1100,4,FALSE),"")</f>
        <v/>
      </c>
      <c r="H270" s="36" t="str">
        <f>+IFERROR(VLOOKUP(C270,[1]Directorio!$B$2:$V$1100,5,FALSE),"")</f>
        <v/>
      </c>
      <c r="I270" s="36" t="str">
        <f>+IFERROR(VLOOKUP(C270,[1]Directorio!$B$2:$V$1100,6,FALSE),"")</f>
        <v/>
      </c>
      <c r="J270" s="36" t="str">
        <f>+IFERROR(VLOOKUP(C270,[1]Directorio!$B$2:$V$1100,7,FALSE),"")</f>
        <v/>
      </c>
      <c r="K270" s="36" t="str">
        <f>+IFERROR(VLOOKUP(C270,[1]Directorio!$B$2:$V$1100,8,FALSE),"")</f>
        <v/>
      </c>
      <c r="L270" s="36" t="str">
        <f>+IFERROR(VLOOKUP(C270,[1]Directorio!$B$2:$V$1100,9,FALSE),"")</f>
        <v/>
      </c>
      <c r="M270" s="36" t="str">
        <f>+IFERROR(VLOOKUP(C270,[1]Directorio!$B$2:$V$1100,10,FALSE),"")</f>
        <v/>
      </c>
      <c r="N270" s="36" t="str">
        <f>+IFERROR(VLOOKUP(C270,[1]Directorio!$B$2:$V$1100,11,FALSE),"")</f>
        <v/>
      </c>
      <c r="O270" s="38" t="str">
        <f>+IFERROR(VLOOKUP(C270,[1]Directorio!$B$2:$V$1100,12,FALSE),"")</f>
        <v/>
      </c>
      <c r="P270" s="36" t="str">
        <f>+IFERROR(VLOOKUP(C270,[1]Directorio!$B$2:$V$1100,13,FALSE),"")</f>
        <v/>
      </c>
      <c r="Q270" s="36" t="str">
        <f>+IFERROR(VLOOKUP(C270,[1]Directorio!$B$2:$V$1100,14,FALSE),"")</f>
        <v/>
      </c>
      <c r="R270" s="36" t="str">
        <f>+IFERROR(VLOOKUP(C270,[1]Directorio!$B$2:$V$1100,15,FALSE),"")</f>
        <v/>
      </c>
      <c r="S270" s="36" t="str">
        <f>+IFERROR(VLOOKUP(C270,[1]Directorio!$B$2:$V$1100,16,FALSE),"")</f>
        <v/>
      </c>
      <c r="T270" s="36" t="str">
        <f>+IFERROR(VLOOKUP(C270,[1]Directorio!$B$2:$V$1100,17,FALSE),"")</f>
        <v/>
      </c>
      <c r="U270" s="39" t="str">
        <f>+IFERROR(VLOOKUP(C270,[1]Directorio!$B$2:$V$1100,18,FALSE),"")</f>
        <v/>
      </c>
      <c r="V270" s="39" t="str">
        <f>+IFERROR(VLOOKUP(C270,[1]Directorio!$B$2:$V$1100,19,FALSE),"")</f>
        <v/>
      </c>
      <c r="W270" s="40" t="str">
        <f>+IFERROR(VLOOKUP(C270,[1]Directorio!$B$2:$V$1100,20,FALSE),"")</f>
        <v/>
      </c>
      <c r="X270" s="39" t="str">
        <f>+IFERROR(VLOOKUP(C270,[1]Directorio!$B$2:$V$1100,21,FALSE),"")</f>
        <v/>
      </c>
      <c r="Y270" s="34"/>
      <c r="Z270" s="34"/>
      <c r="AA270" s="41"/>
      <c r="AB270" s="42"/>
      <c r="AC270" s="34"/>
      <c r="AD270" s="42"/>
      <c r="AE270" s="34"/>
      <c r="AF270" s="42"/>
      <c r="AG270" s="51"/>
    </row>
    <row r="271" spans="1:33" x14ac:dyDescent="0.25">
      <c r="A271" s="54">
        <v>267</v>
      </c>
      <c r="B271" s="48" t="str">
        <f t="shared" si="4"/>
        <v/>
      </c>
      <c r="C271" s="35"/>
      <c r="D271" s="43" t="str">
        <f>+IFERROR(VLOOKUP(E271,Listas!$H$2:$I$34,2,FALSE),"")</f>
        <v/>
      </c>
      <c r="E271" s="36" t="str">
        <f>+IFERROR(VLOOKUP(C271,[1]Directorio!$B$2:$V$1100,2,FALSE),"")</f>
        <v/>
      </c>
      <c r="F271" s="37" t="str">
        <f>+IFERROR(VLOOKUP(C271,[1]Directorio!$B$2:$V$1100,3,FALSE),"")</f>
        <v/>
      </c>
      <c r="G271" s="36" t="str">
        <f>+IFERROR(VLOOKUP(C271,[1]Directorio!$B$2:$V$1100,4,FALSE),"")</f>
        <v/>
      </c>
      <c r="H271" s="36" t="str">
        <f>+IFERROR(VLOOKUP(C271,[1]Directorio!$B$2:$V$1100,5,FALSE),"")</f>
        <v/>
      </c>
      <c r="I271" s="36" t="str">
        <f>+IFERROR(VLOOKUP(C271,[1]Directorio!$B$2:$V$1100,6,FALSE),"")</f>
        <v/>
      </c>
      <c r="J271" s="36" t="str">
        <f>+IFERROR(VLOOKUP(C271,[1]Directorio!$B$2:$V$1100,7,FALSE),"")</f>
        <v/>
      </c>
      <c r="K271" s="36" t="str">
        <f>+IFERROR(VLOOKUP(C271,[1]Directorio!$B$2:$V$1100,8,FALSE),"")</f>
        <v/>
      </c>
      <c r="L271" s="36" t="str">
        <f>+IFERROR(VLOOKUP(C271,[1]Directorio!$B$2:$V$1100,9,FALSE),"")</f>
        <v/>
      </c>
      <c r="M271" s="36" t="str">
        <f>+IFERROR(VLOOKUP(C271,[1]Directorio!$B$2:$V$1100,10,FALSE),"")</f>
        <v/>
      </c>
      <c r="N271" s="36" t="str">
        <f>+IFERROR(VLOOKUP(C271,[1]Directorio!$B$2:$V$1100,11,FALSE),"")</f>
        <v/>
      </c>
      <c r="O271" s="38" t="str">
        <f>+IFERROR(VLOOKUP(C271,[1]Directorio!$B$2:$V$1100,12,FALSE),"")</f>
        <v/>
      </c>
      <c r="P271" s="36" t="str">
        <f>+IFERROR(VLOOKUP(C271,[1]Directorio!$B$2:$V$1100,13,FALSE),"")</f>
        <v/>
      </c>
      <c r="Q271" s="36" t="str">
        <f>+IFERROR(VLOOKUP(C271,[1]Directorio!$B$2:$V$1100,14,FALSE),"")</f>
        <v/>
      </c>
      <c r="R271" s="36" t="str">
        <f>+IFERROR(VLOOKUP(C271,[1]Directorio!$B$2:$V$1100,15,FALSE),"")</f>
        <v/>
      </c>
      <c r="S271" s="36" t="str">
        <f>+IFERROR(VLOOKUP(C271,[1]Directorio!$B$2:$V$1100,16,FALSE),"")</f>
        <v/>
      </c>
      <c r="T271" s="36" t="str">
        <f>+IFERROR(VLOOKUP(C271,[1]Directorio!$B$2:$V$1100,17,FALSE),"")</f>
        <v/>
      </c>
      <c r="U271" s="39" t="str">
        <f>+IFERROR(VLOOKUP(C271,[1]Directorio!$B$2:$V$1100,18,FALSE),"")</f>
        <v/>
      </c>
      <c r="V271" s="39" t="str">
        <f>+IFERROR(VLOOKUP(C271,[1]Directorio!$B$2:$V$1100,19,FALSE),"")</f>
        <v/>
      </c>
      <c r="W271" s="40" t="str">
        <f>+IFERROR(VLOOKUP(C271,[1]Directorio!$B$2:$V$1100,20,FALSE),"")</f>
        <v/>
      </c>
      <c r="X271" s="39" t="str">
        <f>+IFERROR(VLOOKUP(C271,[1]Directorio!$B$2:$V$1100,21,FALSE),"")</f>
        <v/>
      </c>
      <c r="Y271" s="34"/>
      <c r="Z271" s="34"/>
      <c r="AA271" s="41"/>
      <c r="AB271" s="42"/>
      <c r="AC271" s="34"/>
      <c r="AD271" s="42"/>
      <c r="AE271" s="34"/>
      <c r="AF271" s="42"/>
      <c r="AG271" s="51"/>
    </row>
    <row r="272" spans="1:33" x14ac:dyDescent="0.25">
      <c r="A272" s="54">
        <v>268</v>
      </c>
      <c r="B272" s="48" t="str">
        <f t="shared" si="4"/>
        <v/>
      </c>
      <c r="C272" s="35"/>
      <c r="D272" s="43" t="str">
        <f>+IFERROR(VLOOKUP(E272,Listas!$H$2:$I$34,2,FALSE),"")</f>
        <v/>
      </c>
      <c r="E272" s="36" t="str">
        <f>+IFERROR(VLOOKUP(C272,[1]Directorio!$B$2:$V$1100,2,FALSE),"")</f>
        <v/>
      </c>
      <c r="F272" s="37" t="str">
        <f>+IFERROR(VLOOKUP(C272,[1]Directorio!$B$2:$V$1100,3,FALSE),"")</f>
        <v/>
      </c>
      <c r="G272" s="36" t="str">
        <f>+IFERROR(VLOOKUP(C272,[1]Directorio!$B$2:$V$1100,4,FALSE),"")</f>
        <v/>
      </c>
      <c r="H272" s="36" t="str">
        <f>+IFERROR(VLOOKUP(C272,[1]Directorio!$B$2:$V$1100,5,FALSE),"")</f>
        <v/>
      </c>
      <c r="I272" s="36" t="str">
        <f>+IFERROR(VLOOKUP(C272,[1]Directorio!$B$2:$V$1100,6,FALSE),"")</f>
        <v/>
      </c>
      <c r="J272" s="36" t="str">
        <f>+IFERROR(VLOOKUP(C272,[1]Directorio!$B$2:$V$1100,7,FALSE),"")</f>
        <v/>
      </c>
      <c r="K272" s="36" t="str">
        <f>+IFERROR(VLOOKUP(C272,[1]Directorio!$B$2:$V$1100,8,FALSE),"")</f>
        <v/>
      </c>
      <c r="L272" s="36" t="str">
        <f>+IFERROR(VLOOKUP(C272,[1]Directorio!$B$2:$V$1100,9,FALSE),"")</f>
        <v/>
      </c>
      <c r="M272" s="36" t="str">
        <f>+IFERROR(VLOOKUP(C272,[1]Directorio!$B$2:$V$1100,10,FALSE),"")</f>
        <v/>
      </c>
      <c r="N272" s="36" t="str">
        <f>+IFERROR(VLOOKUP(C272,[1]Directorio!$B$2:$V$1100,11,FALSE),"")</f>
        <v/>
      </c>
      <c r="O272" s="38" t="str">
        <f>+IFERROR(VLOOKUP(C272,[1]Directorio!$B$2:$V$1100,12,FALSE),"")</f>
        <v/>
      </c>
      <c r="P272" s="36" t="str">
        <f>+IFERROR(VLOOKUP(C272,[1]Directorio!$B$2:$V$1100,13,FALSE),"")</f>
        <v/>
      </c>
      <c r="Q272" s="36" t="str">
        <f>+IFERROR(VLOOKUP(C272,[1]Directorio!$B$2:$V$1100,14,FALSE),"")</f>
        <v/>
      </c>
      <c r="R272" s="36" t="str">
        <f>+IFERROR(VLOOKUP(C272,[1]Directorio!$B$2:$V$1100,15,FALSE),"")</f>
        <v/>
      </c>
      <c r="S272" s="36" t="str">
        <f>+IFERROR(VLOOKUP(C272,[1]Directorio!$B$2:$V$1100,16,FALSE),"")</f>
        <v/>
      </c>
      <c r="T272" s="36" t="str">
        <f>+IFERROR(VLOOKUP(C272,[1]Directorio!$B$2:$V$1100,17,FALSE),"")</f>
        <v/>
      </c>
      <c r="U272" s="39" t="str">
        <f>+IFERROR(VLOOKUP(C272,[1]Directorio!$B$2:$V$1100,18,FALSE),"")</f>
        <v/>
      </c>
      <c r="V272" s="39" t="str">
        <f>+IFERROR(VLOOKUP(C272,[1]Directorio!$B$2:$V$1100,19,FALSE),"")</f>
        <v/>
      </c>
      <c r="W272" s="40" t="str">
        <f>+IFERROR(VLOOKUP(C272,[1]Directorio!$B$2:$V$1100,20,FALSE),"")</f>
        <v/>
      </c>
      <c r="X272" s="39" t="str">
        <f>+IFERROR(VLOOKUP(C272,[1]Directorio!$B$2:$V$1100,21,FALSE),"")</f>
        <v/>
      </c>
      <c r="Y272" s="34"/>
      <c r="Z272" s="34"/>
      <c r="AA272" s="41"/>
      <c r="AB272" s="42"/>
      <c r="AC272" s="34"/>
      <c r="AD272" s="42"/>
      <c r="AE272" s="34"/>
      <c r="AF272" s="42"/>
      <c r="AG272" s="51"/>
    </row>
    <row r="273" spans="1:33" x14ac:dyDescent="0.25">
      <c r="A273" s="54">
        <v>269</v>
      </c>
      <c r="B273" s="48" t="str">
        <f t="shared" si="4"/>
        <v/>
      </c>
      <c r="C273" s="35"/>
      <c r="D273" s="43" t="str">
        <f>+IFERROR(VLOOKUP(E273,Listas!$H$2:$I$34,2,FALSE),"")</f>
        <v/>
      </c>
      <c r="E273" s="36" t="str">
        <f>+IFERROR(VLOOKUP(C273,[1]Directorio!$B$2:$V$1100,2,FALSE),"")</f>
        <v/>
      </c>
      <c r="F273" s="37" t="str">
        <f>+IFERROR(VLOOKUP(C273,[1]Directorio!$B$2:$V$1100,3,FALSE),"")</f>
        <v/>
      </c>
      <c r="G273" s="36" t="str">
        <f>+IFERROR(VLOOKUP(C273,[1]Directorio!$B$2:$V$1100,4,FALSE),"")</f>
        <v/>
      </c>
      <c r="H273" s="36" t="str">
        <f>+IFERROR(VLOOKUP(C273,[1]Directorio!$B$2:$V$1100,5,FALSE),"")</f>
        <v/>
      </c>
      <c r="I273" s="36" t="str">
        <f>+IFERROR(VLOOKUP(C273,[1]Directorio!$B$2:$V$1100,6,FALSE),"")</f>
        <v/>
      </c>
      <c r="J273" s="36" t="str">
        <f>+IFERROR(VLOOKUP(C273,[1]Directorio!$B$2:$V$1100,7,FALSE),"")</f>
        <v/>
      </c>
      <c r="K273" s="36" t="str">
        <f>+IFERROR(VLOOKUP(C273,[1]Directorio!$B$2:$V$1100,8,FALSE),"")</f>
        <v/>
      </c>
      <c r="L273" s="36" t="str">
        <f>+IFERROR(VLOOKUP(C273,[1]Directorio!$B$2:$V$1100,9,FALSE),"")</f>
        <v/>
      </c>
      <c r="M273" s="36" t="str">
        <f>+IFERROR(VLOOKUP(C273,[1]Directorio!$B$2:$V$1100,10,FALSE),"")</f>
        <v/>
      </c>
      <c r="N273" s="36" t="str">
        <f>+IFERROR(VLOOKUP(C273,[1]Directorio!$B$2:$V$1100,11,FALSE),"")</f>
        <v/>
      </c>
      <c r="O273" s="38" t="str">
        <f>+IFERROR(VLOOKUP(C273,[1]Directorio!$B$2:$V$1100,12,FALSE),"")</f>
        <v/>
      </c>
      <c r="P273" s="36" t="str">
        <f>+IFERROR(VLOOKUP(C273,[1]Directorio!$B$2:$V$1100,13,FALSE),"")</f>
        <v/>
      </c>
      <c r="Q273" s="36" t="str">
        <f>+IFERROR(VLOOKUP(C273,[1]Directorio!$B$2:$V$1100,14,FALSE),"")</f>
        <v/>
      </c>
      <c r="R273" s="36" t="str">
        <f>+IFERROR(VLOOKUP(C273,[1]Directorio!$B$2:$V$1100,15,FALSE),"")</f>
        <v/>
      </c>
      <c r="S273" s="36" t="str">
        <f>+IFERROR(VLOOKUP(C273,[1]Directorio!$B$2:$V$1100,16,FALSE),"")</f>
        <v/>
      </c>
      <c r="T273" s="36" t="str">
        <f>+IFERROR(VLOOKUP(C273,[1]Directorio!$B$2:$V$1100,17,FALSE),"")</f>
        <v/>
      </c>
      <c r="U273" s="39" t="str">
        <f>+IFERROR(VLOOKUP(C273,[1]Directorio!$B$2:$V$1100,18,FALSE),"")</f>
        <v/>
      </c>
      <c r="V273" s="39" t="str">
        <f>+IFERROR(VLOOKUP(C273,[1]Directorio!$B$2:$V$1100,19,FALSE),"")</f>
        <v/>
      </c>
      <c r="W273" s="40" t="str">
        <f>+IFERROR(VLOOKUP(C273,[1]Directorio!$B$2:$V$1100,20,FALSE),"")</f>
        <v/>
      </c>
      <c r="X273" s="39" t="str">
        <f>+IFERROR(VLOOKUP(C273,[1]Directorio!$B$2:$V$1100,21,FALSE),"")</f>
        <v/>
      </c>
      <c r="Y273" s="34"/>
      <c r="Z273" s="34"/>
      <c r="AA273" s="41"/>
      <c r="AB273" s="42"/>
      <c r="AC273" s="34"/>
      <c r="AD273" s="42"/>
      <c r="AE273" s="34"/>
      <c r="AF273" s="42"/>
      <c r="AG273" s="51"/>
    </row>
    <row r="274" spans="1:33" x14ac:dyDescent="0.25">
      <c r="A274" s="54">
        <v>270</v>
      </c>
      <c r="B274" s="48" t="str">
        <f t="shared" si="4"/>
        <v/>
      </c>
      <c r="C274" s="35"/>
      <c r="D274" s="43" t="str">
        <f>+IFERROR(VLOOKUP(E274,Listas!$H$2:$I$34,2,FALSE),"")</f>
        <v/>
      </c>
      <c r="E274" s="36" t="str">
        <f>+IFERROR(VLOOKUP(C274,[1]Directorio!$B$2:$V$1100,2,FALSE),"")</f>
        <v/>
      </c>
      <c r="F274" s="37" t="str">
        <f>+IFERROR(VLOOKUP(C274,[1]Directorio!$B$2:$V$1100,3,FALSE),"")</f>
        <v/>
      </c>
      <c r="G274" s="36" t="str">
        <f>+IFERROR(VLOOKUP(C274,[1]Directorio!$B$2:$V$1100,4,FALSE),"")</f>
        <v/>
      </c>
      <c r="H274" s="36" t="str">
        <f>+IFERROR(VLOOKUP(C274,[1]Directorio!$B$2:$V$1100,5,FALSE),"")</f>
        <v/>
      </c>
      <c r="I274" s="36" t="str">
        <f>+IFERROR(VLOOKUP(C274,[1]Directorio!$B$2:$V$1100,6,FALSE),"")</f>
        <v/>
      </c>
      <c r="J274" s="36" t="str">
        <f>+IFERROR(VLOOKUP(C274,[1]Directorio!$B$2:$V$1100,7,FALSE),"")</f>
        <v/>
      </c>
      <c r="K274" s="36" t="str">
        <f>+IFERROR(VLOOKUP(C274,[1]Directorio!$B$2:$V$1100,8,FALSE),"")</f>
        <v/>
      </c>
      <c r="L274" s="36" t="str">
        <f>+IFERROR(VLOOKUP(C274,[1]Directorio!$B$2:$V$1100,9,FALSE),"")</f>
        <v/>
      </c>
      <c r="M274" s="36" t="str">
        <f>+IFERROR(VLOOKUP(C274,[1]Directorio!$B$2:$V$1100,10,FALSE),"")</f>
        <v/>
      </c>
      <c r="N274" s="36" t="str">
        <f>+IFERROR(VLOOKUP(C274,[1]Directorio!$B$2:$V$1100,11,FALSE),"")</f>
        <v/>
      </c>
      <c r="O274" s="38" t="str">
        <f>+IFERROR(VLOOKUP(C274,[1]Directorio!$B$2:$V$1100,12,FALSE),"")</f>
        <v/>
      </c>
      <c r="P274" s="36" t="str">
        <f>+IFERROR(VLOOKUP(C274,[1]Directorio!$B$2:$V$1100,13,FALSE),"")</f>
        <v/>
      </c>
      <c r="Q274" s="36" t="str">
        <f>+IFERROR(VLOOKUP(C274,[1]Directorio!$B$2:$V$1100,14,FALSE),"")</f>
        <v/>
      </c>
      <c r="R274" s="36" t="str">
        <f>+IFERROR(VLOOKUP(C274,[1]Directorio!$B$2:$V$1100,15,FALSE),"")</f>
        <v/>
      </c>
      <c r="S274" s="36" t="str">
        <f>+IFERROR(VLOOKUP(C274,[1]Directorio!$B$2:$V$1100,16,FALSE),"")</f>
        <v/>
      </c>
      <c r="T274" s="36" t="str">
        <f>+IFERROR(VLOOKUP(C274,[1]Directorio!$B$2:$V$1100,17,FALSE),"")</f>
        <v/>
      </c>
      <c r="U274" s="39" t="str">
        <f>+IFERROR(VLOOKUP(C274,[1]Directorio!$B$2:$V$1100,18,FALSE),"")</f>
        <v/>
      </c>
      <c r="V274" s="39" t="str">
        <f>+IFERROR(VLOOKUP(C274,[1]Directorio!$B$2:$V$1100,19,FALSE),"")</f>
        <v/>
      </c>
      <c r="W274" s="40" t="str">
        <f>+IFERROR(VLOOKUP(C274,[1]Directorio!$B$2:$V$1100,20,FALSE),"")</f>
        <v/>
      </c>
      <c r="X274" s="39" t="str">
        <f>+IFERROR(VLOOKUP(C274,[1]Directorio!$B$2:$V$1100,21,FALSE),"")</f>
        <v/>
      </c>
      <c r="Y274" s="34"/>
      <c r="Z274" s="34"/>
      <c r="AA274" s="41"/>
      <c r="AB274" s="42"/>
      <c r="AC274" s="34"/>
      <c r="AD274" s="42"/>
      <c r="AE274" s="34"/>
      <c r="AF274" s="42"/>
      <c r="AG274" s="51"/>
    </row>
    <row r="275" spans="1:33" x14ac:dyDescent="0.25">
      <c r="A275" s="54">
        <v>271</v>
      </c>
      <c r="B275" s="48" t="str">
        <f t="shared" si="4"/>
        <v/>
      </c>
      <c r="C275" s="35"/>
      <c r="D275" s="43" t="str">
        <f>+IFERROR(VLOOKUP(E275,Listas!$H$2:$I$34,2,FALSE),"")</f>
        <v/>
      </c>
      <c r="E275" s="36" t="str">
        <f>+IFERROR(VLOOKUP(C275,[1]Directorio!$B$2:$V$1100,2,FALSE),"")</f>
        <v/>
      </c>
      <c r="F275" s="37" t="str">
        <f>+IFERROR(VLOOKUP(C275,[1]Directorio!$B$2:$V$1100,3,FALSE),"")</f>
        <v/>
      </c>
      <c r="G275" s="36" t="str">
        <f>+IFERROR(VLOOKUP(C275,[1]Directorio!$B$2:$V$1100,4,FALSE),"")</f>
        <v/>
      </c>
      <c r="H275" s="36" t="str">
        <f>+IFERROR(VLOOKUP(C275,[1]Directorio!$B$2:$V$1100,5,FALSE),"")</f>
        <v/>
      </c>
      <c r="I275" s="36" t="str">
        <f>+IFERROR(VLOOKUP(C275,[1]Directorio!$B$2:$V$1100,6,FALSE),"")</f>
        <v/>
      </c>
      <c r="J275" s="36" t="str">
        <f>+IFERROR(VLOOKUP(C275,[1]Directorio!$B$2:$V$1100,7,FALSE),"")</f>
        <v/>
      </c>
      <c r="K275" s="36" t="str">
        <f>+IFERROR(VLOOKUP(C275,[1]Directorio!$B$2:$V$1100,8,FALSE),"")</f>
        <v/>
      </c>
      <c r="L275" s="36" t="str">
        <f>+IFERROR(VLOOKUP(C275,[1]Directorio!$B$2:$V$1100,9,FALSE),"")</f>
        <v/>
      </c>
      <c r="M275" s="36" t="str">
        <f>+IFERROR(VLOOKUP(C275,[1]Directorio!$B$2:$V$1100,10,FALSE),"")</f>
        <v/>
      </c>
      <c r="N275" s="36" t="str">
        <f>+IFERROR(VLOOKUP(C275,[1]Directorio!$B$2:$V$1100,11,FALSE),"")</f>
        <v/>
      </c>
      <c r="O275" s="38" t="str">
        <f>+IFERROR(VLOOKUP(C275,[1]Directorio!$B$2:$V$1100,12,FALSE),"")</f>
        <v/>
      </c>
      <c r="P275" s="36" t="str">
        <f>+IFERROR(VLOOKUP(C275,[1]Directorio!$B$2:$V$1100,13,FALSE),"")</f>
        <v/>
      </c>
      <c r="Q275" s="36" t="str">
        <f>+IFERROR(VLOOKUP(C275,[1]Directorio!$B$2:$V$1100,14,FALSE),"")</f>
        <v/>
      </c>
      <c r="R275" s="36" t="str">
        <f>+IFERROR(VLOOKUP(C275,[1]Directorio!$B$2:$V$1100,15,FALSE),"")</f>
        <v/>
      </c>
      <c r="S275" s="36" t="str">
        <f>+IFERROR(VLOOKUP(C275,[1]Directorio!$B$2:$V$1100,16,FALSE),"")</f>
        <v/>
      </c>
      <c r="T275" s="36" t="str">
        <f>+IFERROR(VLOOKUP(C275,[1]Directorio!$B$2:$V$1100,17,FALSE),"")</f>
        <v/>
      </c>
      <c r="U275" s="39" t="str">
        <f>+IFERROR(VLOOKUP(C275,[1]Directorio!$B$2:$V$1100,18,FALSE),"")</f>
        <v/>
      </c>
      <c r="V275" s="39" t="str">
        <f>+IFERROR(VLOOKUP(C275,[1]Directorio!$B$2:$V$1100,19,FALSE),"")</f>
        <v/>
      </c>
      <c r="W275" s="40" t="str">
        <f>+IFERROR(VLOOKUP(C275,[1]Directorio!$B$2:$V$1100,20,FALSE),"")</f>
        <v/>
      </c>
      <c r="X275" s="39" t="str">
        <f>+IFERROR(VLOOKUP(C275,[1]Directorio!$B$2:$V$1100,21,FALSE),"")</f>
        <v/>
      </c>
      <c r="Y275" s="34"/>
      <c r="Z275" s="34"/>
      <c r="AA275" s="41"/>
      <c r="AB275" s="42"/>
      <c r="AC275" s="34"/>
      <c r="AD275" s="42"/>
      <c r="AE275" s="34"/>
      <c r="AF275" s="42"/>
      <c r="AG275" s="51"/>
    </row>
    <row r="276" spans="1:33" x14ac:dyDescent="0.25">
      <c r="A276" s="54">
        <v>272</v>
      </c>
      <c r="B276" s="48" t="str">
        <f t="shared" si="4"/>
        <v/>
      </c>
      <c r="C276" s="35"/>
      <c r="D276" s="43" t="str">
        <f>+IFERROR(VLOOKUP(E276,Listas!$H$2:$I$34,2,FALSE),"")</f>
        <v/>
      </c>
      <c r="E276" s="36" t="str">
        <f>+IFERROR(VLOOKUP(C276,[1]Directorio!$B$2:$V$1100,2,FALSE),"")</f>
        <v/>
      </c>
      <c r="F276" s="37" t="str">
        <f>+IFERROR(VLOOKUP(C276,[1]Directorio!$B$2:$V$1100,3,FALSE),"")</f>
        <v/>
      </c>
      <c r="G276" s="36" t="str">
        <f>+IFERROR(VLOOKUP(C276,[1]Directorio!$B$2:$V$1100,4,FALSE),"")</f>
        <v/>
      </c>
      <c r="H276" s="36" t="str">
        <f>+IFERROR(VLOOKUP(C276,[1]Directorio!$B$2:$V$1100,5,FALSE),"")</f>
        <v/>
      </c>
      <c r="I276" s="36" t="str">
        <f>+IFERROR(VLOOKUP(C276,[1]Directorio!$B$2:$V$1100,6,FALSE),"")</f>
        <v/>
      </c>
      <c r="J276" s="36" t="str">
        <f>+IFERROR(VLOOKUP(C276,[1]Directorio!$B$2:$V$1100,7,FALSE),"")</f>
        <v/>
      </c>
      <c r="K276" s="36" t="str">
        <f>+IFERROR(VLOOKUP(C276,[1]Directorio!$B$2:$V$1100,8,FALSE),"")</f>
        <v/>
      </c>
      <c r="L276" s="36" t="str">
        <f>+IFERROR(VLOOKUP(C276,[1]Directorio!$B$2:$V$1100,9,FALSE),"")</f>
        <v/>
      </c>
      <c r="M276" s="36" t="str">
        <f>+IFERROR(VLOOKUP(C276,[1]Directorio!$B$2:$V$1100,10,FALSE),"")</f>
        <v/>
      </c>
      <c r="N276" s="36" t="str">
        <f>+IFERROR(VLOOKUP(C276,[1]Directorio!$B$2:$V$1100,11,FALSE),"")</f>
        <v/>
      </c>
      <c r="O276" s="38" t="str">
        <f>+IFERROR(VLOOKUP(C276,[1]Directorio!$B$2:$V$1100,12,FALSE),"")</f>
        <v/>
      </c>
      <c r="P276" s="36" t="str">
        <f>+IFERROR(VLOOKUP(C276,[1]Directorio!$B$2:$V$1100,13,FALSE),"")</f>
        <v/>
      </c>
      <c r="Q276" s="36" t="str">
        <f>+IFERROR(VLOOKUP(C276,[1]Directorio!$B$2:$V$1100,14,FALSE),"")</f>
        <v/>
      </c>
      <c r="R276" s="36" t="str">
        <f>+IFERROR(VLOOKUP(C276,[1]Directorio!$B$2:$V$1100,15,FALSE),"")</f>
        <v/>
      </c>
      <c r="S276" s="36" t="str">
        <f>+IFERROR(VLOOKUP(C276,[1]Directorio!$B$2:$V$1100,16,FALSE),"")</f>
        <v/>
      </c>
      <c r="T276" s="36" t="str">
        <f>+IFERROR(VLOOKUP(C276,[1]Directorio!$B$2:$V$1100,17,FALSE),"")</f>
        <v/>
      </c>
      <c r="U276" s="39" t="str">
        <f>+IFERROR(VLOOKUP(C276,[1]Directorio!$B$2:$V$1100,18,FALSE),"")</f>
        <v/>
      </c>
      <c r="V276" s="39" t="str">
        <f>+IFERROR(VLOOKUP(C276,[1]Directorio!$B$2:$V$1100,19,FALSE),"")</f>
        <v/>
      </c>
      <c r="W276" s="40" t="str">
        <f>+IFERROR(VLOOKUP(C276,[1]Directorio!$B$2:$V$1100,20,FALSE),"")</f>
        <v/>
      </c>
      <c r="X276" s="39" t="str">
        <f>+IFERROR(VLOOKUP(C276,[1]Directorio!$B$2:$V$1100,21,FALSE),"")</f>
        <v/>
      </c>
      <c r="Y276" s="34"/>
      <c r="Z276" s="34"/>
      <c r="AA276" s="41"/>
      <c r="AB276" s="42"/>
      <c r="AC276" s="34"/>
      <c r="AD276" s="42"/>
      <c r="AE276" s="34"/>
      <c r="AF276" s="42"/>
      <c r="AG276" s="51"/>
    </row>
    <row r="277" spans="1:33" x14ac:dyDescent="0.25">
      <c r="A277" s="54">
        <v>273</v>
      </c>
      <c r="B277" s="48" t="str">
        <f t="shared" si="4"/>
        <v/>
      </c>
      <c r="C277" s="35"/>
      <c r="D277" s="43" t="str">
        <f>+IFERROR(VLOOKUP(E277,Listas!$H$2:$I$34,2,FALSE),"")</f>
        <v/>
      </c>
      <c r="E277" s="36" t="str">
        <f>+IFERROR(VLOOKUP(C277,[1]Directorio!$B$2:$V$1100,2,FALSE),"")</f>
        <v/>
      </c>
      <c r="F277" s="37" t="str">
        <f>+IFERROR(VLOOKUP(C277,[1]Directorio!$B$2:$V$1100,3,FALSE),"")</f>
        <v/>
      </c>
      <c r="G277" s="36" t="str">
        <f>+IFERROR(VLOOKUP(C277,[1]Directorio!$B$2:$V$1100,4,FALSE),"")</f>
        <v/>
      </c>
      <c r="H277" s="36" t="str">
        <f>+IFERROR(VLOOKUP(C277,[1]Directorio!$B$2:$V$1100,5,FALSE),"")</f>
        <v/>
      </c>
      <c r="I277" s="36" t="str">
        <f>+IFERROR(VLOOKUP(C277,[1]Directorio!$B$2:$V$1100,6,FALSE),"")</f>
        <v/>
      </c>
      <c r="J277" s="36" t="str">
        <f>+IFERROR(VLOOKUP(C277,[1]Directorio!$B$2:$V$1100,7,FALSE),"")</f>
        <v/>
      </c>
      <c r="K277" s="36" t="str">
        <f>+IFERROR(VLOOKUP(C277,[1]Directorio!$B$2:$V$1100,8,FALSE),"")</f>
        <v/>
      </c>
      <c r="L277" s="36" t="str">
        <f>+IFERROR(VLOOKUP(C277,[1]Directorio!$B$2:$V$1100,9,FALSE),"")</f>
        <v/>
      </c>
      <c r="M277" s="36" t="str">
        <f>+IFERROR(VLOOKUP(C277,[1]Directorio!$B$2:$V$1100,10,FALSE),"")</f>
        <v/>
      </c>
      <c r="N277" s="36" t="str">
        <f>+IFERROR(VLOOKUP(C277,[1]Directorio!$B$2:$V$1100,11,FALSE),"")</f>
        <v/>
      </c>
      <c r="O277" s="38" t="str">
        <f>+IFERROR(VLOOKUP(C277,[1]Directorio!$B$2:$V$1100,12,FALSE),"")</f>
        <v/>
      </c>
      <c r="P277" s="36" t="str">
        <f>+IFERROR(VLOOKUP(C277,[1]Directorio!$B$2:$V$1100,13,FALSE),"")</f>
        <v/>
      </c>
      <c r="Q277" s="36" t="str">
        <f>+IFERROR(VLOOKUP(C277,[1]Directorio!$B$2:$V$1100,14,FALSE),"")</f>
        <v/>
      </c>
      <c r="R277" s="36" t="str">
        <f>+IFERROR(VLOOKUP(C277,[1]Directorio!$B$2:$V$1100,15,FALSE),"")</f>
        <v/>
      </c>
      <c r="S277" s="36" t="str">
        <f>+IFERROR(VLOOKUP(C277,[1]Directorio!$B$2:$V$1100,16,FALSE),"")</f>
        <v/>
      </c>
      <c r="T277" s="36" t="str">
        <f>+IFERROR(VLOOKUP(C277,[1]Directorio!$B$2:$V$1100,17,FALSE),"")</f>
        <v/>
      </c>
      <c r="U277" s="39" t="str">
        <f>+IFERROR(VLOOKUP(C277,[1]Directorio!$B$2:$V$1100,18,FALSE),"")</f>
        <v/>
      </c>
      <c r="V277" s="39" t="str">
        <f>+IFERROR(VLOOKUP(C277,[1]Directorio!$B$2:$V$1100,19,FALSE),"")</f>
        <v/>
      </c>
      <c r="W277" s="40" t="str">
        <f>+IFERROR(VLOOKUP(C277,[1]Directorio!$B$2:$V$1100,20,FALSE),"")</f>
        <v/>
      </c>
      <c r="X277" s="39" t="str">
        <f>+IFERROR(VLOOKUP(C277,[1]Directorio!$B$2:$V$1100,21,FALSE),"")</f>
        <v/>
      </c>
      <c r="Y277" s="34"/>
      <c r="Z277" s="34"/>
      <c r="AA277" s="41"/>
      <c r="AB277" s="42"/>
      <c r="AC277" s="34"/>
      <c r="AD277" s="42"/>
      <c r="AE277" s="34"/>
      <c r="AF277" s="42"/>
      <c r="AG277" s="51"/>
    </row>
    <row r="278" spans="1:33" x14ac:dyDescent="0.25">
      <c r="A278" s="54">
        <v>274</v>
      </c>
      <c r="B278" s="48" t="str">
        <f t="shared" si="4"/>
        <v/>
      </c>
      <c r="C278" s="35"/>
      <c r="D278" s="43" t="str">
        <f>+IFERROR(VLOOKUP(E278,Listas!$H$2:$I$34,2,FALSE),"")</f>
        <v/>
      </c>
      <c r="E278" s="36" t="str">
        <f>+IFERROR(VLOOKUP(C278,[1]Directorio!$B$2:$V$1100,2,FALSE),"")</f>
        <v/>
      </c>
      <c r="F278" s="37" t="str">
        <f>+IFERROR(VLOOKUP(C278,[1]Directorio!$B$2:$V$1100,3,FALSE),"")</f>
        <v/>
      </c>
      <c r="G278" s="36" t="str">
        <f>+IFERROR(VLOOKUP(C278,[1]Directorio!$B$2:$V$1100,4,FALSE),"")</f>
        <v/>
      </c>
      <c r="H278" s="36" t="str">
        <f>+IFERROR(VLOOKUP(C278,[1]Directorio!$B$2:$V$1100,5,FALSE),"")</f>
        <v/>
      </c>
      <c r="I278" s="36" t="str">
        <f>+IFERROR(VLOOKUP(C278,[1]Directorio!$B$2:$V$1100,6,FALSE),"")</f>
        <v/>
      </c>
      <c r="J278" s="36" t="str">
        <f>+IFERROR(VLOOKUP(C278,[1]Directorio!$B$2:$V$1100,7,FALSE),"")</f>
        <v/>
      </c>
      <c r="K278" s="36" t="str">
        <f>+IFERROR(VLOOKUP(C278,[1]Directorio!$B$2:$V$1100,8,FALSE),"")</f>
        <v/>
      </c>
      <c r="L278" s="36" t="str">
        <f>+IFERROR(VLOOKUP(C278,[1]Directorio!$B$2:$V$1100,9,FALSE),"")</f>
        <v/>
      </c>
      <c r="M278" s="36" t="str">
        <f>+IFERROR(VLOOKUP(C278,[1]Directorio!$B$2:$V$1100,10,FALSE),"")</f>
        <v/>
      </c>
      <c r="N278" s="36" t="str">
        <f>+IFERROR(VLOOKUP(C278,[1]Directorio!$B$2:$V$1100,11,FALSE),"")</f>
        <v/>
      </c>
      <c r="O278" s="38" t="str">
        <f>+IFERROR(VLOOKUP(C278,[1]Directorio!$B$2:$V$1100,12,FALSE),"")</f>
        <v/>
      </c>
      <c r="P278" s="36" t="str">
        <f>+IFERROR(VLOOKUP(C278,[1]Directorio!$B$2:$V$1100,13,FALSE),"")</f>
        <v/>
      </c>
      <c r="Q278" s="36" t="str">
        <f>+IFERROR(VLOOKUP(C278,[1]Directorio!$B$2:$V$1100,14,FALSE),"")</f>
        <v/>
      </c>
      <c r="R278" s="36" t="str">
        <f>+IFERROR(VLOOKUP(C278,[1]Directorio!$B$2:$V$1100,15,FALSE),"")</f>
        <v/>
      </c>
      <c r="S278" s="36" t="str">
        <f>+IFERROR(VLOOKUP(C278,[1]Directorio!$B$2:$V$1100,16,FALSE),"")</f>
        <v/>
      </c>
      <c r="T278" s="36" t="str">
        <f>+IFERROR(VLOOKUP(C278,[1]Directorio!$B$2:$V$1100,17,FALSE),"")</f>
        <v/>
      </c>
      <c r="U278" s="39" t="str">
        <f>+IFERROR(VLOOKUP(C278,[1]Directorio!$B$2:$V$1100,18,FALSE),"")</f>
        <v/>
      </c>
      <c r="V278" s="39" t="str">
        <f>+IFERROR(VLOOKUP(C278,[1]Directorio!$B$2:$V$1100,19,FALSE),"")</f>
        <v/>
      </c>
      <c r="W278" s="40" t="str">
        <f>+IFERROR(VLOOKUP(C278,[1]Directorio!$B$2:$V$1100,20,FALSE),"")</f>
        <v/>
      </c>
      <c r="X278" s="39" t="str">
        <f>+IFERROR(VLOOKUP(C278,[1]Directorio!$B$2:$V$1100,21,FALSE),"")</f>
        <v/>
      </c>
      <c r="Y278" s="34"/>
      <c r="Z278" s="34"/>
      <c r="AA278" s="41"/>
      <c r="AB278" s="42"/>
      <c r="AC278" s="34"/>
      <c r="AD278" s="42"/>
      <c r="AE278" s="34"/>
      <c r="AF278" s="42"/>
      <c r="AG278" s="51"/>
    </row>
    <row r="279" spans="1:33" x14ac:dyDescent="0.25">
      <c r="A279" s="54">
        <v>275</v>
      </c>
      <c r="B279" s="48" t="str">
        <f t="shared" si="4"/>
        <v/>
      </c>
      <c r="C279" s="35"/>
      <c r="D279" s="43" t="str">
        <f>+IFERROR(VLOOKUP(E279,Listas!$H$2:$I$34,2,FALSE),"")</f>
        <v/>
      </c>
      <c r="E279" s="36" t="str">
        <f>+IFERROR(VLOOKUP(C279,[1]Directorio!$B$2:$V$1100,2,FALSE),"")</f>
        <v/>
      </c>
      <c r="F279" s="37" t="str">
        <f>+IFERROR(VLOOKUP(C279,[1]Directorio!$B$2:$V$1100,3,FALSE),"")</f>
        <v/>
      </c>
      <c r="G279" s="36" t="str">
        <f>+IFERROR(VLOOKUP(C279,[1]Directorio!$B$2:$V$1100,4,FALSE),"")</f>
        <v/>
      </c>
      <c r="H279" s="36" t="str">
        <f>+IFERROR(VLOOKUP(C279,[1]Directorio!$B$2:$V$1100,5,FALSE),"")</f>
        <v/>
      </c>
      <c r="I279" s="36" t="str">
        <f>+IFERROR(VLOOKUP(C279,[1]Directorio!$B$2:$V$1100,6,FALSE),"")</f>
        <v/>
      </c>
      <c r="J279" s="36" t="str">
        <f>+IFERROR(VLOOKUP(C279,[1]Directorio!$B$2:$V$1100,7,FALSE),"")</f>
        <v/>
      </c>
      <c r="K279" s="36" t="str">
        <f>+IFERROR(VLOOKUP(C279,[1]Directorio!$B$2:$V$1100,8,FALSE),"")</f>
        <v/>
      </c>
      <c r="L279" s="36" t="str">
        <f>+IFERROR(VLOOKUP(C279,[1]Directorio!$B$2:$V$1100,9,FALSE),"")</f>
        <v/>
      </c>
      <c r="M279" s="36" t="str">
        <f>+IFERROR(VLOOKUP(C279,[1]Directorio!$B$2:$V$1100,10,FALSE),"")</f>
        <v/>
      </c>
      <c r="N279" s="36" t="str">
        <f>+IFERROR(VLOOKUP(C279,[1]Directorio!$B$2:$V$1100,11,FALSE),"")</f>
        <v/>
      </c>
      <c r="O279" s="38" t="str">
        <f>+IFERROR(VLOOKUP(C279,[1]Directorio!$B$2:$V$1100,12,FALSE),"")</f>
        <v/>
      </c>
      <c r="P279" s="36" t="str">
        <f>+IFERROR(VLOOKUP(C279,[1]Directorio!$B$2:$V$1100,13,FALSE),"")</f>
        <v/>
      </c>
      <c r="Q279" s="36" t="str">
        <f>+IFERROR(VLOOKUP(C279,[1]Directorio!$B$2:$V$1100,14,FALSE),"")</f>
        <v/>
      </c>
      <c r="R279" s="36" t="str">
        <f>+IFERROR(VLOOKUP(C279,[1]Directorio!$B$2:$V$1100,15,FALSE),"")</f>
        <v/>
      </c>
      <c r="S279" s="36" t="str">
        <f>+IFERROR(VLOOKUP(C279,[1]Directorio!$B$2:$V$1100,16,FALSE),"")</f>
        <v/>
      </c>
      <c r="T279" s="36" t="str">
        <f>+IFERROR(VLOOKUP(C279,[1]Directorio!$B$2:$V$1100,17,FALSE),"")</f>
        <v/>
      </c>
      <c r="U279" s="39" t="str">
        <f>+IFERROR(VLOOKUP(C279,[1]Directorio!$B$2:$V$1100,18,FALSE),"")</f>
        <v/>
      </c>
      <c r="V279" s="39" t="str">
        <f>+IFERROR(VLOOKUP(C279,[1]Directorio!$B$2:$V$1100,19,FALSE),"")</f>
        <v/>
      </c>
      <c r="W279" s="40" t="str">
        <f>+IFERROR(VLOOKUP(C279,[1]Directorio!$B$2:$V$1100,20,FALSE),"")</f>
        <v/>
      </c>
      <c r="X279" s="39" t="str">
        <f>+IFERROR(VLOOKUP(C279,[1]Directorio!$B$2:$V$1100,21,FALSE),"")</f>
        <v/>
      </c>
      <c r="Y279" s="34"/>
      <c r="Z279" s="34"/>
      <c r="AA279" s="41"/>
      <c r="AB279" s="42"/>
      <c r="AC279" s="34"/>
      <c r="AD279" s="42"/>
      <c r="AE279" s="34"/>
      <c r="AF279" s="42"/>
      <c r="AG279" s="51"/>
    </row>
    <row r="280" spans="1:33" x14ac:dyDescent="0.25">
      <c r="A280" s="54">
        <v>276</v>
      </c>
      <c r="B280" s="48" t="str">
        <f t="shared" si="4"/>
        <v/>
      </c>
      <c r="C280" s="35"/>
      <c r="D280" s="43" t="str">
        <f>+IFERROR(VLOOKUP(E280,Listas!$H$2:$I$34,2,FALSE),"")</f>
        <v/>
      </c>
      <c r="E280" s="36" t="str">
        <f>+IFERROR(VLOOKUP(C280,[1]Directorio!$B$2:$V$1100,2,FALSE),"")</f>
        <v/>
      </c>
      <c r="F280" s="37" t="str">
        <f>+IFERROR(VLOOKUP(C280,[1]Directorio!$B$2:$V$1100,3,FALSE),"")</f>
        <v/>
      </c>
      <c r="G280" s="36" t="str">
        <f>+IFERROR(VLOOKUP(C280,[1]Directorio!$B$2:$V$1100,4,FALSE),"")</f>
        <v/>
      </c>
      <c r="H280" s="36" t="str">
        <f>+IFERROR(VLOOKUP(C280,[1]Directorio!$B$2:$V$1100,5,FALSE),"")</f>
        <v/>
      </c>
      <c r="I280" s="36" t="str">
        <f>+IFERROR(VLOOKUP(C280,[1]Directorio!$B$2:$V$1100,6,FALSE),"")</f>
        <v/>
      </c>
      <c r="J280" s="36" t="str">
        <f>+IFERROR(VLOOKUP(C280,[1]Directorio!$B$2:$V$1100,7,FALSE),"")</f>
        <v/>
      </c>
      <c r="K280" s="36" t="str">
        <f>+IFERROR(VLOOKUP(C280,[1]Directorio!$B$2:$V$1100,8,FALSE),"")</f>
        <v/>
      </c>
      <c r="L280" s="36" t="str">
        <f>+IFERROR(VLOOKUP(C280,[1]Directorio!$B$2:$V$1100,9,FALSE),"")</f>
        <v/>
      </c>
      <c r="M280" s="36" t="str">
        <f>+IFERROR(VLOOKUP(C280,[1]Directorio!$B$2:$V$1100,10,FALSE),"")</f>
        <v/>
      </c>
      <c r="N280" s="36" t="str">
        <f>+IFERROR(VLOOKUP(C280,[1]Directorio!$B$2:$V$1100,11,FALSE),"")</f>
        <v/>
      </c>
      <c r="O280" s="38" t="str">
        <f>+IFERROR(VLOOKUP(C280,[1]Directorio!$B$2:$V$1100,12,FALSE),"")</f>
        <v/>
      </c>
      <c r="P280" s="36" t="str">
        <f>+IFERROR(VLOOKUP(C280,[1]Directorio!$B$2:$V$1100,13,FALSE),"")</f>
        <v/>
      </c>
      <c r="Q280" s="36" t="str">
        <f>+IFERROR(VLOOKUP(C280,[1]Directorio!$B$2:$V$1100,14,FALSE),"")</f>
        <v/>
      </c>
      <c r="R280" s="36" t="str">
        <f>+IFERROR(VLOOKUP(C280,[1]Directorio!$B$2:$V$1100,15,FALSE),"")</f>
        <v/>
      </c>
      <c r="S280" s="36" t="str">
        <f>+IFERROR(VLOOKUP(C280,[1]Directorio!$B$2:$V$1100,16,FALSE),"")</f>
        <v/>
      </c>
      <c r="T280" s="36" t="str">
        <f>+IFERROR(VLOOKUP(C280,[1]Directorio!$B$2:$V$1100,17,FALSE),"")</f>
        <v/>
      </c>
      <c r="U280" s="39" t="str">
        <f>+IFERROR(VLOOKUP(C280,[1]Directorio!$B$2:$V$1100,18,FALSE),"")</f>
        <v/>
      </c>
      <c r="V280" s="39" t="str">
        <f>+IFERROR(VLOOKUP(C280,[1]Directorio!$B$2:$V$1100,19,FALSE),"")</f>
        <v/>
      </c>
      <c r="W280" s="40" t="str">
        <f>+IFERROR(VLOOKUP(C280,[1]Directorio!$B$2:$V$1100,20,FALSE),"")</f>
        <v/>
      </c>
      <c r="X280" s="39" t="str">
        <f>+IFERROR(VLOOKUP(C280,[1]Directorio!$B$2:$V$1100,21,FALSE),"")</f>
        <v/>
      </c>
      <c r="Y280" s="34"/>
      <c r="Z280" s="34"/>
      <c r="AA280" s="41"/>
      <c r="AB280" s="42"/>
      <c r="AC280" s="34"/>
      <c r="AD280" s="42"/>
      <c r="AE280" s="34"/>
      <c r="AF280" s="42"/>
      <c r="AG280" s="51"/>
    </row>
    <row r="281" spans="1:33" x14ac:dyDescent="0.25">
      <c r="A281" s="54">
        <v>277</v>
      </c>
      <c r="B281" s="48" t="str">
        <f t="shared" si="4"/>
        <v/>
      </c>
      <c r="C281" s="35"/>
      <c r="D281" s="43" t="str">
        <f>+IFERROR(VLOOKUP(E281,Listas!$H$2:$I$34,2,FALSE),"")</f>
        <v/>
      </c>
      <c r="E281" s="36" t="str">
        <f>+IFERROR(VLOOKUP(C281,[1]Directorio!$B$2:$V$1100,2,FALSE),"")</f>
        <v/>
      </c>
      <c r="F281" s="37" t="str">
        <f>+IFERROR(VLOOKUP(C281,[1]Directorio!$B$2:$V$1100,3,FALSE),"")</f>
        <v/>
      </c>
      <c r="G281" s="36" t="str">
        <f>+IFERROR(VLOOKUP(C281,[1]Directorio!$B$2:$V$1100,4,FALSE),"")</f>
        <v/>
      </c>
      <c r="H281" s="36" t="str">
        <f>+IFERROR(VLOOKUP(C281,[1]Directorio!$B$2:$V$1100,5,FALSE),"")</f>
        <v/>
      </c>
      <c r="I281" s="36" t="str">
        <f>+IFERROR(VLOOKUP(C281,[1]Directorio!$B$2:$V$1100,6,FALSE),"")</f>
        <v/>
      </c>
      <c r="J281" s="36" t="str">
        <f>+IFERROR(VLOOKUP(C281,[1]Directorio!$B$2:$V$1100,7,FALSE),"")</f>
        <v/>
      </c>
      <c r="K281" s="36" t="str">
        <f>+IFERROR(VLOOKUP(C281,[1]Directorio!$B$2:$V$1100,8,FALSE),"")</f>
        <v/>
      </c>
      <c r="L281" s="36" t="str">
        <f>+IFERROR(VLOOKUP(C281,[1]Directorio!$B$2:$V$1100,9,FALSE),"")</f>
        <v/>
      </c>
      <c r="M281" s="36" t="str">
        <f>+IFERROR(VLOOKUP(C281,[1]Directorio!$B$2:$V$1100,10,FALSE),"")</f>
        <v/>
      </c>
      <c r="N281" s="36" t="str">
        <f>+IFERROR(VLOOKUP(C281,[1]Directorio!$B$2:$V$1100,11,FALSE),"")</f>
        <v/>
      </c>
      <c r="O281" s="38" t="str">
        <f>+IFERROR(VLOOKUP(C281,[1]Directorio!$B$2:$V$1100,12,FALSE),"")</f>
        <v/>
      </c>
      <c r="P281" s="36" t="str">
        <f>+IFERROR(VLOOKUP(C281,[1]Directorio!$B$2:$V$1100,13,FALSE),"")</f>
        <v/>
      </c>
      <c r="Q281" s="36" t="str">
        <f>+IFERROR(VLOOKUP(C281,[1]Directorio!$B$2:$V$1100,14,FALSE),"")</f>
        <v/>
      </c>
      <c r="R281" s="36" t="str">
        <f>+IFERROR(VLOOKUP(C281,[1]Directorio!$B$2:$V$1100,15,FALSE),"")</f>
        <v/>
      </c>
      <c r="S281" s="36" t="str">
        <f>+IFERROR(VLOOKUP(C281,[1]Directorio!$B$2:$V$1100,16,FALSE),"")</f>
        <v/>
      </c>
      <c r="T281" s="36" t="str">
        <f>+IFERROR(VLOOKUP(C281,[1]Directorio!$B$2:$V$1100,17,FALSE),"")</f>
        <v/>
      </c>
      <c r="U281" s="39" t="str">
        <f>+IFERROR(VLOOKUP(C281,[1]Directorio!$B$2:$V$1100,18,FALSE),"")</f>
        <v/>
      </c>
      <c r="V281" s="39" t="str">
        <f>+IFERROR(VLOOKUP(C281,[1]Directorio!$B$2:$V$1100,19,FALSE),"")</f>
        <v/>
      </c>
      <c r="W281" s="40" t="str">
        <f>+IFERROR(VLOOKUP(C281,[1]Directorio!$B$2:$V$1100,20,FALSE),"")</f>
        <v/>
      </c>
      <c r="X281" s="39" t="str">
        <f>+IFERROR(VLOOKUP(C281,[1]Directorio!$B$2:$V$1100,21,FALSE),"")</f>
        <v/>
      </c>
      <c r="Y281" s="34"/>
      <c r="Z281" s="34"/>
      <c r="AA281" s="41"/>
      <c r="AB281" s="42"/>
      <c r="AC281" s="34"/>
      <c r="AD281" s="42"/>
      <c r="AE281" s="34"/>
      <c r="AF281" s="42"/>
      <c r="AG281" s="51"/>
    </row>
    <row r="282" spans="1:33" x14ac:dyDescent="0.25">
      <c r="A282" s="54">
        <v>278</v>
      </c>
      <c r="B282" s="48" t="str">
        <f t="shared" si="4"/>
        <v/>
      </c>
      <c r="C282" s="35"/>
      <c r="D282" s="43" t="str">
        <f>+IFERROR(VLOOKUP(E282,Listas!$H$2:$I$34,2,FALSE),"")</f>
        <v/>
      </c>
      <c r="E282" s="36" t="str">
        <f>+IFERROR(VLOOKUP(C282,[1]Directorio!$B$2:$V$1100,2,FALSE),"")</f>
        <v/>
      </c>
      <c r="F282" s="37" t="str">
        <f>+IFERROR(VLOOKUP(C282,[1]Directorio!$B$2:$V$1100,3,FALSE),"")</f>
        <v/>
      </c>
      <c r="G282" s="36" t="str">
        <f>+IFERROR(VLOOKUP(C282,[1]Directorio!$B$2:$V$1100,4,FALSE),"")</f>
        <v/>
      </c>
      <c r="H282" s="36" t="str">
        <f>+IFERROR(VLOOKUP(C282,[1]Directorio!$B$2:$V$1100,5,FALSE),"")</f>
        <v/>
      </c>
      <c r="I282" s="36" t="str">
        <f>+IFERROR(VLOOKUP(C282,[1]Directorio!$B$2:$V$1100,6,FALSE),"")</f>
        <v/>
      </c>
      <c r="J282" s="36" t="str">
        <f>+IFERROR(VLOOKUP(C282,[1]Directorio!$B$2:$V$1100,7,FALSE),"")</f>
        <v/>
      </c>
      <c r="K282" s="36" t="str">
        <f>+IFERROR(VLOOKUP(C282,[1]Directorio!$B$2:$V$1100,8,FALSE),"")</f>
        <v/>
      </c>
      <c r="L282" s="36" t="str">
        <f>+IFERROR(VLOOKUP(C282,[1]Directorio!$B$2:$V$1100,9,FALSE),"")</f>
        <v/>
      </c>
      <c r="M282" s="36" t="str">
        <f>+IFERROR(VLOOKUP(C282,[1]Directorio!$B$2:$V$1100,10,FALSE),"")</f>
        <v/>
      </c>
      <c r="N282" s="36" t="str">
        <f>+IFERROR(VLOOKUP(C282,[1]Directorio!$B$2:$V$1100,11,FALSE),"")</f>
        <v/>
      </c>
      <c r="O282" s="38" t="str">
        <f>+IFERROR(VLOOKUP(C282,[1]Directorio!$B$2:$V$1100,12,FALSE),"")</f>
        <v/>
      </c>
      <c r="P282" s="36" t="str">
        <f>+IFERROR(VLOOKUP(C282,[1]Directorio!$B$2:$V$1100,13,FALSE),"")</f>
        <v/>
      </c>
      <c r="Q282" s="36" t="str">
        <f>+IFERROR(VLOOKUP(C282,[1]Directorio!$B$2:$V$1100,14,FALSE),"")</f>
        <v/>
      </c>
      <c r="R282" s="36" t="str">
        <f>+IFERROR(VLOOKUP(C282,[1]Directorio!$B$2:$V$1100,15,FALSE),"")</f>
        <v/>
      </c>
      <c r="S282" s="36" t="str">
        <f>+IFERROR(VLOOKUP(C282,[1]Directorio!$B$2:$V$1100,16,FALSE),"")</f>
        <v/>
      </c>
      <c r="T282" s="36" t="str">
        <f>+IFERROR(VLOOKUP(C282,[1]Directorio!$B$2:$V$1100,17,FALSE),"")</f>
        <v/>
      </c>
      <c r="U282" s="39" t="str">
        <f>+IFERROR(VLOOKUP(C282,[1]Directorio!$B$2:$V$1100,18,FALSE),"")</f>
        <v/>
      </c>
      <c r="V282" s="39" t="str">
        <f>+IFERROR(VLOOKUP(C282,[1]Directorio!$B$2:$V$1100,19,FALSE),"")</f>
        <v/>
      </c>
      <c r="W282" s="40" t="str">
        <f>+IFERROR(VLOOKUP(C282,[1]Directorio!$B$2:$V$1100,20,FALSE),"")</f>
        <v/>
      </c>
      <c r="X282" s="39" t="str">
        <f>+IFERROR(VLOOKUP(C282,[1]Directorio!$B$2:$V$1100,21,FALSE),"")</f>
        <v/>
      </c>
      <c r="Y282" s="34"/>
      <c r="Z282" s="34"/>
      <c r="AA282" s="41"/>
      <c r="AB282" s="42"/>
      <c r="AC282" s="34"/>
      <c r="AD282" s="42"/>
      <c r="AE282" s="34"/>
      <c r="AF282" s="42"/>
      <c r="AG282" s="51"/>
    </row>
    <row r="283" spans="1:33" x14ac:dyDescent="0.25">
      <c r="A283" s="54">
        <v>279</v>
      </c>
      <c r="B283" s="48" t="str">
        <f t="shared" si="4"/>
        <v/>
      </c>
      <c r="C283" s="35"/>
      <c r="D283" s="43" t="str">
        <f>+IFERROR(VLOOKUP(E283,Listas!$H$2:$I$34,2,FALSE),"")</f>
        <v/>
      </c>
      <c r="E283" s="36" t="str">
        <f>+IFERROR(VLOOKUP(C283,[1]Directorio!$B$2:$V$1100,2,FALSE),"")</f>
        <v/>
      </c>
      <c r="F283" s="37" t="str">
        <f>+IFERROR(VLOOKUP(C283,[1]Directorio!$B$2:$V$1100,3,FALSE),"")</f>
        <v/>
      </c>
      <c r="G283" s="36" t="str">
        <f>+IFERROR(VLOOKUP(C283,[1]Directorio!$B$2:$V$1100,4,FALSE),"")</f>
        <v/>
      </c>
      <c r="H283" s="36" t="str">
        <f>+IFERROR(VLOOKUP(C283,[1]Directorio!$B$2:$V$1100,5,FALSE),"")</f>
        <v/>
      </c>
      <c r="I283" s="36" t="str">
        <f>+IFERROR(VLOOKUP(C283,[1]Directorio!$B$2:$V$1100,6,FALSE),"")</f>
        <v/>
      </c>
      <c r="J283" s="36" t="str">
        <f>+IFERROR(VLOOKUP(C283,[1]Directorio!$B$2:$V$1100,7,FALSE),"")</f>
        <v/>
      </c>
      <c r="K283" s="36" t="str">
        <f>+IFERROR(VLOOKUP(C283,[1]Directorio!$B$2:$V$1100,8,FALSE),"")</f>
        <v/>
      </c>
      <c r="L283" s="36" t="str">
        <f>+IFERROR(VLOOKUP(C283,[1]Directorio!$B$2:$V$1100,9,FALSE),"")</f>
        <v/>
      </c>
      <c r="M283" s="36" t="str">
        <f>+IFERROR(VLOOKUP(C283,[1]Directorio!$B$2:$V$1100,10,FALSE),"")</f>
        <v/>
      </c>
      <c r="N283" s="36" t="str">
        <f>+IFERROR(VLOOKUP(C283,[1]Directorio!$B$2:$V$1100,11,FALSE),"")</f>
        <v/>
      </c>
      <c r="O283" s="38" t="str">
        <f>+IFERROR(VLOOKUP(C283,[1]Directorio!$B$2:$V$1100,12,FALSE),"")</f>
        <v/>
      </c>
      <c r="P283" s="36" t="str">
        <f>+IFERROR(VLOOKUP(C283,[1]Directorio!$B$2:$V$1100,13,FALSE),"")</f>
        <v/>
      </c>
      <c r="Q283" s="36" t="str">
        <f>+IFERROR(VLOOKUP(C283,[1]Directorio!$B$2:$V$1100,14,FALSE),"")</f>
        <v/>
      </c>
      <c r="R283" s="36" t="str">
        <f>+IFERROR(VLOOKUP(C283,[1]Directorio!$B$2:$V$1100,15,FALSE),"")</f>
        <v/>
      </c>
      <c r="S283" s="36" t="str">
        <f>+IFERROR(VLOOKUP(C283,[1]Directorio!$B$2:$V$1100,16,FALSE),"")</f>
        <v/>
      </c>
      <c r="T283" s="36" t="str">
        <f>+IFERROR(VLOOKUP(C283,[1]Directorio!$B$2:$V$1100,17,FALSE),"")</f>
        <v/>
      </c>
      <c r="U283" s="39" t="str">
        <f>+IFERROR(VLOOKUP(C283,[1]Directorio!$B$2:$V$1100,18,FALSE),"")</f>
        <v/>
      </c>
      <c r="V283" s="39" t="str">
        <f>+IFERROR(VLOOKUP(C283,[1]Directorio!$B$2:$V$1100,19,FALSE),"")</f>
        <v/>
      </c>
      <c r="W283" s="40" t="str">
        <f>+IFERROR(VLOOKUP(C283,[1]Directorio!$B$2:$V$1100,20,FALSE),"")</f>
        <v/>
      </c>
      <c r="X283" s="39" t="str">
        <f>+IFERROR(VLOOKUP(C283,[1]Directorio!$B$2:$V$1100,21,FALSE),"")</f>
        <v/>
      </c>
      <c r="Y283" s="34"/>
      <c r="Z283" s="34"/>
      <c r="AA283" s="41"/>
      <c r="AB283" s="42"/>
      <c r="AC283" s="34"/>
      <c r="AD283" s="42"/>
      <c r="AE283" s="34"/>
      <c r="AF283" s="42"/>
      <c r="AG283" s="51"/>
    </row>
    <row r="284" spans="1:33" x14ac:dyDescent="0.25">
      <c r="A284" s="54">
        <v>280</v>
      </c>
      <c r="B284" s="48" t="str">
        <f t="shared" si="4"/>
        <v/>
      </c>
      <c r="C284" s="35"/>
      <c r="D284" s="43" t="str">
        <f>+IFERROR(VLOOKUP(E284,Listas!$H$2:$I$34,2,FALSE),"")</f>
        <v/>
      </c>
      <c r="E284" s="36" t="str">
        <f>+IFERROR(VLOOKUP(C284,[1]Directorio!$B$2:$V$1100,2,FALSE),"")</f>
        <v/>
      </c>
      <c r="F284" s="37" t="str">
        <f>+IFERROR(VLOOKUP(C284,[1]Directorio!$B$2:$V$1100,3,FALSE),"")</f>
        <v/>
      </c>
      <c r="G284" s="36" t="str">
        <f>+IFERROR(VLOOKUP(C284,[1]Directorio!$B$2:$V$1100,4,FALSE),"")</f>
        <v/>
      </c>
      <c r="H284" s="36" t="str">
        <f>+IFERROR(VLOOKUP(C284,[1]Directorio!$B$2:$V$1100,5,FALSE),"")</f>
        <v/>
      </c>
      <c r="I284" s="36" t="str">
        <f>+IFERROR(VLOOKUP(C284,[1]Directorio!$B$2:$V$1100,6,FALSE),"")</f>
        <v/>
      </c>
      <c r="J284" s="36" t="str">
        <f>+IFERROR(VLOOKUP(C284,[1]Directorio!$B$2:$V$1100,7,FALSE),"")</f>
        <v/>
      </c>
      <c r="K284" s="36" t="str">
        <f>+IFERROR(VLOOKUP(C284,[1]Directorio!$B$2:$V$1100,8,FALSE),"")</f>
        <v/>
      </c>
      <c r="L284" s="36" t="str">
        <f>+IFERROR(VLOOKUP(C284,[1]Directorio!$B$2:$V$1100,9,FALSE),"")</f>
        <v/>
      </c>
      <c r="M284" s="36" t="str">
        <f>+IFERROR(VLOOKUP(C284,[1]Directorio!$B$2:$V$1100,10,FALSE),"")</f>
        <v/>
      </c>
      <c r="N284" s="36" t="str">
        <f>+IFERROR(VLOOKUP(C284,[1]Directorio!$B$2:$V$1100,11,FALSE),"")</f>
        <v/>
      </c>
      <c r="O284" s="38" t="str">
        <f>+IFERROR(VLOOKUP(C284,[1]Directorio!$B$2:$V$1100,12,FALSE),"")</f>
        <v/>
      </c>
      <c r="P284" s="36" t="str">
        <f>+IFERROR(VLOOKUP(C284,[1]Directorio!$B$2:$V$1100,13,FALSE),"")</f>
        <v/>
      </c>
      <c r="Q284" s="36" t="str">
        <f>+IFERROR(VLOOKUP(C284,[1]Directorio!$B$2:$V$1100,14,FALSE),"")</f>
        <v/>
      </c>
      <c r="R284" s="36" t="str">
        <f>+IFERROR(VLOOKUP(C284,[1]Directorio!$B$2:$V$1100,15,FALSE),"")</f>
        <v/>
      </c>
      <c r="S284" s="36" t="str">
        <f>+IFERROR(VLOOKUP(C284,[1]Directorio!$B$2:$V$1100,16,FALSE),"")</f>
        <v/>
      </c>
      <c r="T284" s="36" t="str">
        <f>+IFERROR(VLOOKUP(C284,[1]Directorio!$B$2:$V$1100,17,FALSE),"")</f>
        <v/>
      </c>
      <c r="U284" s="39" t="str">
        <f>+IFERROR(VLOOKUP(C284,[1]Directorio!$B$2:$V$1100,18,FALSE),"")</f>
        <v/>
      </c>
      <c r="V284" s="39" t="str">
        <f>+IFERROR(VLOOKUP(C284,[1]Directorio!$B$2:$V$1100,19,FALSE),"")</f>
        <v/>
      </c>
      <c r="W284" s="40" t="str">
        <f>+IFERROR(VLOOKUP(C284,[1]Directorio!$B$2:$V$1100,20,FALSE),"")</f>
        <v/>
      </c>
      <c r="X284" s="39" t="str">
        <f>+IFERROR(VLOOKUP(C284,[1]Directorio!$B$2:$V$1100,21,FALSE),"")</f>
        <v/>
      </c>
      <c r="Y284" s="34"/>
      <c r="Z284" s="34"/>
      <c r="AA284" s="41"/>
      <c r="AB284" s="42"/>
      <c r="AC284" s="34"/>
      <c r="AD284" s="42"/>
      <c r="AE284" s="34"/>
      <c r="AF284" s="42"/>
      <c r="AG284" s="51"/>
    </row>
    <row r="285" spans="1:33" x14ac:dyDescent="0.25">
      <c r="A285" s="54">
        <v>281</v>
      </c>
      <c r="B285" s="48" t="str">
        <f t="shared" si="4"/>
        <v/>
      </c>
      <c r="C285" s="35"/>
      <c r="D285" s="43" t="str">
        <f>+IFERROR(VLOOKUP(E285,Listas!$H$2:$I$34,2,FALSE),"")</f>
        <v/>
      </c>
      <c r="E285" s="36" t="str">
        <f>+IFERROR(VLOOKUP(C285,[1]Directorio!$B$2:$V$1100,2,FALSE),"")</f>
        <v/>
      </c>
      <c r="F285" s="37" t="str">
        <f>+IFERROR(VLOOKUP(C285,[1]Directorio!$B$2:$V$1100,3,FALSE),"")</f>
        <v/>
      </c>
      <c r="G285" s="36" t="str">
        <f>+IFERROR(VLOOKUP(C285,[1]Directorio!$B$2:$V$1100,4,FALSE),"")</f>
        <v/>
      </c>
      <c r="H285" s="36" t="str">
        <f>+IFERROR(VLOOKUP(C285,[1]Directorio!$B$2:$V$1100,5,FALSE),"")</f>
        <v/>
      </c>
      <c r="I285" s="36" t="str">
        <f>+IFERROR(VLOOKUP(C285,[1]Directorio!$B$2:$V$1100,6,FALSE),"")</f>
        <v/>
      </c>
      <c r="J285" s="36" t="str">
        <f>+IFERROR(VLOOKUP(C285,[1]Directorio!$B$2:$V$1100,7,FALSE),"")</f>
        <v/>
      </c>
      <c r="K285" s="36" t="str">
        <f>+IFERROR(VLOOKUP(C285,[1]Directorio!$B$2:$V$1100,8,FALSE),"")</f>
        <v/>
      </c>
      <c r="L285" s="36" t="str">
        <f>+IFERROR(VLOOKUP(C285,[1]Directorio!$B$2:$V$1100,9,FALSE),"")</f>
        <v/>
      </c>
      <c r="M285" s="36" t="str">
        <f>+IFERROR(VLOOKUP(C285,[1]Directorio!$B$2:$V$1100,10,FALSE),"")</f>
        <v/>
      </c>
      <c r="N285" s="36" t="str">
        <f>+IFERROR(VLOOKUP(C285,[1]Directorio!$B$2:$V$1100,11,FALSE),"")</f>
        <v/>
      </c>
      <c r="O285" s="38" t="str">
        <f>+IFERROR(VLOOKUP(C285,[1]Directorio!$B$2:$V$1100,12,FALSE),"")</f>
        <v/>
      </c>
      <c r="P285" s="36" t="str">
        <f>+IFERROR(VLOOKUP(C285,[1]Directorio!$B$2:$V$1100,13,FALSE),"")</f>
        <v/>
      </c>
      <c r="Q285" s="36" t="str">
        <f>+IFERROR(VLOOKUP(C285,[1]Directorio!$B$2:$V$1100,14,FALSE),"")</f>
        <v/>
      </c>
      <c r="R285" s="36" t="str">
        <f>+IFERROR(VLOOKUP(C285,[1]Directorio!$B$2:$V$1100,15,FALSE),"")</f>
        <v/>
      </c>
      <c r="S285" s="36" t="str">
        <f>+IFERROR(VLOOKUP(C285,[1]Directorio!$B$2:$V$1100,16,FALSE),"")</f>
        <v/>
      </c>
      <c r="T285" s="36" t="str">
        <f>+IFERROR(VLOOKUP(C285,[1]Directorio!$B$2:$V$1100,17,FALSE),"")</f>
        <v/>
      </c>
      <c r="U285" s="39" t="str">
        <f>+IFERROR(VLOOKUP(C285,[1]Directorio!$B$2:$V$1100,18,FALSE),"")</f>
        <v/>
      </c>
      <c r="V285" s="39" t="str">
        <f>+IFERROR(VLOOKUP(C285,[1]Directorio!$B$2:$V$1100,19,FALSE),"")</f>
        <v/>
      </c>
      <c r="W285" s="40" t="str">
        <f>+IFERROR(VLOOKUP(C285,[1]Directorio!$B$2:$V$1100,20,FALSE),"")</f>
        <v/>
      </c>
      <c r="X285" s="39" t="str">
        <f>+IFERROR(VLOOKUP(C285,[1]Directorio!$B$2:$V$1100,21,FALSE),"")</f>
        <v/>
      </c>
      <c r="Y285" s="34"/>
      <c r="Z285" s="34"/>
      <c r="AA285" s="41"/>
      <c r="AB285" s="42"/>
      <c r="AC285" s="34"/>
      <c r="AD285" s="42"/>
      <c r="AE285" s="34"/>
      <c r="AF285" s="42"/>
      <c r="AG285" s="51"/>
    </row>
    <row r="286" spans="1:33" x14ac:dyDescent="0.25">
      <c r="A286" s="54">
        <v>282</v>
      </c>
      <c r="B286" s="48" t="str">
        <f t="shared" si="4"/>
        <v/>
      </c>
      <c r="C286" s="35"/>
      <c r="D286" s="43" t="str">
        <f>+IFERROR(VLOOKUP(E286,Listas!$H$2:$I$34,2,FALSE),"")</f>
        <v/>
      </c>
      <c r="E286" s="36" t="str">
        <f>+IFERROR(VLOOKUP(C286,[1]Directorio!$B$2:$V$1100,2,FALSE),"")</f>
        <v/>
      </c>
      <c r="F286" s="37" t="str">
        <f>+IFERROR(VLOOKUP(C286,[1]Directorio!$B$2:$V$1100,3,FALSE),"")</f>
        <v/>
      </c>
      <c r="G286" s="36" t="str">
        <f>+IFERROR(VLOOKUP(C286,[1]Directorio!$B$2:$V$1100,4,FALSE),"")</f>
        <v/>
      </c>
      <c r="H286" s="36" t="str">
        <f>+IFERROR(VLOOKUP(C286,[1]Directorio!$B$2:$V$1100,5,FALSE),"")</f>
        <v/>
      </c>
      <c r="I286" s="36" t="str">
        <f>+IFERROR(VLOOKUP(C286,[1]Directorio!$B$2:$V$1100,6,FALSE),"")</f>
        <v/>
      </c>
      <c r="J286" s="36" t="str">
        <f>+IFERROR(VLOOKUP(C286,[1]Directorio!$B$2:$V$1100,7,FALSE),"")</f>
        <v/>
      </c>
      <c r="K286" s="36" t="str">
        <f>+IFERROR(VLOOKUP(C286,[1]Directorio!$B$2:$V$1100,8,FALSE),"")</f>
        <v/>
      </c>
      <c r="L286" s="36" t="str">
        <f>+IFERROR(VLOOKUP(C286,[1]Directorio!$B$2:$V$1100,9,FALSE),"")</f>
        <v/>
      </c>
      <c r="M286" s="36" t="str">
        <f>+IFERROR(VLOOKUP(C286,[1]Directorio!$B$2:$V$1100,10,FALSE),"")</f>
        <v/>
      </c>
      <c r="N286" s="36" t="str">
        <f>+IFERROR(VLOOKUP(C286,[1]Directorio!$B$2:$V$1100,11,FALSE),"")</f>
        <v/>
      </c>
      <c r="O286" s="38" t="str">
        <f>+IFERROR(VLOOKUP(C286,[1]Directorio!$B$2:$V$1100,12,FALSE),"")</f>
        <v/>
      </c>
      <c r="P286" s="36" t="str">
        <f>+IFERROR(VLOOKUP(C286,[1]Directorio!$B$2:$V$1100,13,FALSE),"")</f>
        <v/>
      </c>
      <c r="Q286" s="36" t="str">
        <f>+IFERROR(VLOOKUP(C286,[1]Directorio!$B$2:$V$1100,14,FALSE),"")</f>
        <v/>
      </c>
      <c r="R286" s="36" t="str">
        <f>+IFERROR(VLOOKUP(C286,[1]Directorio!$B$2:$V$1100,15,FALSE),"")</f>
        <v/>
      </c>
      <c r="S286" s="36" t="str">
        <f>+IFERROR(VLOOKUP(C286,[1]Directorio!$B$2:$V$1100,16,FALSE),"")</f>
        <v/>
      </c>
      <c r="T286" s="36" t="str">
        <f>+IFERROR(VLOOKUP(C286,[1]Directorio!$B$2:$V$1100,17,FALSE),"")</f>
        <v/>
      </c>
      <c r="U286" s="39" t="str">
        <f>+IFERROR(VLOOKUP(C286,[1]Directorio!$B$2:$V$1100,18,FALSE),"")</f>
        <v/>
      </c>
      <c r="V286" s="39" t="str">
        <f>+IFERROR(VLOOKUP(C286,[1]Directorio!$B$2:$V$1100,19,FALSE),"")</f>
        <v/>
      </c>
      <c r="W286" s="40" t="str">
        <f>+IFERROR(VLOOKUP(C286,[1]Directorio!$B$2:$V$1100,20,FALSE),"")</f>
        <v/>
      </c>
      <c r="X286" s="39" t="str">
        <f>+IFERROR(VLOOKUP(C286,[1]Directorio!$B$2:$V$1100,21,FALSE),"")</f>
        <v/>
      </c>
      <c r="Y286" s="34"/>
      <c r="Z286" s="34"/>
      <c r="AA286" s="41"/>
      <c r="AB286" s="42"/>
      <c r="AC286" s="34"/>
      <c r="AD286" s="42"/>
      <c r="AE286" s="34"/>
      <c r="AF286" s="42"/>
      <c r="AG286" s="51"/>
    </row>
    <row r="287" spans="1:33" x14ac:dyDescent="0.25">
      <c r="A287" s="54">
        <v>283</v>
      </c>
      <c r="B287" s="48" t="str">
        <f t="shared" si="4"/>
        <v/>
      </c>
      <c r="C287" s="35"/>
      <c r="D287" s="43" t="str">
        <f>+IFERROR(VLOOKUP(E287,Listas!$H$2:$I$34,2,FALSE),"")</f>
        <v/>
      </c>
      <c r="E287" s="36" t="str">
        <f>+IFERROR(VLOOKUP(C287,[1]Directorio!$B$2:$V$1100,2,FALSE),"")</f>
        <v/>
      </c>
      <c r="F287" s="37" t="str">
        <f>+IFERROR(VLOOKUP(C287,[1]Directorio!$B$2:$V$1100,3,FALSE),"")</f>
        <v/>
      </c>
      <c r="G287" s="36" t="str">
        <f>+IFERROR(VLOOKUP(C287,[1]Directorio!$B$2:$V$1100,4,FALSE),"")</f>
        <v/>
      </c>
      <c r="H287" s="36" t="str">
        <f>+IFERROR(VLOOKUP(C287,[1]Directorio!$B$2:$V$1100,5,FALSE),"")</f>
        <v/>
      </c>
      <c r="I287" s="36" t="str">
        <f>+IFERROR(VLOOKUP(C287,[1]Directorio!$B$2:$V$1100,6,FALSE),"")</f>
        <v/>
      </c>
      <c r="J287" s="36" t="str">
        <f>+IFERROR(VLOOKUP(C287,[1]Directorio!$B$2:$V$1100,7,FALSE),"")</f>
        <v/>
      </c>
      <c r="K287" s="36" t="str">
        <f>+IFERROR(VLOOKUP(C287,[1]Directorio!$B$2:$V$1100,8,FALSE),"")</f>
        <v/>
      </c>
      <c r="L287" s="36" t="str">
        <f>+IFERROR(VLOOKUP(C287,[1]Directorio!$B$2:$V$1100,9,FALSE),"")</f>
        <v/>
      </c>
      <c r="M287" s="36" t="str">
        <f>+IFERROR(VLOOKUP(C287,[1]Directorio!$B$2:$V$1100,10,FALSE),"")</f>
        <v/>
      </c>
      <c r="N287" s="36" t="str">
        <f>+IFERROR(VLOOKUP(C287,[1]Directorio!$B$2:$V$1100,11,FALSE),"")</f>
        <v/>
      </c>
      <c r="O287" s="38" t="str">
        <f>+IFERROR(VLOOKUP(C287,[1]Directorio!$B$2:$V$1100,12,FALSE),"")</f>
        <v/>
      </c>
      <c r="P287" s="36" t="str">
        <f>+IFERROR(VLOOKUP(C287,[1]Directorio!$B$2:$V$1100,13,FALSE),"")</f>
        <v/>
      </c>
      <c r="Q287" s="36" t="str">
        <f>+IFERROR(VLOOKUP(C287,[1]Directorio!$B$2:$V$1100,14,FALSE),"")</f>
        <v/>
      </c>
      <c r="R287" s="36" t="str">
        <f>+IFERROR(VLOOKUP(C287,[1]Directorio!$B$2:$V$1100,15,FALSE),"")</f>
        <v/>
      </c>
      <c r="S287" s="36" t="str">
        <f>+IFERROR(VLOOKUP(C287,[1]Directorio!$B$2:$V$1100,16,FALSE),"")</f>
        <v/>
      </c>
      <c r="T287" s="36" t="str">
        <f>+IFERROR(VLOOKUP(C287,[1]Directorio!$B$2:$V$1100,17,FALSE),"")</f>
        <v/>
      </c>
      <c r="U287" s="39" t="str">
        <f>+IFERROR(VLOOKUP(C287,[1]Directorio!$B$2:$V$1100,18,FALSE),"")</f>
        <v/>
      </c>
      <c r="V287" s="39" t="str">
        <f>+IFERROR(VLOOKUP(C287,[1]Directorio!$B$2:$V$1100,19,FALSE),"")</f>
        <v/>
      </c>
      <c r="W287" s="40" t="str">
        <f>+IFERROR(VLOOKUP(C287,[1]Directorio!$B$2:$V$1100,20,FALSE),"")</f>
        <v/>
      </c>
      <c r="X287" s="39" t="str">
        <f>+IFERROR(VLOOKUP(C287,[1]Directorio!$B$2:$V$1100,21,FALSE),"")</f>
        <v/>
      </c>
      <c r="Y287" s="34"/>
      <c r="Z287" s="34"/>
      <c r="AA287" s="41"/>
      <c r="AB287" s="42"/>
      <c r="AC287" s="34"/>
      <c r="AD287" s="42"/>
      <c r="AE287" s="34"/>
      <c r="AF287" s="42"/>
      <c r="AG287" s="51"/>
    </row>
    <row r="288" spans="1:33" x14ac:dyDescent="0.25">
      <c r="A288" s="54">
        <v>284</v>
      </c>
      <c r="B288" s="48" t="str">
        <f t="shared" si="4"/>
        <v/>
      </c>
      <c r="C288" s="35"/>
      <c r="D288" s="43" t="str">
        <f>+IFERROR(VLOOKUP(E288,Listas!$H$2:$I$34,2,FALSE),"")</f>
        <v/>
      </c>
      <c r="E288" s="36" t="str">
        <f>+IFERROR(VLOOKUP(C288,[1]Directorio!$B$2:$V$1100,2,FALSE),"")</f>
        <v/>
      </c>
      <c r="F288" s="37" t="str">
        <f>+IFERROR(VLOOKUP(C288,[1]Directorio!$B$2:$V$1100,3,FALSE),"")</f>
        <v/>
      </c>
      <c r="G288" s="36" t="str">
        <f>+IFERROR(VLOOKUP(C288,[1]Directorio!$B$2:$V$1100,4,FALSE),"")</f>
        <v/>
      </c>
      <c r="H288" s="36" t="str">
        <f>+IFERROR(VLOOKUP(C288,[1]Directorio!$B$2:$V$1100,5,FALSE),"")</f>
        <v/>
      </c>
      <c r="I288" s="36" t="str">
        <f>+IFERROR(VLOOKUP(C288,[1]Directorio!$B$2:$V$1100,6,FALSE),"")</f>
        <v/>
      </c>
      <c r="J288" s="36" t="str">
        <f>+IFERROR(VLOOKUP(C288,[1]Directorio!$B$2:$V$1100,7,FALSE),"")</f>
        <v/>
      </c>
      <c r="K288" s="36" t="str">
        <f>+IFERROR(VLOOKUP(C288,[1]Directorio!$B$2:$V$1100,8,FALSE),"")</f>
        <v/>
      </c>
      <c r="L288" s="36" t="str">
        <f>+IFERROR(VLOOKUP(C288,[1]Directorio!$B$2:$V$1100,9,FALSE),"")</f>
        <v/>
      </c>
      <c r="M288" s="36" t="str">
        <f>+IFERROR(VLOOKUP(C288,[1]Directorio!$B$2:$V$1100,10,FALSE),"")</f>
        <v/>
      </c>
      <c r="N288" s="36" t="str">
        <f>+IFERROR(VLOOKUP(C288,[1]Directorio!$B$2:$V$1100,11,FALSE),"")</f>
        <v/>
      </c>
      <c r="O288" s="38" t="str">
        <f>+IFERROR(VLOOKUP(C288,[1]Directorio!$B$2:$V$1100,12,FALSE),"")</f>
        <v/>
      </c>
      <c r="P288" s="36" t="str">
        <f>+IFERROR(VLOOKUP(C288,[1]Directorio!$B$2:$V$1100,13,FALSE),"")</f>
        <v/>
      </c>
      <c r="Q288" s="36" t="str">
        <f>+IFERROR(VLOOKUP(C288,[1]Directorio!$B$2:$V$1100,14,FALSE),"")</f>
        <v/>
      </c>
      <c r="R288" s="36" t="str">
        <f>+IFERROR(VLOOKUP(C288,[1]Directorio!$B$2:$V$1100,15,FALSE),"")</f>
        <v/>
      </c>
      <c r="S288" s="36" t="str">
        <f>+IFERROR(VLOOKUP(C288,[1]Directorio!$B$2:$V$1100,16,FALSE),"")</f>
        <v/>
      </c>
      <c r="T288" s="36" t="str">
        <f>+IFERROR(VLOOKUP(C288,[1]Directorio!$B$2:$V$1100,17,FALSE),"")</f>
        <v/>
      </c>
      <c r="U288" s="39" t="str">
        <f>+IFERROR(VLOOKUP(C288,[1]Directorio!$B$2:$V$1100,18,FALSE),"")</f>
        <v/>
      </c>
      <c r="V288" s="39" t="str">
        <f>+IFERROR(VLOOKUP(C288,[1]Directorio!$B$2:$V$1100,19,FALSE),"")</f>
        <v/>
      </c>
      <c r="W288" s="40" t="str">
        <f>+IFERROR(VLOOKUP(C288,[1]Directorio!$B$2:$V$1100,20,FALSE),"")</f>
        <v/>
      </c>
      <c r="X288" s="39" t="str">
        <f>+IFERROR(VLOOKUP(C288,[1]Directorio!$B$2:$V$1100,21,FALSE),"")</f>
        <v/>
      </c>
      <c r="Y288" s="34"/>
      <c r="Z288" s="34"/>
      <c r="AA288" s="41"/>
      <c r="AB288" s="42"/>
      <c r="AC288" s="34"/>
      <c r="AD288" s="42"/>
      <c r="AE288" s="34"/>
      <c r="AF288" s="42"/>
      <c r="AG288" s="51"/>
    </row>
    <row r="289" spans="1:33" x14ac:dyDescent="0.25">
      <c r="A289" s="54">
        <v>285</v>
      </c>
      <c r="B289" s="48" t="str">
        <f t="shared" si="4"/>
        <v/>
      </c>
      <c r="C289" s="35"/>
      <c r="D289" s="43" t="str">
        <f>+IFERROR(VLOOKUP(E289,Listas!$H$2:$I$34,2,FALSE),"")</f>
        <v/>
      </c>
      <c r="E289" s="36" t="str">
        <f>+IFERROR(VLOOKUP(C289,[1]Directorio!$B$2:$V$1100,2,FALSE),"")</f>
        <v/>
      </c>
      <c r="F289" s="37" t="str">
        <f>+IFERROR(VLOOKUP(C289,[1]Directorio!$B$2:$V$1100,3,FALSE),"")</f>
        <v/>
      </c>
      <c r="G289" s="36" t="str">
        <f>+IFERROR(VLOOKUP(C289,[1]Directorio!$B$2:$V$1100,4,FALSE),"")</f>
        <v/>
      </c>
      <c r="H289" s="36" t="str">
        <f>+IFERROR(VLOOKUP(C289,[1]Directorio!$B$2:$V$1100,5,FALSE),"")</f>
        <v/>
      </c>
      <c r="I289" s="36" t="str">
        <f>+IFERROR(VLOOKUP(C289,[1]Directorio!$B$2:$V$1100,6,FALSE),"")</f>
        <v/>
      </c>
      <c r="J289" s="36" t="str">
        <f>+IFERROR(VLOOKUP(C289,[1]Directorio!$B$2:$V$1100,7,FALSE),"")</f>
        <v/>
      </c>
      <c r="K289" s="36" t="str">
        <f>+IFERROR(VLOOKUP(C289,[1]Directorio!$B$2:$V$1100,8,FALSE),"")</f>
        <v/>
      </c>
      <c r="L289" s="36" t="str">
        <f>+IFERROR(VLOOKUP(C289,[1]Directorio!$B$2:$V$1100,9,FALSE),"")</f>
        <v/>
      </c>
      <c r="M289" s="36" t="str">
        <f>+IFERROR(VLOOKUP(C289,[1]Directorio!$B$2:$V$1100,10,FALSE),"")</f>
        <v/>
      </c>
      <c r="N289" s="36" t="str">
        <f>+IFERROR(VLOOKUP(C289,[1]Directorio!$B$2:$V$1100,11,FALSE),"")</f>
        <v/>
      </c>
      <c r="O289" s="38" t="str">
        <f>+IFERROR(VLOOKUP(C289,[1]Directorio!$B$2:$V$1100,12,FALSE),"")</f>
        <v/>
      </c>
      <c r="P289" s="36" t="str">
        <f>+IFERROR(VLOOKUP(C289,[1]Directorio!$B$2:$V$1100,13,FALSE),"")</f>
        <v/>
      </c>
      <c r="Q289" s="36" t="str">
        <f>+IFERROR(VLOOKUP(C289,[1]Directorio!$B$2:$V$1100,14,FALSE),"")</f>
        <v/>
      </c>
      <c r="R289" s="36" t="str">
        <f>+IFERROR(VLOOKUP(C289,[1]Directorio!$B$2:$V$1100,15,FALSE),"")</f>
        <v/>
      </c>
      <c r="S289" s="36" t="str">
        <f>+IFERROR(VLOOKUP(C289,[1]Directorio!$B$2:$V$1100,16,FALSE),"")</f>
        <v/>
      </c>
      <c r="T289" s="36" t="str">
        <f>+IFERROR(VLOOKUP(C289,[1]Directorio!$B$2:$V$1100,17,FALSE),"")</f>
        <v/>
      </c>
      <c r="U289" s="39" t="str">
        <f>+IFERROR(VLOOKUP(C289,[1]Directorio!$B$2:$V$1100,18,FALSE),"")</f>
        <v/>
      </c>
      <c r="V289" s="39" t="str">
        <f>+IFERROR(VLOOKUP(C289,[1]Directorio!$B$2:$V$1100,19,FALSE),"")</f>
        <v/>
      </c>
      <c r="W289" s="40" t="str">
        <f>+IFERROR(VLOOKUP(C289,[1]Directorio!$B$2:$V$1100,20,FALSE),"")</f>
        <v/>
      </c>
      <c r="X289" s="39" t="str">
        <f>+IFERROR(VLOOKUP(C289,[1]Directorio!$B$2:$V$1100,21,FALSE),"")</f>
        <v/>
      </c>
      <c r="Y289" s="34"/>
      <c r="Z289" s="34"/>
      <c r="AA289" s="41"/>
      <c r="AB289" s="42"/>
      <c r="AC289" s="34"/>
      <c r="AD289" s="42"/>
      <c r="AE289" s="34"/>
      <c r="AF289" s="42"/>
      <c r="AG289" s="51"/>
    </row>
    <row r="290" spans="1:33" x14ac:dyDescent="0.25">
      <c r="A290" s="54">
        <v>286</v>
      </c>
      <c r="B290" s="48" t="str">
        <f t="shared" si="4"/>
        <v/>
      </c>
      <c r="C290" s="35"/>
      <c r="D290" s="43" t="str">
        <f>+IFERROR(VLOOKUP(E290,Listas!$H$2:$I$34,2,FALSE),"")</f>
        <v/>
      </c>
      <c r="E290" s="36" t="str">
        <f>+IFERROR(VLOOKUP(C290,[1]Directorio!$B$2:$V$1100,2,FALSE),"")</f>
        <v/>
      </c>
      <c r="F290" s="37" t="str">
        <f>+IFERROR(VLOOKUP(C290,[1]Directorio!$B$2:$V$1100,3,FALSE),"")</f>
        <v/>
      </c>
      <c r="G290" s="36" t="str">
        <f>+IFERROR(VLOOKUP(C290,[1]Directorio!$B$2:$V$1100,4,FALSE),"")</f>
        <v/>
      </c>
      <c r="H290" s="36" t="str">
        <f>+IFERROR(VLOOKUP(C290,[1]Directorio!$B$2:$V$1100,5,FALSE),"")</f>
        <v/>
      </c>
      <c r="I290" s="36" t="str">
        <f>+IFERROR(VLOOKUP(C290,[1]Directorio!$B$2:$V$1100,6,FALSE),"")</f>
        <v/>
      </c>
      <c r="J290" s="36" t="str">
        <f>+IFERROR(VLOOKUP(C290,[1]Directorio!$B$2:$V$1100,7,FALSE),"")</f>
        <v/>
      </c>
      <c r="K290" s="36" t="str">
        <f>+IFERROR(VLOOKUP(C290,[1]Directorio!$B$2:$V$1100,8,FALSE),"")</f>
        <v/>
      </c>
      <c r="L290" s="36" t="str">
        <f>+IFERROR(VLOOKUP(C290,[1]Directorio!$B$2:$V$1100,9,FALSE),"")</f>
        <v/>
      </c>
      <c r="M290" s="36" t="str">
        <f>+IFERROR(VLOOKUP(C290,[1]Directorio!$B$2:$V$1100,10,FALSE),"")</f>
        <v/>
      </c>
      <c r="N290" s="36" t="str">
        <f>+IFERROR(VLOOKUP(C290,[1]Directorio!$B$2:$V$1100,11,FALSE),"")</f>
        <v/>
      </c>
      <c r="O290" s="38" t="str">
        <f>+IFERROR(VLOOKUP(C290,[1]Directorio!$B$2:$V$1100,12,FALSE),"")</f>
        <v/>
      </c>
      <c r="P290" s="36" t="str">
        <f>+IFERROR(VLOOKUP(C290,[1]Directorio!$B$2:$V$1100,13,FALSE),"")</f>
        <v/>
      </c>
      <c r="Q290" s="36" t="str">
        <f>+IFERROR(VLOOKUP(C290,[1]Directorio!$B$2:$V$1100,14,FALSE),"")</f>
        <v/>
      </c>
      <c r="R290" s="36" t="str">
        <f>+IFERROR(VLOOKUP(C290,[1]Directorio!$B$2:$V$1100,15,FALSE),"")</f>
        <v/>
      </c>
      <c r="S290" s="36" t="str">
        <f>+IFERROR(VLOOKUP(C290,[1]Directorio!$B$2:$V$1100,16,FALSE),"")</f>
        <v/>
      </c>
      <c r="T290" s="36" t="str">
        <f>+IFERROR(VLOOKUP(C290,[1]Directorio!$B$2:$V$1100,17,FALSE),"")</f>
        <v/>
      </c>
      <c r="U290" s="39" t="str">
        <f>+IFERROR(VLOOKUP(C290,[1]Directorio!$B$2:$V$1100,18,FALSE),"")</f>
        <v/>
      </c>
      <c r="V290" s="39" t="str">
        <f>+IFERROR(VLOOKUP(C290,[1]Directorio!$B$2:$V$1100,19,FALSE),"")</f>
        <v/>
      </c>
      <c r="W290" s="40" t="str">
        <f>+IFERROR(VLOOKUP(C290,[1]Directorio!$B$2:$V$1100,20,FALSE),"")</f>
        <v/>
      </c>
      <c r="X290" s="39" t="str">
        <f>+IFERROR(VLOOKUP(C290,[1]Directorio!$B$2:$V$1100,21,FALSE),"")</f>
        <v/>
      </c>
      <c r="Y290" s="34"/>
      <c r="Z290" s="34"/>
      <c r="AA290" s="41"/>
      <c r="AB290" s="42"/>
      <c r="AC290" s="34"/>
      <c r="AD290" s="42"/>
      <c r="AE290" s="34"/>
      <c r="AF290" s="42"/>
      <c r="AG290" s="51"/>
    </row>
    <row r="291" spans="1:33" x14ac:dyDescent="0.25">
      <c r="A291" s="54">
        <v>287</v>
      </c>
      <c r="B291" s="48" t="str">
        <f t="shared" si="4"/>
        <v/>
      </c>
      <c r="C291" s="35"/>
      <c r="D291" s="43" t="str">
        <f>+IFERROR(VLOOKUP(E291,Listas!$H$2:$I$34,2,FALSE),"")</f>
        <v/>
      </c>
      <c r="E291" s="36" t="str">
        <f>+IFERROR(VLOOKUP(C291,[1]Directorio!$B$2:$V$1100,2,FALSE),"")</f>
        <v/>
      </c>
      <c r="F291" s="37" t="str">
        <f>+IFERROR(VLOOKUP(C291,[1]Directorio!$B$2:$V$1100,3,FALSE),"")</f>
        <v/>
      </c>
      <c r="G291" s="36" t="str">
        <f>+IFERROR(VLOOKUP(C291,[1]Directorio!$B$2:$V$1100,4,FALSE),"")</f>
        <v/>
      </c>
      <c r="H291" s="36" t="str">
        <f>+IFERROR(VLOOKUP(C291,[1]Directorio!$B$2:$V$1100,5,FALSE),"")</f>
        <v/>
      </c>
      <c r="I291" s="36" t="str">
        <f>+IFERROR(VLOOKUP(C291,[1]Directorio!$B$2:$V$1100,6,FALSE),"")</f>
        <v/>
      </c>
      <c r="J291" s="36" t="str">
        <f>+IFERROR(VLOOKUP(C291,[1]Directorio!$B$2:$V$1100,7,FALSE),"")</f>
        <v/>
      </c>
      <c r="K291" s="36" t="str">
        <f>+IFERROR(VLOOKUP(C291,[1]Directorio!$B$2:$V$1100,8,FALSE),"")</f>
        <v/>
      </c>
      <c r="L291" s="36" t="str">
        <f>+IFERROR(VLOOKUP(C291,[1]Directorio!$B$2:$V$1100,9,FALSE),"")</f>
        <v/>
      </c>
      <c r="M291" s="36" t="str">
        <f>+IFERROR(VLOOKUP(C291,[1]Directorio!$B$2:$V$1100,10,FALSE),"")</f>
        <v/>
      </c>
      <c r="N291" s="36" t="str">
        <f>+IFERROR(VLOOKUP(C291,[1]Directorio!$B$2:$V$1100,11,FALSE),"")</f>
        <v/>
      </c>
      <c r="O291" s="38" t="str">
        <f>+IFERROR(VLOOKUP(C291,[1]Directorio!$B$2:$V$1100,12,FALSE),"")</f>
        <v/>
      </c>
      <c r="P291" s="36" t="str">
        <f>+IFERROR(VLOOKUP(C291,[1]Directorio!$B$2:$V$1100,13,FALSE),"")</f>
        <v/>
      </c>
      <c r="Q291" s="36" t="str">
        <f>+IFERROR(VLOOKUP(C291,[1]Directorio!$B$2:$V$1100,14,FALSE),"")</f>
        <v/>
      </c>
      <c r="R291" s="36" t="str">
        <f>+IFERROR(VLOOKUP(C291,[1]Directorio!$B$2:$V$1100,15,FALSE),"")</f>
        <v/>
      </c>
      <c r="S291" s="36" t="str">
        <f>+IFERROR(VLOOKUP(C291,[1]Directorio!$B$2:$V$1100,16,FALSE),"")</f>
        <v/>
      </c>
      <c r="T291" s="36" t="str">
        <f>+IFERROR(VLOOKUP(C291,[1]Directorio!$B$2:$V$1100,17,FALSE),"")</f>
        <v/>
      </c>
      <c r="U291" s="39" t="str">
        <f>+IFERROR(VLOOKUP(C291,[1]Directorio!$B$2:$V$1100,18,FALSE),"")</f>
        <v/>
      </c>
      <c r="V291" s="39" t="str">
        <f>+IFERROR(VLOOKUP(C291,[1]Directorio!$B$2:$V$1100,19,FALSE),"")</f>
        <v/>
      </c>
      <c r="W291" s="40" t="str">
        <f>+IFERROR(VLOOKUP(C291,[1]Directorio!$B$2:$V$1100,20,FALSE),"")</f>
        <v/>
      </c>
      <c r="X291" s="39" t="str">
        <f>+IFERROR(VLOOKUP(C291,[1]Directorio!$B$2:$V$1100,21,FALSE),"")</f>
        <v/>
      </c>
      <c r="Y291" s="34"/>
      <c r="Z291" s="34"/>
      <c r="AA291" s="41"/>
      <c r="AB291" s="42"/>
      <c r="AC291" s="34"/>
      <c r="AD291" s="42"/>
      <c r="AE291" s="34"/>
      <c r="AF291" s="42"/>
      <c r="AG291" s="51"/>
    </row>
    <row r="292" spans="1:33" x14ac:dyDescent="0.25">
      <c r="A292" s="54">
        <v>288</v>
      </c>
      <c r="B292" s="48" t="str">
        <f t="shared" si="4"/>
        <v/>
      </c>
      <c r="C292" s="35"/>
      <c r="D292" s="43" t="str">
        <f>+IFERROR(VLOOKUP(E292,Listas!$H$2:$I$34,2,FALSE),"")</f>
        <v/>
      </c>
      <c r="E292" s="36" t="str">
        <f>+IFERROR(VLOOKUP(C292,[1]Directorio!$B$2:$V$1100,2,FALSE),"")</f>
        <v/>
      </c>
      <c r="F292" s="37" t="str">
        <f>+IFERROR(VLOOKUP(C292,[1]Directorio!$B$2:$V$1100,3,FALSE),"")</f>
        <v/>
      </c>
      <c r="G292" s="36" t="str">
        <f>+IFERROR(VLOOKUP(C292,[1]Directorio!$B$2:$V$1100,4,FALSE),"")</f>
        <v/>
      </c>
      <c r="H292" s="36" t="str">
        <f>+IFERROR(VLOOKUP(C292,[1]Directorio!$B$2:$V$1100,5,FALSE),"")</f>
        <v/>
      </c>
      <c r="I292" s="36" t="str">
        <f>+IFERROR(VLOOKUP(C292,[1]Directorio!$B$2:$V$1100,6,FALSE),"")</f>
        <v/>
      </c>
      <c r="J292" s="36" t="str">
        <f>+IFERROR(VLOOKUP(C292,[1]Directorio!$B$2:$V$1100,7,FALSE),"")</f>
        <v/>
      </c>
      <c r="K292" s="36" t="str">
        <f>+IFERROR(VLOOKUP(C292,[1]Directorio!$B$2:$V$1100,8,FALSE),"")</f>
        <v/>
      </c>
      <c r="L292" s="36" t="str">
        <f>+IFERROR(VLOOKUP(C292,[1]Directorio!$B$2:$V$1100,9,FALSE),"")</f>
        <v/>
      </c>
      <c r="M292" s="36" t="str">
        <f>+IFERROR(VLOOKUP(C292,[1]Directorio!$B$2:$V$1100,10,FALSE),"")</f>
        <v/>
      </c>
      <c r="N292" s="36" t="str">
        <f>+IFERROR(VLOOKUP(C292,[1]Directorio!$B$2:$V$1100,11,FALSE),"")</f>
        <v/>
      </c>
      <c r="O292" s="38" t="str">
        <f>+IFERROR(VLOOKUP(C292,[1]Directorio!$B$2:$V$1100,12,FALSE),"")</f>
        <v/>
      </c>
      <c r="P292" s="36" t="str">
        <f>+IFERROR(VLOOKUP(C292,[1]Directorio!$B$2:$V$1100,13,FALSE),"")</f>
        <v/>
      </c>
      <c r="Q292" s="36" t="str">
        <f>+IFERROR(VLOOKUP(C292,[1]Directorio!$B$2:$V$1100,14,FALSE),"")</f>
        <v/>
      </c>
      <c r="R292" s="36" t="str">
        <f>+IFERROR(VLOOKUP(C292,[1]Directorio!$B$2:$V$1100,15,FALSE),"")</f>
        <v/>
      </c>
      <c r="S292" s="36" t="str">
        <f>+IFERROR(VLOOKUP(C292,[1]Directorio!$B$2:$V$1100,16,FALSE),"")</f>
        <v/>
      </c>
      <c r="T292" s="36" t="str">
        <f>+IFERROR(VLOOKUP(C292,[1]Directorio!$B$2:$V$1100,17,FALSE),"")</f>
        <v/>
      </c>
      <c r="U292" s="39" t="str">
        <f>+IFERROR(VLOOKUP(C292,[1]Directorio!$B$2:$V$1100,18,FALSE),"")</f>
        <v/>
      </c>
      <c r="V292" s="39" t="str">
        <f>+IFERROR(VLOOKUP(C292,[1]Directorio!$B$2:$V$1100,19,FALSE),"")</f>
        <v/>
      </c>
      <c r="W292" s="40" t="str">
        <f>+IFERROR(VLOOKUP(C292,[1]Directorio!$B$2:$V$1100,20,FALSE),"")</f>
        <v/>
      </c>
      <c r="X292" s="39" t="str">
        <f>+IFERROR(VLOOKUP(C292,[1]Directorio!$B$2:$V$1100,21,FALSE),"")</f>
        <v/>
      </c>
      <c r="Y292" s="34"/>
      <c r="Z292" s="34"/>
      <c r="AA292" s="41"/>
      <c r="AB292" s="42"/>
      <c r="AC292" s="34"/>
      <c r="AD292" s="42"/>
      <c r="AE292" s="34"/>
      <c r="AF292" s="42"/>
      <c r="AG292" s="51"/>
    </row>
    <row r="293" spans="1:33" x14ac:dyDescent="0.25">
      <c r="A293" s="54">
        <v>289</v>
      </c>
      <c r="B293" s="48" t="str">
        <f t="shared" si="4"/>
        <v/>
      </c>
      <c r="C293" s="35"/>
      <c r="D293" s="43" t="str">
        <f>+IFERROR(VLOOKUP(E293,Listas!$H$2:$I$34,2,FALSE),"")</f>
        <v/>
      </c>
      <c r="E293" s="36" t="str">
        <f>+IFERROR(VLOOKUP(C293,[1]Directorio!$B$2:$V$1100,2,FALSE),"")</f>
        <v/>
      </c>
      <c r="F293" s="37" t="str">
        <f>+IFERROR(VLOOKUP(C293,[1]Directorio!$B$2:$V$1100,3,FALSE),"")</f>
        <v/>
      </c>
      <c r="G293" s="36" t="str">
        <f>+IFERROR(VLOOKUP(C293,[1]Directorio!$B$2:$V$1100,4,FALSE),"")</f>
        <v/>
      </c>
      <c r="H293" s="36" t="str">
        <f>+IFERROR(VLOOKUP(C293,[1]Directorio!$B$2:$V$1100,5,FALSE),"")</f>
        <v/>
      </c>
      <c r="I293" s="36" t="str">
        <f>+IFERROR(VLOOKUP(C293,[1]Directorio!$B$2:$V$1100,6,FALSE),"")</f>
        <v/>
      </c>
      <c r="J293" s="36" t="str">
        <f>+IFERROR(VLOOKUP(C293,[1]Directorio!$B$2:$V$1100,7,FALSE),"")</f>
        <v/>
      </c>
      <c r="K293" s="36" t="str">
        <f>+IFERROR(VLOOKUP(C293,[1]Directorio!$B$2:$V$1100,8,FALSE),"")</f>
        <v/>
      </c>
      <c r="L293" s="36" t="str">
        <f>+IFERROR(VLOOKUP(C293,[1]Directorio!$B$2:$V$1100,9,FALSE),"")</f>
        <v/>
      </c>
      <c r="M293" s="36" t="str">
        <f>+IFERROR(VLOOKUP(C293,[1]Directorio!$B$2:$V$1100,10,FALSE),"")</f>
        <v/>
      </c>
      <c r="N293" s="36" t="str">
        <f>+IFERROR(VLOOKUP(C293,[1]Directorio!$B$2:$V$1100,11,FALSE),"")</f>
        <v/>
      </c>
      <c r="O293" s="38" t="str">
        <f>+IFERROR(VLOOKUP(C293,[1]Directorio!$B$2:$V$1100,12,FALSE),"")</f>
        <v/>
      </c>
      <c r="P293" s="36" t="str">
        <f>+IFERROR(VLOOKUP(C293,[1]Directorio!$B$2:$V$1100,13,FALSE),"")</f>
        <v/>
      </c>
      <c r="Q293" s="36" t="str">
        <f>+IFERROR(VLOOKUP(C293,[1]Directorio!$B$2:$V$1100,14,FALSE),"")</f>
        <v/>
      </c>
      <c r="R293" s="36" t="str">
        <f>+IFERROR(VLOOKUP(C293,[1]Directorio!$B$2:$V$1100,15,FALSE),"")</f>
        <v/>
      </c>
      <c r="S293" s="36" t="str">
        <f>+IFERROR(VLOOKUP(C293,[1]Directorio!$B$2:$V$1100,16,FALSE),"")</f>
        <v/>
      </c>
      <c r="T293" s="36" t="str">
        <f>+IFERROR(VLOOKUP(C293,[1]Directorio!$B$2:$V$1100,17,FALSE),"")</f>
        <v/>
      </c>
      <c r="U293" s="39" t="str">
        <f>+IFERROR(VLOOKUP(C293,[1]Directorio!$B$2:$V$1100,18,FALSE),"")</f>
        <v/>
      </c>
      <c r="V293" s="39" t="str">
        <f>+IFERROR(VLOOKUP(C293,[1]Directorio!$B$2:$V$1100,19,FALSE),"")</f>
        <v/>
      </c>
      <c r="W293" s="40" t="str">
        <f>+IFERROR(VLOOKUP(C293,[1]Directorio!$B$2:$V$1100,20,FALSE),"")</f>
        <v/>
      </c>
      <c r="X293" s="39" t="str">
        <f>+IFERROR(VLOOKUP(C293,[1]Directorio!$B$2:$V$1100,21,FALSE),"")</f>
        <v/>
      </c>
      <c r="Y293" s="34"/>
      <c r="Z293" s="34"/>
      <c r="AA293" s="41"/>
      <c r="AB293" s="42"/>
      <c r="AC293" s="34"/>
      <c r="AD293" s="42"/>
      <c r="AE293" s="34"/>
      <c r="AF293" s="42"/>
      <c r="AG293" s="51"/>
    </row>
    <row r="294" spans="1:33" x14ac:dyDescent="0.25">
      <c r="A294" s="54">
        <v>290</v>
      </c>
      <c r="B294" s="48" t="str">
        <f t="shared" si="4"/>
        <v/>
      </c>
      <c r="C294" s="35"/>
      <c r="D294" s="43" t="str">
        <f>+IFERROR(VLOOKUP(E294,Listas!$H$2:$I$34,2,FALSE),"")</f>
        <v/>
      </c>
      <c r="E294" s="36" t="str">
        <f>+IFERROR(VLOOKUP(C294,[1]Directorio!$B$2:$V$1100,2,FALSE),"")</f>
        <v/>
      </c>
      <c r="F294" s="37" t="str">
        <f>+IFERROR(VLOOKUP(C294,[1]Directorio!$B$2:$V$1100,3,FALSE),"")</f>
        <v/>
      </c>
      <c r="G294" s="36" t="str">
        <f>+IFERROR(VLOOKUP(C294,[1]Directorio!$B$2:$V$1100,4,FALSE),"")</f>
        <v/>
      </c>
      <c r="H294" s="36" t="str">
        <f>+IFERROR(VLOOKUP(C294,[1]Directorio!$B$2:$V$1100,5,FALSE),"")</f>
        <v/>
      </c>
      <c r="I294" s="36" t="str">
        <f>+IFERROR(VLOOKUP(C294,[1]Directorio!$B$2:$V$1100,6,FALSE),"")</f>
        <v/>
      </c>
      <c r="J294" s="36" t="str">
        <f>+IFERROR(VLOOKUP(C294,[1]Directorio!$B$2:$V$1100,7,FALSE),"")</f>
        <v/>
      </c>
      <c r="K294" s="36" t="str">
        <f>+IFERROR(VLOOKUP(C294,[1]Directorio!$B$2:$V$1100,8,FALSE),"")</f>
        <v/>
      </c>
      <c r="L294" s="36" t="str">
        <f>+IFERROR(VLOOKUP(C294,[1]Directorio!$B$2:$V$1100,9,FALSE),"")</f>
        <v/>
      </c>
      <c r="M294" s="36" t="str">
        <f>+IFERROR(VLOOKUP(C294,[1]Directorio!$B$2:$V$1100,10,FALSE),"")</f>
        <v/>
      </c>
      <c r="N294" s="36" t="str">
        <f>+IFERROR(VLOOKUP(C294,[1]Directorio!$B$2:$V$1100,11,FALSE),"")</f>
        <v/>
      </c>
      <c r="O294" s="38" t="str">
        <f>+IFERROR(VLOOKUP(C294,[1]Directorio!$B$2:$V$1100,12,FALSE),"")</f>
        <v/>
      </c>
      <c r="P294" s="36" t="str">
        <f>+IFERROR(VLOOKUP(C294,[1]Directorio!$B$2:$V$1100,13,FALSE),"")</f>
        <v/>
      </c>
      <c r="Q294" s="36" t="str">
        <f>+IFERROR(VLOOKUP(C294,[1]Directorio!$B$2:$V$1100,14,FALSE),"")</f>
        <v/>
      </c>
      <c r="R294" s="36" t="str">
        <f>+IFERROR(VLOOKUP(C294,[1]Directorio!$B$2:$V$1100,15,FALSE),"")</f>
        <v/>
      </c>
      <c r="S294" s="36" t="str">
        <f>+IFERROR(VLOOKUP(C294,[1]Directorio!$B$2:$V$1100,16,FALSE),"")</f>
        <v/>
      </c>
      <c r="T294" s="36" t="str">
        <f>+IFERROR(VLOOKUP(C294,[1]Directorio!$B$2:$V$1100,17,FALSE),"")</f>
        <v/>
      </c>
      <c r="U294" s="39" t="str">
        <f>+IFERROR(VLOOKUP(C294,[1]Directorio!$B$2:$V$1100,18,FALSE),"")</f>
        <v/>
      </c>
      <c r="V294" s="39" t="str">
        <f>+IFERROR(VLOOKUP(C294,[1]Directorio!$B$2:$V$1100,19,FALSE),"")</f>
        <v/>
      </c>
      <c r="W294" s="40" t="str">
        <f>+IFERROR(VLOOKUP(C294,[1]Directorio!$B$2:$V$1100,20,FALSE),"")</f>
        <v/>
      </c>
      <c r="X294" s="39" t="str">
        <f>+IFERROR(VLOOKUP(C294,[1]Directorio!$B$2:$V$1100,21,FALSE),"")</f>
        <v/>
      </c>
      <c r="Y294" s="34"/>
      <c r="Z294" s="34"/>
      <c r="AA294" s="41"/>
      <c r="AB294" s="42"/>
      <c r="AC294" s="34"/>
      <c r="AD294" s="42"/>
      <c r="AE294" s="34"/>
      <c r="AF294" s="42"/>
      <c r="AG294" s="51"/>
    </row>
    <row r="295" spans="1:33" x14ac:dyDescent="0.25">
      <c r="A295" s="54">
        <v>291</v>
      </c>
      <c r="B295" s="48" t="str">
        <f t="shared" si="4"/>
        <v/>
      </c>
      <c r="C295" s="35"/>
      <c r="D295" s="43" t="str">
        <f>+IFERROR(VLOOKUP(E295,Listas!$H$2:$I$34,2,FALSE),"")</f>
        <v/>
      </c>
      <c r="E295" s="36" t="str">
        <f>+IFERROR(VLOOKUP(C295,[1]Directorio!$B$2:$V$1100,2,FALSE),"")</f>
        <v/>
      </c>
      <c r="F295" s="37" t="str">
        <f>+IFERROR(VLOOKUP(C295,[1]Directorio!$B$2:$V$1100,3,FALSE),"")</f>
        <v/>
      </c>
      <c r="G295" s="36" t="str">
        <f>+IFERROR(VLOOKUP(C295,[1]Directorio!$B$2:$V$1100,4,FALSE),"")</f>
        <v/>
      </c>
      <c r="H295" s="36" t="str">
        <f>+IFERROR(VLOOKUP(C295,[1]Directorio!$B$2:$V$1100,5,FALSE),"")</f>
        <v/>
      </c>
      <c r="I295" s="36" t="str">
        <f>+IFERROR(VLOOKUP(C295,[1]Directorio!$B$2:$V$1100,6,FALSE),"")</f>
        <v/>
      </c>
      <c r="J295" s="36" t="str">
        <f>+IFERROR(VLOOKUP(C295,[1]Directorio!$B$2:$V$1100,7,FALSE),"")</f>
        <v/>
      </c>
      <c r="K295" s="36" t="str">
        <f>+IFERROR(VLOOKUP(C295,[1]Directorio!$B$2:$V$1100,8,FALSE),"")</f>
        <v/>
      </c>
      <c r="L295" s="36" t="str">
        <f>+IFERROR(VLOOKUP(C295,[1]Directorio!$B$2:$V$1100,9,FALSE),"")</f>
        <v/>
      </c>
      <c r="M295" s="36" t="str">
        <f>+IFERROR(VLOOKUP(C295,[1]Directorio!$B$2:$V$1100,10,FALSE),"")</f>
        <v/>
      </c>
      <c r="N295" s="36" t="str">
        <f>+IFERROR(VLOOKUP(C295,[1]Directorio!$B$2:$V$1100,11,FALSE),"")</f>
        <v/>
      </c>
      <c r="O295" s="38" t="str">
        <f>+IFERROR(VLOOKUP(C295,[1]Directorio!$B$2:$V$1100,12,FALSE),"")</f>
        <v/>
      </c>
      <c r="P295" s="36" t="str">
        <f>+IFERROR(VLOOKUP(C295,[1]Directorio!$B$2:$V$1100,13,FALSE),"")</f>
        <v/>
      </c>
      <c r="Q295" s="36" t="str">
        <f>+IFERROR(VLOOKUP(C295,[1]Directorio!$B$2:$V$1100,14,FALSE),"")</f>
        <v/>
      </c>
      <c r="R295" s="36" t="str">
        <f>+IFERROR(VLOOKUP(C295,[1]Directorio!$B$2:$V$1100,15,FALSE),"")</f>
        <v/>
      </c>
      <c r="S295" s="36" t="str">
        <f>+IFERROR(VLOOKUP(C295,[1]Directorio!$B$2:$V$1100,16,FALSE),"")</f>
        <v/>
      </c>
      <c r="T295" s="36" t="str">
        <f>+IFERROR(VLOOKUP(C295,[1]Directorio!$B$2:$V$1100,17,FALSE),"")</f>
        <v/>
      </c>
      <c r="U295" s="39" t="str">
        <f>+IFERROR(VLOOKUP(C295,[1]Directorio!$B$2:$V$1100,18,FALSE),"")</f>
        <v/>
      </c>
      <c r="V295" s="39" t="str">
        <f>+IFERROR(VLOOKUP(C295,[1]Directorio!$B$2:$V$1100,19,FALSE),"")</f>
        <v/>
      </c>
      <c r="W295" s="40" t="str">
        <f>+IFERROR(VLOOKUP(C295,[1]Directorio!$B$2:$V$1100,20,FALSE),"")</f>
        <v/>
      </c>
      <c r="X295" s="39" t="str">
        <f>+IFERROR(VLOOKUP(C295,[1]Directorio!$B$2:$V$1100,21,FALSE),"")</f>
        <v/>
      </c>
      <c r="Y295" s="34"/>
      <c r="Z295" s="34"/>
      <c r="AA295" s="41"/>
      <c r="AB295" s="42"/>
      <c r="AC295" s="34"/>
      <c r="AD295" s="42"/>
      <c r="AE295" s="34"/>
      <c r="AF295" s="42"/>
      <c r="AG295" s="51"/>
    </row>
    <row r="296" spans="1:33" x14ac:dyDescent="0.25">
      <c r="A296" s="54">
        <v>292</v>
      </c>
      <c r="B296" s="48" t="str">
        <f t="shared" si="4"/>
        <v/>
      </c>
      <c r="C296" s="35"/>
      <c r="D296" s="43" t="str">
        <f>+IFERROR(VLOOKUP(E296,Listas!$H$2:$I$34,2,FALSE),"")</f>
        <v/>
      </c>
      <c r="E296" s="36" t="str">
        <f>+IFERROR(VLOOKUP(C296,[1]Directorio!$B$2:$V$1100,2,FALSE),"")</f>
        <v/>
      </c>
      <c r="F296" s="37" t="str">
        <f>+IFERROR(VLOOKUP(C296,[1]Directorio!$B$2:$V$1100,3,FALSE),"")</f>
        <v/>
      </c>
      <c r="G296" s="36" t="str">
        <f>+IFERROR(VLOOKUP(C296,[1]Directorio!$B$2:$V$1100,4,FALSE),"")</f>
        <v/>
      </c>
      <c r="H296" s="36" t="str">
        <f>+IFERROR(VLOOKUP(C296,[1]Directorio!$B$2:$V$1100,5,FALSE),"")</f>
        <v/>
      </c>
      <c r="I296" s="36" t="str">
        <f>+IFERROR(VLOOKUP(C296,[1]Directorio!$B$2:$V$1100,6,FALSE),"")</f>
        <v/>
      </c>
      <c r="J296" s="36" t="str">
        <f>+IFERROR(VLOOKUP(C296,[1]Directorio!$B$2:$V$1100,7,FALSE),"")</f>
        <v/>
      </c>
      <c r="K296" s="36" t="str">
        <f>+IFERROR(VLOOKUP(C296,[1]Directorio!$B$2:$V$1100,8,FALSE),"")</f>
        <v/>
      </c>
      <c r="L296" s="36" t="str">
        <f>+IFERROR(VLOOKUP(C296,[1]Directorio!$B$2:$V$1100,9,FALSE),"")</f>
        <v/>
      </c>
      <c r="M296" s="36" t="str">
        <f>+IFERROR(VLOOKUP(C296,[1]Directorio!$B$2:$V$1100,10,FALSE),"")</f>
        <v/>
      </c>
      <c r="N296" s="36" t="str">
        <f>+IFERROR(VLOOKUP(C296,[1]Directorio!$B$2:$V$1100,11,FALSE),"")</f>
        <v/>
      </c>
      <c r="O296" s="38" t="str">
        <f>+IFERROR(VLOOKUP(C296,[1]Directorio!$B$2:$V$1100,12,FALSE),"")</f>
        <v/>
      </c>
      <c r="P296" s="36" t="str">
        <f>+IFERROR(VLOOKUP(C296,[1]Directorio!$B$2:$V$1100,13,FALSE),"")</f>
        <v/>
      </c>
      <c r="Q296" s="36" t="str">
        <f>+IFERROR(VLOOKUP(C296,[1]Directorio!$B$2:$V$1100,14,FALSE),"")</f>
        <v/>
      </c>
      <c r="R296" s="36" t="str">
        <f>+IFERROR(VLOOKUP(C296,[1]Directorio!$B$2:$V$1100,15,FALSE),"")</f>
        <v/>
      </c>
      <c r="S296" s="36" t="str">
        <f>+IFERROR(VLOOKUP(C296,[1]Directorio!$B$2:$V$1100,16,FALSE),"")</f>
        <v/>
      </c>
      <c r="T296" s="36" t="str">
        <f>+IFERROR(VLOOKUP(C296,[1]Directorio!$B$2:$V$1100,17,FALSE),"")</f>
        <v/>
      </c>
      <c r="U296" s="39" t="str">
        <f>+IFERROR(VLOOKUP(C296,[1]Directorio!$B$2:$V$1100,18,FALSE),"")</f>
        <v/>
      </c>
      <c r="V296" s="39" t="str">
        <f>+IFERROR(VLOOKUP(C296,[1]Directorio!$B$2:$V$1100,19,FALSE),"")</f>
        <v/>
      </c>
      <c r="W296" s="40" t="str">
        <f>+IFERROR(VLOOKUP(C296,[1]Directorio!$B$2:$V$1100,20,FALSE),"")</f>
        <v/>
      </c>
      <c r="X296" s="39" t="str">
        <f>+IFERROR(VLOOKUP(C296,[1]Directorio!$B$2:$V$1100,21,FALSE),"")</f>
        <v/>
      </c>
      <c r="Y296" s="34"/>
      <c r="Z296" s="34"/>
      <c r="AA296" s="41"/>
      <c r="AB296" s="42"/>
      <c r="AC296" s="34"/>
      <c r="AD296" s="42"/>
      <c r="AE296" s="34"/>
      <c r="AF296" s="42"/>
      <c r="AG296" s="51"/>
    </row>
    <row r="297" spans="1:33" x14ac:dyDescent="0.25">
      <c r="A297" s="54">
        <v>293</v>
      </c>
      <c r="B297" s="48" t="str">
        <f t="shared" si="4"/>
        <v/>
      </c>
      <c r="C297" s="35"/>
      <c r="D297" s="43" t="str">
        <f>+IFERROR(VLOOKUP(E297,Listas!$H$2:$I$34,2,FALSE),"")</f>
        <v/>
      </c>
      <c r="E297" s="36" t="str">
        <f>+IFERROR(VLOOKUP(C297,[1]Directorio!$B$2:$V$1100,2,FALSE),"")</f>
        <v/>
      </c>
      <c r="F297" s="37" t="str">
        <f>+IFERROR(VLOOKUP(C297,[1]Directorio!$B$2:$V$1100,3,FALSE),"")</f>
        <v/>
      </c>
      <c r="G297" s="36" t="str">
        <f>+IFERROR(VLOOKUP(C297,[1]Directorio!$B$2:$V$1100,4,FALSE),"")</f>
        <v/>
      </c>
      <c r="H297" s="36" t="str">
        <f>+IFERROR(VLOOKUP(C297,[1]Directorio!$B$2:$V$1100,5,FALSE),"")</f>
        <v/>
      </c>
      <c r="I297" s="36" t="str">
        <f>+IFERROR(VLOOKUP(C297,[1]Directorio!$B$2:$V$1100,6,FALSE),"")</f>
        <v/>
      </c>
      <c r="J297" s="36" t="str">
        <f>+IFERROR(VLOOKUP(C297,[1]Directorio!$B$2:$V$1100,7,FALSE),"")</f>
        <v/>
      </c>
      <c r="K297" s="36" t="str">
        <f>+IFERROR(VLOOKUP(C297,[1]Directorio!$B$2:$V$1100,8,FALSE),"")</f>
        <v/>
      </c>
      <c r="L297" s="36" t="str">
        <f>+IFERROR(VLOOKUP(C297,[1]Directorio!$B$2:$V$1100,9,FALSE),"")</f>
        <v/>
      </c>
      <c r="M297" s="36" t="str">
        <f>+IFERROR(VLOOKUP(C297,[1]Directorio!$B$2:$V$1100,10,FALSE),"")</f>
        <v/>
      </c>
      <c r="N297" s="36" t="str">
        <f>+IFERROR(VLOOKUP(C297,[1]Directorio!$B$2:$V$1100,11,FALSE),"")</f>
        <v/>
      </c>
      <c r="O297" s="38" t="str">
        <f>+IFERROR(VLOOKUP(C297,[1]Directorio!$B$2:$V$1100,12,FALSE),"")</f>
        <v/>
      </c>
      <c r="P297" s="36" t="str">
        <f>+IFERROR(VLOOKUP(C297,[1]Directorio!$B$2:$V$1100,13,FALSE),"")</f>
        <v/>
      </c>
      <c r="Q297" s="36" t="str">
        <f>+IFERROR(VLOOKUP(C297,[1]Directorio!$B$2:$V$1100,14,FALSE),"")</f>
        <v/>
      </c>
      <c r="R297" s="36" t="str">
        <f>+IFERROR(VLOOKUP(C297,[1]Directorio!$B$2:$V$1100,15,FALSE),"")</f>
        <v/>
      </c>
      <c r="S297" s="36" t="str">
        <f>+IFERROR(VLOOKUP(C297,[1]Directorio!$B$2:$V$1100,16,FALSE),"")</f>
        <v/>
      </c>
      <c r="T297" s="36" t="str">
        <f>+IFERROR(VLOOKUP(C297,[1]Directorio!$B$2:$V$1100,17,FALSE),"")</f>
        <v/>
      </c>
      <c r="U297" s="39" t="str">
        <f>+IFERROR(VLOOKUP(C297,[1]Directorio!$B$2:$V$1100,18,FALSE),"")</f>
        <v/>
      </c>
      <c r="V297" s="39" t="str">
        <f>+IFERROR(VLOOKUP(C297,[1]Directorio!$B$2:$V$1100,19,FALSE),"")</f>
        <v/>
      </c>
      <c r="W297" s="40" t="str">
        <f>+IFERROR(VLOOKUP(C297,[1]Directorio!$B$2:$V$1100,20,FALSE),"")</f>
        <v/>
      </c>
      <c r="X297" s="39" t="str">
        <f>+IFERROR(VLOOKUP(C297,[1]Directorio!$B$2:$V$1100,21,FALSE),"")</f>
        <v/>
      </c>
      <c r="Y297" s="34"/>
      <c r="Z297" s="34"/>
      <c r="AA297" s="41"/>
      <c r="AB297" s="42"/>
      <c r="AC297" s="34"/>
      <c r="AD297" s="42"/>
      <c r="AE297" s="34"/>
      <c r="AF297" s="42"/>
      <c r="AG297" s="51"/>
    </row>
    <row r="298" spans="1:33" x14ac:dyDescent="0.25">
      <c r="A298" s="54">
        <v>294</v>
      </c>
      <c r="B298" s="48" t="str">
        <f t="shared" si="4"/>
        <v/>
      </c>
      <c r="C298" s="35"/>
      <c r="D298" s="43" t="str">
        <f>+IFERROR(VLOOKUP(E298,Listas!$H$2:$I$34,2,FALSE),"")</f>
        <v/>
      </c>
      <c r="E298" s="36" t="str">
        <f>+IFERROR(VLOOKUP(C298,[1]Directorio!$B$2:$V$1100,2,FALSE),"")</f>
        <v/>
      </c>
      <c r="F298" s="37" t="str">
        <f>+IFERROR(VLOOKUP(C298,[1]Directorio!$B$2:$V$1100,3,FALSE),"")</f>
        <v/>
      </c>
      <c r="G298" s="36" t="str">
        <f>+IFERROR(VLOOKUP(C298,[1]Directorio!$B$2:$V$1100,4,FALSE),"")</f>
        <v/>
      </c>
      <c r="H298" s="36" t="str">
        <f>+IFERROR(VLOOKUP(C298,[1]Directorio!$B$2:$V$1100,5,FALSE),"")</f>
        <v/>
      </c>
      <c r="I298" s="36" t="str">
        <f>+IFERROR(VLOOKUP(C298,[1]Directorio!$B$2:$V$1100,6,FALSE),"")</f>
        <v/>
      </c>
      <c r="J298" s="36" t="str">
        <f>+IFERROR(VLOOKUP(C298,[1]Directorio!$B$2:$V$1100,7,FALSE),"")</f>
        <v/>
      </c>
      <c r="K298" s="36" t="str">
        <f>+IFERROR(VLOOKUP(C298,[1]Directorio!$B$2:$V$1100,8,FALSE),"")</f>
        <v/>
      </c>
      <c r="L298" s="36" t="str">
        <f>+IFERROR(VLOOKUP(C298,[1]Directorio!$B$2:$V$1100,9,FALSE),"")</f>
        <v/>
      </c>
      <c r="M298" s="36" t="str">
        <f>+IFERROR(VLOOKUP(C298,[1]Directorio!$B$2:$V$1100,10,FALSE),"")</f>
        <v/>
      </c>
      <c r="N298" s="36" t="str">
        <f>+IFERROR(VLOOKUP(C298,[1]Directorio!$B$2:$V$1100,11,FALSE),"")</f>
        <v/>
      </c>
      <c r="O298" s="38" t="str">
        <f>+IFERROR(VLOOKUP(C298,[1]Directorio!$B$2:$V$1100,12,FALSE),"")</f>
        <v/>
      </c>
      <c r="P298" s="36" t="str">
        <f>+IFERROR(VLOOKUP(C298,[1]Directorio!$B$2:$V$1100,13,FALSE),"")</f>
        <v/>
      </c>
      <c r="Q298" s="36" t="str">
        <f>+IFERROR(VLOOKUP(C298,[1]Directorio!$B$2:$V$1100,14,FALSE),"")</f>
        <v/>
      </c>
      <c r="R298" s="36" t="str">
        <f>+IFERROR(VLOOKUP(C298,[1]Directorio!$B$2:$V$1100,15,FALSE),"")</f>
        <v/>
      </c>
      <c r="S298" s="36" t="str">
        <f>+IFERROR(VLOOKUP(C298,[1]Directorio!$B$2:$V$1100,16,FALSE),"")</f>
        <v/>
      </c>
      <c r="T298" s="36" t="str">
        <f>+IFERROR(VLOOKUP(C298,[1]Directorio!$B$2:$V$1100,17,FALSE),"")</f>
        <v/>
      </c>
      <c r="U298" s="39" t="str">
        <f>+IFERROR(VLOOKUP(C298,[1]Directorio!$B$2:$V$1100,18,FALSE),"")</f>
        <v/>
      </c>
      <c r="V298" s="39" t="str">
        <f>+IFERROR(VLOOKUP(C298,[1]Directorio!$B$2:$V$1100,19,FALSE),"")</f>
        <v/>
      </c>
      <c r="W298" s="40" t="str">
        <f>+IFERROR(VLOOKUP(C298,[1]Directorio!$B$2:$V$1100,20,FALSE),"")</f>
        <v/>
      </c>
      <c r="X298" s="39" t="str">
        <f>+IFERROR(VLOOKUP(C298,[1]Directorio!$B$2:$V$1100,21,FALSE),"")</f>
        <v/>
      </c>
      <c r="Y298" s="34"/>
      <c r="Z298" s="34"/>
      <c r="AA298" s="41"/>
      <c r="AB298" s="42"/>
      <c r="AC298" s="34"/>
      <c r="AD298" s="42"/>
      <c r="AE298" s="34"/>
      <c r="AF298" s="42"/>
      <c r="AG298" s="51"/>
    </row>
    <row r="299" spans="1:33" x14ac:dyDescent="0.25">
      <c r="A299" s="54">
        <v>295</v>
      </c>
      <c r="B299" s="48" t="str">
        <f t="shared" si="4"/>
        <v/>
      </c>
      <c r="C299" s="35"/>
      <c r="D299" s="43" t="str">
        <f>+IFERROR(VLOOKUP(E299,Listas!$H$2:$I$34,2,FALSE),"")</f>
        <v/>
      </c>
      <c r="E299" s="36" t="str">
        <f>+IFERROR(VLOOKUP(C299,[1]Directorio!$B$2:$V$1100,2,FALSE),"")</f>
        <v/>
      </c>
      <c r="F299" s="37" t="str">
        <f>+IFERROR(VLOOKUP(C299,[1]Directorio!$B$2:$V$1100,3,FALSE),"")</f>
        <v/>
      </c>
      <c r="G299" s="36" t="str">
        <f>+IFERROR(VLOOKUP(C299,[1]Directorio!$B$2:$V$1100,4,FALSE),"")</f>
        <v/>
      </c>
      <c r="H299" s="36" t="str">
        <f>+IFERROR(VLOOKUP(C299,[1]Directorio!$B$2:$V$1100,5,FALSE),"")</f>
        <v/>
      </c>
      <c r="I299" s="36" t="str">
        <f>+IFERROR(VLOOKUP(C299,[1]Directorio!$B$2:$V$1100,6,FALSE),"")</f>
        <v/>
      </c>
      <c r="J299" s="36" t="str">
        <f>+IFERROR(VLOOKUP(C299,[1]Directorio!$B$2:$V$1100,7,FALSE),"")</f>
        <v/>
      </c>
      <c r="K299" s="36" t="str">
        <f>+IFERROR(VLOOKUP(C299,[1]Directorio!$B$2:$V$1100,8,FALSE),"")</f>
        <v/>
      </c>
      <c r="L299" s="36" t="str">
        <f>+IFERROR(VLOOKUP(C299,[1]Directorio!$B$2:$V$1100,9,FALSE),"")</f>
        <v/>
      </c>
      <c r="M299" s="36" t="str">
        <f>+IFERROR(VLOOKUP(C299,[1]Directorio!$B$2:$V$1100,10,FALSE),"")</f>
        <v/>
      </c>
      <c r="N299" s="36" t="str">
        <f>+IFERROR(VLOOKUP(C299,[1]Directorio!$B$2:$V$1100,11,FALSE),"")</f>
        <v/>
      </c>
      <c r="O299" s="38" t="str">
        <f>+IFERROR(VLOOKUP(C299,[1]Directorio!$B$2:$V$1100,12,FALSE),"")</f>
        <v/>
      </c>
      <c r="P299" s="36" t="str">
        <f>+IFERROR(VLOOKUP(C299,[1]Directorio!$B$2:$V$1100,13,FALSE),"")</f>
        <v/>
      </c>
      <c r="Q299" s="36" t="str">
        <f>+IFERROR(VLOOKUP(C299,[1]Directorio!$B$2:$V$1100,14,FALSE),"")</f>
        <v/>
      </c>
      <c r="R299" s="36" t="str">
        <f>+IFERROR(VLOOKUP(C299,[1]Directorio!$B$2:$V$1100,15,FALSE),"")</f>
        <v/>
      </c>
      <c r="S299" s="36" t="str">
        <f>+IFERROR(VLOOKUP(C299,[1]Directorio!$B$2:$V$1100,16,FALSE),"")</f>
        <v/>
      </c>
      <c r="T299" s="36" t="str">
        <f>+IFERROR(VLOOKUP(C299,[1]Directorio!$B$2:$V$1100,17,FALSE),"")</f>
        <v/>
      </c>
      <c r="U299" s="39" t="str">
        <f>+IFERROR(VLOOKUP(C299,[1]Directorio!$B$2:$V$1100,18,FALSE),"")</f>
        <v/>
      </c>
      <c r="V299" s="39" t="str">
        <f>+IFERROR(VLOOKUP(C299,[1]Directorio!$B$2:$V$1100,19,FALSE),"")</f>
        <v/>
      </c>
      <c r="W299" s="40" t="str">
        <f>+IFERROR(VLOOKUP(C299,[1]Directorio!$B$2:$V$1100,20,FALSE),"")</f>
        <v/>
      </c>
      <c r="X299" s="39" t="str">
        <f>+IFERROR(VLOOKUP(C299,[1]Directorio!$B$2:$V$1100,21,FALSE),"")</f>
        <v/>
      </c>
      <c r="Y299" s="34"/>
      <c r="Z299" s="34"/>
      <c r="AA299" s="41"/>
      <c r="AB299" s="42"/>
      <c r="AC299" s="34"/>
      <c r="AD299" s="42"/>
      <c r="AE299" s="34"/>
      <c r="AF299" s="42"/>
      <c r="AG299" s="51"/>
    </row>
    <row r="300" spans="1:33" x14ac:dyDescent="0.25">
      <c r="A300" s="54">
        <v>296</v>
      </c>
      <c r="B300" s="48" t="str">
        <f t="shared" si="4"/>
        <v/>
      </c>
      <c r="C300" s="35"/>
      <c r="D300" s="43" t="str">
        <f>+IFERROR(VLOOKUP(E300,Listas!$H$2:$I$34,2,FALSE),"")</f>
        <v/>
      </c>
      <c r="E300" s="36" t="str">
        <f>+IFERROR(VLOOKUP(C300,[1]Directorio!$B$2:$V$1100,2,FALSE),"")</f>
        <v/>
      </c>
      <c r="F300" s="37" t="str">
        <f>+IFERROR(VLOOKUP(C300,[1]Directorio!$B$2:$V$1100,3,FALSE),"")</f>
        <v/>
      </c>
      <c r="G300" s="36" t="str">
        <f>+IFERROR(VLOOKUP(C300,[1]Directorio!$B$2:$V$1100,4,FALSE),"")</f>
        <v/>
      </c>
      <c r="H300" s="36" t="str">
        <f>+IFERROR(VLOOKUP(C300,[1]Directorio!$B$2:$V$1100,5,FALSE),"")</f>
        <v/>
      </c>
      <c r="I300" s="36" t="str">
        <f>+IFERROR(VLOOKUP(C300,[1]Directorio!$B$2:$V$1100,6,FALSE),"")</f>
        <v/>
      </c>
      <c r="J300" s="36" t="str">
        <f>+IFERROR(VLOOKUP(C300,[1]Directorio!$B$2:$V$1100,7,FALSE),"")</f>
        <v/>
      </c>
      <c r="K300" s="36" t="str">
        <f>+IFERROR(VLOOKUP(C300,[1]Directorio!$B$2:$V$1100,8,FALSE),"")</f>
        <v/>
      </c>
      <c r="L300" s="36" t="str">
        <f>+IFERROR(VLOOKUP(C300,[1]Directorio!$B$2:$V$1100,9,FALSE),"")</f>
        <v/>
      </c>
      <c r="M300" s="36" t="str">
        <f>+IFERROR(VLOOKUP(C300,[1]Directorio!$B$2:$V$1100,10,FALSE),"")</f>
        <v/>
      </c>
      <c r="N300" s="36" t="str">
        <f>+IFERROR(VLOOKUP(C300,[1]Directorio!$B$2:$V$1100,11,FALSE),"")</f>
        <v/>
      </c>
      <c r="O300" s="38" t="str">
        <f>+IFERROR(VLOOKUP(C300,[1]Directorio!$B$2:$V$1100,12,FALSE),"")</f>
        <v/>
      </c>
      <c r="P300" s="36" t="str">
        <f>+IFERROR(VLOOKUP(C300,[1]Directorio!$B$2:$V$1100,13,FALSE),"")</f>
        <v/>
      </c>
      <c r="Q300" s="36" t="str">
        <f>+IFERROR(VLOOKUP(C300,[1]Directorio!$B$2:$V$1100,14,FALSE),"")</f>
        <v/>
      </c>
      <c r="R300" s="36" t="str">
        <f>+IFERROR(VLOOKUP(C300,[1]Directorio!$B$2:$V$1100,15,FALSE),"")</f>
        <v/>
      </c>
      <c r="S300" s="36" t="str">
        <f>+IFERROR(VLOOKUP(C300,[1]Directorio!$B$2:$V$1100,16,FALSE),"")</f>
        <v/>
      </c>
      <c r="T300" s="36" t="str">
        <f>+IFERROR(VLOOKUP(C300,[1]Directorio!$B$2:$V$1100,17,FALSE),"")</f>
        <v/>
      </c>
      <c r="U300" s="39" t="str">
        <f>+IFERROR(VLOOKUP(C300,[1]Directorio!$B$2:$V$1100,18,FALSE),"")</f>
        <v/>
      </c>
      <c r="V300" s="39" t="str">
        <f>+IFERROR(VLOOKUP(C300,[1]Directorio!$B$2:$V$1100,19,FALSE),"")</f>
        <v/>
      </c>
      <c r="W300" s="40" t="str">
        <f>+IFERROR(VLOOKUP(C300,[1]Directorio!$B$2:$V$1100,20,FALSE),"")</f>
        <v/>
      </c>
      <c r="X300" s="39" t="str">
        <f>+IFERROR(VLOOKUP(C300,[1]Directorio!$B$2:$V$1100,21,FALSE),"")</f>
        <v/>
      </c>
      <c r="Y300" s="34"/>
      <c r="Z300" s="34"/>
      <c r="AA300" s="41"/>
      <c r="AB300" s="42"/>
      <c r="AC300" s="34"/>
      <c r="AD300" s="42"/>
      <c r="AE300" s="34"/>
      <c r="AF300" s="42"/>
      <c r="AG300" s="51"/>
    </row>
    <row r="301" spans="1:33" x14ac:dyDescent="0.25">
      <c r="A301" s="54">
        <v>297</v>
      </c>
      <c r="B301" s="48" t="str">
        <f t="shared" si="4"/>
        <v/>
      </c>
      <c r="C301" s="35"/>
      <c r="D301" s="43" t="str">
        <f>+IFERROR(VLOOKUP(E301,Listas!$H$2:$I$34,2,FALSE),"")</f>
        <v/>
      </c>
      <c r="E301" s="36" t="str">
        <f>+IFERROR(VLOOKUP(C301,[1]Directorio!$B$2:$V$1100,2,FALSE),"")</f>
        <v/>
      </c>
      <c r="F301" s="37" t="str">
        <f>+IFERROR(VLOOKUP(C301,[1]Directorio!$B$2:$V$1100,3,FALSE),"")</f>
        <v/>
      </c>
      <c r="G301" s="36" t="str">
        <f>+IFERROR(VLOOKUP(C301,[1]Directorio!$B$2:$V$1100,4,FALSE),"")</f>
        <v/>
      </c>
      <c r="H301" s="36" t="str">
        <f>+IFERROR(VLOOKUP(C301,[1]Directorio!$B$2:$V$1100,5,FALSE),"")</f>
        <v/>
      </c>
      <c r="I301" s="36" t="str">
        <f>+IFERROR(VLOOKUP(C301,[1]Directorio!$B$2:$V$1100,6,FALSE),"")</f>
        <v/>
      </c>
      <c r="J301" s="36" t="str">
        <f>+IFERROR(VLOOKUP(C301,[1]Directorio!$B$2:$V$1100,7,FALSE),"")</f>
        <v/>
      </c>
      <c r="K301" s="36" t="str">
        <f>+IFERROR(VLOOKUP(C301,[1]Directorio!$B$2:$V$1100,8,FALSE),"")</f>
        <v/>
      </c>
      <c r="L301" s="36" t="str">
        <f>+IFERROR(VLOOKUP(C301,[1]Directorio!$B$2:$V$1100,9,FALSE),"")</f>
        <v/>
      </c>
      <c r="M301" s="36" t="str">
        <f>+IFERROR(VLOOKUP(C301,[1]Directorio!$B$2:$V$1100,10,FALSE),"")</f>
        <v/>
      </c>
      <c r="N301" s="36" t="str">
        <f>+IFERROR(VLOOKUP(C301,[1]Directorio!$B$2:$V$1100,11,FALSE),"")</f>
        <v/>
      </c>
      <c r="O301" s="38" t="str">
        <f>+IFERROR(VLOOKUP(C301,[1]Directorio!$B$2:$V$1100,12,FALSE),"")</f>
        <v/>
      </c>
      <c r="P301" s="36" t="str">
        <f>+IFERROR(VLOOKUP(C301,[1]Directorio!$B$2:$V$1100,13,FALSE),"")</f>
        <v/>
      </c>
      <c r="Q301" s="36" t="str">
        <f>+IFERROR(VLOOKUP(C301,[1]Directorio!$B$2:$V$1100,14,FALSE),"")</f>
        <v/>
      </c>
      <c r="R301" s="36" t="str">
        <f>+IFERROR(VLOOKUP(C301,[1]Directorio!$B$2:$V$1100,15,FALSE),"")</f>
        <v/>
      </c>
      <c r="S301" s="36" t="str">
        <f>+IFERROR(VLOOKUP(C301,[1]Directorio!$B$2:$V$1100,16,FALSE),"")</f>
        <v/>
      </c>
      <c r="T301" s="36" t="str">
        <f>+IFERROR(VLOOKUP(C301,[1]Directorio!$B$2:$V$1100,17,FALSE),"")</f>
        <v/>
      </c>
      <c r="U301" s="39" t="str">
        <f>+IFERROR(VLOOKUP(C301,[1]Directorio!$B$2:$V$1100,18,FALSE),"")</f>
        <v/>
      </c>
      <c r="V301" s="39" t="str">
        <f>+IFERROR(VLOOKUP(C301,[1]Directorio!$B$2:$V$1100,19,FALSE),"")</f>
        <v/>
      </c>
      <c r="W301" s="40" t="str">
        <f>+IFERROR(VLOOKUP(C301,[1]Directorio!$B$2:$V$1100,20,FALSE),"")</f>
        <v/>
      </c>
      <c r="X301" s="39" t="str">
        <f>+IFERROR(VLOOKUP(C301,[1]Directorio!$B$2:$V$1100,21,FALSE),"")</f>
        <v/>
      </c>
      <c r="Y301" s="34"/>
      <c r="Z301" s="34"/>
      <c r="AA301" s="41"/>
      <c r="AB301" s="42"/>
      <c r="AC301" s="34"/>
      <c r="AD301" s="42"/>
      <c r="AE301" s="34"/>
      <c r="AF301" s="42"/>
      <c r="AG301" s="51"/>
    </row>
    <row r="302" spans="1:33" x14ac:dyDescent="0.25">
      <c r="A302" s="54">
        <v>298</v>
      </c>
      <c r="B302" s="48" t="str">
        <f t="shared" si="4"/>
        <v/>
      </c>
      <c r="C302" s="35"/>
      <c r="D302" s="43" t="str">
        <f>+IFERROR(VLOOKUP(E302,Listas!$H$2:$I$34,2,FALSE),"")</f>
        <v/>
      </c>
      <c r="E302" s="36" t="str">
        <f>+IFERROR(VLOOKUP(C302,[1]Directorio!$B$2:$V$1100,2,FALSE),"")</f>
        <v/>
      </c>
      <c r="F302" s="37" t="str">
        <f>+IFERROR(VLOOKUP(C302,[1]Directorio!$B$2:$V$1100,3,FALSE),"")</f>
        <v/>
      </c>
      <c r="G302" s="36" t="str">
        <f>+IFERROR(VLOOKUP(C302,[1]Directorio!$B$2:$V$1100,4,FALSE),"")</f>
        <v/>
      </c>
      <c r="H302" s="36" t="str">
        <f>+IFERROR(VLOOKUP(C302,[1]Directorio!$B$2:$V$1100,5,FALSE),"")</f>
        <v/>
      </c>
      <c r="I302" s="36" t="str">
        <f>+IFERROR(VLOOKUP(C302,[1]Directorio!$B$2:$V$1100,6,FALSE),"")</f>
        <v/>
      </c>
      <c r="J302" s="36" t="str">
        <f>+IFERROR(VLOOKUP(C302,[1]Directorio!$B$2:$V$1100,7,FALSE),"")</f>
        <v/>
      </c>
      <c r="K302" s="36" t="str">
        <f>+IFERROR(VLOOKUP(C302,[1]Directorio!$B$2:$V$1100,8,FALSE),"")</f>
        <v/>
      </c>
      <c r="L302" s="36" t="str">
        <f>+IFERROR(VLOOKUP(C302,[1]Directorio!$B$2:$V$1100,9,FALSE),"")</f>
        <v/>
      </c>
      <c r="M302" s="36" t="str">
        <f>+IFERROR(VLOOKUP(C302,[1]Directorio!$B$2:$V$1100,10,FALSE),"")</f>
        <v/>
      </c>
      <c r="N302" s="36" t="str">
        <f>+IFERROR(VLOOKUP(C302,[1]Directorio!$B$2:$V$1100,11,FALSE),"")</f>
        <v/>
      </c>
      <c r="O302" s="38" t="str">
        <f>+IFERROR(VLOOKUP(C302,[1]Directorio!$B$2:$V$1100,12,FALSE),"")</f>
        <v/>
      </c>
      <c r="P302" s="36" t="str">
        <f>+IFERROR(VLOOKUP(C302,[1]Directorio!$B$2:$V$1100,13,FALSE),"")</f>
        <v/>
      </c>
      <c r="Q302" s="36" t="str">
        <f>+IFERROR(VLOOKUP(C302,[1]Directorio!$B$2:$V$1100,14,FALSE),"")</f>
        <v/>
      </c>
      <c r="R302" s="36" t="str">
        <f>+IFERROR(VLOOKUP(C302,[1]Directorio!$B$2:$V$1100,15,FALSE),"")</f>
        <v/>
      </c>
      <c r="S302" s="36" t="str">
        <f>+IFERROR(VLOOKUP(C302,[1]Directorio!$B$2:$V$1100,16,FALSE),"")</f>
        <v/>
      </c>
      <c r="T302" s="36" t="str">
        <f>+IFERROR(VLOOKUP(C302,[1]Directorio!$B$2:$V$1100,17,FALSE),"")</f>
        <v/>
      </c>
      <c r="U302" s="39" t="str">
        <f>+IFERROR(VLOOKUP(C302,[1]Directorio!$B$2:$V$1100,18,FALSE),"")</f>
        <v/>
      </c>
      <c r="V302" s="39" t="str">
        <f>+IFERROR(VLOOKUP(C302,[1]Directorio!$B$2:$V$1100,19,FALSE),"")</f>
        <v/>
      </c>
      <c r="W302" s="40" t="str">
        <f>+IFERROR(VLOOKUP(C302,[1]Directorio!$B$2:$V$1100,20,FALSE),"")</f>
        <v/>
      </c>
      <c r="X302" s="39" t="str">
        <f>+IFERROR(VLOOKUP(C302,[1]Directorio!$B$2:$V$1100,21,FALSE),"")</f>
        <v/>
      </c>
      <c r="Y302" s="34"/>
      <c r="Z302" s="34"/>
      <c r="AA302" s="41"/>
      <c r="AB302" s="42"/>
      <c r="AC302" s="34"/>
      <c r="AD302" s="42"/>
      <c r="AE302" s="34"/>
      <c r="AF302" s="42"/>
      <c r="AG302" s="51"/>
    </row>
    <row r="303" spans="1:33" x14ac:dyDescent="0.25">
      <c r="A303" s="54">
        <v>299</v>
      </c>
      <c r="B303" s="48" t="str">
        <f t="shared" si="4"/>
        <v/>
      </c>
      <c r="C303" s="35"/>
      <c r="D303" s="43" t="str">
        <f>+IFERROR(VLOOKUP(E303,Listas!$H$2:$I$34,2,FALSE),"")</f>
        <v/>
      </c>
      <c r="E303" s="36" t="str">
        <f>+IFERROR(VLOOKUP(C303,[1]Directorio!$B$2:$V$1100,2,FALSE),"")</f>
        <v/>
      </c>
      <c r="F303" s="37" t="str">
        <f>+IFERROR(VLOOKUP(C303,[1]Directorio!$B$2:$V$1100,3,FALSE),"")</f>
        <v/>
      </c>
      <c r="G303" s="36" t="str">
        <f>+IFERROR(VLOOKUP(C303,[1]Directorio!$B$2:$V$1100,4,FALSE),"")</f>
        <v/>
      </c>
      <c r="H303" s="36" t="str">
        <f>+IFERROR(VLOOKUP(C303,[1]Directorio!$B$2:$V$1100,5,FALSE),"")</f>
        <v/>
      </c>
      <c r="I303" s="36" t="str">
        <f>+IFERROR(VLOOKUP(C303,[1]Directorio!$B$2:$V$1100,6,FALSE),"")</f>
        <v/>
      </c>
      <c r="J303" s="36" t="str">
        <f>+IFERROR(VLOOKUP(C303,[1]Directorio!$B$2:$V$1100,7,FALSE),"")</f>
        <v/>
      </c>
      <c r="K303" s="36" t="str">
        <f>+IFERROR(VLOOKUP(C303,[1]Directorio!$B$2:$V$1100,8,FALSE),"")</f>
        <v/>
      </c>
      <c r="L303" s="36" t="str">
        <f>+IFERROR(VLOOKUP(C303,[1]Directorio!$B$2:$V$1100,9,FALSE),"")</f>
        <v/>
      </c>
      <c r="M303" s="36" t="str">
        <f>+IFERROR(VLOOKUP(C303,[1]Directorio!$B$2:$V$1100,10,FALSE),"")</f>
        <v/>
      </c>
      <c r="N303" s="36" t="str">
        <f>+IFERROR(VLOOKUP(C303,[1]Directorio!$B$2:$V$1100,11,FALSE),"")</f>
        <v/>
      </c>
      <c r="O303" s="38" t="str">
        <f>+IFERROR(VLOOKUP(C303,[1]Directorio!$B$2:$V$1100,12,FALSE),"")</f>
        <v/>
      </c>
      <c r="P303" s="36" t="str">
        <f>+IFERROR(VLOOKUP(C303,[1]Directorio!$B$2:$V$1100,13,FALSE),"")</f>
        <v/>
      </c>
      <c r="Q303" s="36" t="str">
        <f>+IFERROR(VLOOKUP(C303,[1]Directorio!$B$2:$V$1100,14,FALSE),"")</f>
        <v/>
      </c>
      <c r="R303" s="36" t="str">
        <f>+IFERROR(VLOOKUP(C303,[1]Directorio!$B$2:$V$1100,15,FALSE),"")</f>
        <v/>
      </c>
      <c r="S303" s="36" t="str">
        <f>+IFERROR(VLOOKUP(C303,[1]Directorio!$B$2:$V$1100,16,FALSE),"")</f>
        <v/>
      </c>
      <c r="T303" s="36" t="str">
        <f>+IFERROR(VLOOKUP(C303,[1]Directorio!$B$2:$V$1100,17,FALSE),"")</f>
        <v/>
      </c>
      <c r="U303" s="39" t="str">
        <f>+IFERROR(VLOOKUP(C303,[1]Directorio!$B$2:$V$1100,18,FALSE),"")</f>
        <v/>
      </c>
      <c r="V303" s="39" t="str">
        <f>+IFERROR(VLOOKUP(C303,[1]Directorio!$B$2:$V$1100,19,FALSE),"")</f>
        <v/>
      </c>
      <c r="W303" s="40" t="str">
        <f>+IFERROR(VLOOKUP(C303,[1]Directorio!$B$2:$V$1100,20,FALSE),"")</f>
        <v/>
      </c>
      <c r="X303" s="39" t="str">
        <f>+IFERROR(VLOOKUP(C303,[1]Directorio!$B$2:$V$1100,21,FALSE),"")</f>
        <v/>
      </c>
      <c r="Y303" s="34"/>
      <c r="Z303" s="34"/>
      <c r="AA303" s="41"/>
      <c r="AB303" s="42"/>
      <c r="AC303" s="34"/>
      <c r="AD303" s="42"/>
      <c r="AE303" s="34"/>
      <c r="AF303" s="42"/>
      <c r="AG303" s="51"/>
    </row>
    <row r="304" spans="1:33" x14ac:dyDescent="0.25">
      <c r="A304" s="54">
        <v>300</v>
      </c>
      <c r="B304" s="48" t="str">
        <f t="shared" si="4"/>
        <v/>
      </c>
      <c r="C304" s="35"/>
      <c r="D304" s="43" t="str">
        <f>+IFERROR(VLOOKUP(E304,Listas!$H$2:$I$34,2,FALSE),"")</f>
        <v/>
      </c>
      <c r="E304" s="36" t="str">
        <f>+IFERROR(VLOOKUP(C304,[1]Directorio!$B$2:$V$1100,2,FALSE),"")</f>
        <v/>
      </c>
      <c r="F304" s="37" t="str">
        <f>+IFERROR(VLOOKUP(C304,[1]Directorio!$B$2:$V$1100,3,FALSE),"")</f>
        <v/>
      </c>
      <c r="G304" s="36" t="str">
        <f>+IFERROR(VLOOKUP(C304,[1]Directorio!$B$2:$V$1100,4,FALSE),"")</f>
        <v/>
      </c>
      <c r="H304" s="36" t="str">
        <f>+IFERROR(VLOOKUP(C304,[1]Directorio!$B$2:$V$1100,5,FALSE),"")</f>
        <v/>
      </c>
      <c r="I304" s="36" t="str">
        <f>+IFERROR(VLOOKUP(C304,[1]Directorio!$B$2:$V$1100,6,FALSE),"")</f>
        <v/>
      </c>
      <c r="J304" s="36" t="str">
        <f>+IFERROR(VLOOKUP(C304,[1]Directorio!$B$2:$V$1100,7,FALSE),"")</f>
        <v/>
      </c>
      <c r="K304" s="36" t="str">
        <f>+IFERROR(VLOOKUP(C304,[1]Directorio!$B$2:$V$1100,8,FALSE),"")</f>
        <v/>
      </c>
      <c r="L304" s="36" t="str">
        <f>+IFERROR(VLOOKUP(C304,[1]Directorio!$B$2:$V$1100,9,FALSE),"")</f>
        <v/>
      </c>
      <c r="M304" s="36" t="str">
        <f>+IFERROR(VLOOKUP(C304,[1]Directorio!$B$2:$V$1100,10,FALSE),"")</f>
        <v/>
      </c>
      <c r="N304" s="36" t="str">
        <f>+IFERROR(VLOOKUP(C304,[1]Directorio!$B$2:$V$1100,11,FALSE),"")</f>
        <v/>
      </c>
      <c r="O304" s="38" t="str">
        <f>+IFERROR(VLOOKUP(C304,[1]Directorio!$B$2:$V$1100,12,FALSE),"")</f>
        <v/>
      </c>
      <c r="P304" s="36" t="str">
        <f>+IFERROR(VLOOKUP(C304,[1]Directorio!$B$2:$V$1100,13,FALSE),"")</f>
        <v/>
      </c>
      <c r="Q304" s="36" t="str">
        <f>+IFERROR(VLOOKUP(C304,[1]Directorio!$B$2:$V$1100,14,FALSE),"")</f>
        <v/>
      </c>
      <c r="R304" s="36" t="str">
        <f>+IFERROR(VLOOKUP(C304,[1]Directorio!$B$2:$V$1100,15,FALSE),"")</f>
        <v/>
      </c>
      <c r="S304" s="36" t="str">
        <f>+IFERROR(VLOOKUP(C304,[1]Directorio!$B$2:$V$1100,16,FALSE),"")</f>
        <v/>
      </c>
      <c r="T304" s="36" t="str">
        <f>+IFERROR(VLOOKUP(C304,[1]Directorio!$B$2:$V$1100,17,FALSE),"")</f>
        <v/>
      </c>
      <c r="U304" s="39" t="str">
        <f>+IFERROR(VLOOKUP(C304,[1]Directorio!$B$2:$V$1100,18,FALSE),"")</f>
        <v/>
      </c>
      <c r="V304" s="39" t="str">
        <f>+IFERROR(VLOOKUP(C304,[1]Directorio!$B$2:$V$1100,19,FALSE),"")</f>
        <v/>
      </c>
      <c r="W304" s="40" t="str">
        <f>+IFERROR(VLOOKUP(C304,[1]Directorio!$B$2:$V$1100,20,FALSE),"")</f>
        <v/>
      </c>
      <c r="X304" s="39" t="str">
        <f>+IFERROR(VLOOKUP(C304,[1]Directorio!$B$2:$V$1100,21,FALSE),"")</f>
        <v/>
      </c>
      <c r="Y304" s="34"/>
      <c r="Z304" s="34"/>
      <c r="AA304" s="41"/>
      <c r="AB304" s="42"/>
      <c r="AC304" s="34"/>
      <c r="AD304" s="42"/>
      <c r="AE304" s="34"/>
      <c r="AF304" s="42"/>
      <c r="AG304" s="51"/>
    </row>
    <row r="305" spans="1:33" x14ac:dyDescent="0.25">
      <c r="A305" s="54">
        <v>301</v>
      </c>
      <c r="B305" s="48" t="str">
        <f t="shared" si="4"/>
        <v/>
      </c>
      <c r="C305" s="35"/>
      <c r="D305" s="43" t="str">
        <f>+IFERROR(VLOOKUP(E305,Listas!$H$2:$I$34,2,FALSE),"")</f>
        <v/>
      </c>
      <c r="E305" s="36" t="str">
        <f>+IFERROR(VLOOKUP(C305,[1]Directorio!$B$2:$V$1100,2,FALSE),"")</f>
        <v/>
      </c>
      <c r="F305" s="37" t="str">
        <f>+IFERROR(VLOOKUP(C305,[1]Directorio!$B$2:$V$1100,3,FALSE),"")</f>
        <v/>
      </c>
      <c r="G305" s="36" t="str">
        <f>+IFERROR(VLOOKUP(C305,[1]Directorio!$B$2:$V$1100,4,FALSE),"")</f>
        <v/>
      </c>
      <c r="H305" s="36" t="str">
        <f>+IFERROR(VLOOKUP(C305,[1]Directorio!$B$2:$V$1100,5,FALSE),"")</f>
        <v/>
      </c>
      <c r="I305" s="36" t="str">
        <f>+IFERROR(VLOOKUP(C305,[1]Directorio!$B$2:$V$1100,6,FALSE),"")</f>
        <v/>
      </c>
      <c r="J305" s="36" t="str">
        <f>+IFERROR(VLOOKUP(C305,[1]Directorio!$B$2:$V$1100,7,FALSE),"")</f>
        <v/>
      </c>
      <c r="K305" s="36" t="str">
        <f>+IFERROR(VLOOKUP(C305,[1]Directorio!$B$2:$V$1100,8,FALSE),"")</f>
        <v/>
      </c>
      <c r="L305" s="36" t="str">
        <f>+IFERROR(VLOOKUP(C305,[1]Directorio!$B$2:$V$1100,9,FALSE),"")</f>
        <v/>
      </c>
      <c r="M305" s="36" t="str">
        <f>+IFERROR(VLOOKUP(C305,[1]Directorio!$B$2:$V$1100,10,FALSE),"")</f>
        <v/>
      </c>
      <c r="N305" s="36" t="str">
        <f>+IFERROR(VLOOKUP(C305,[1]Directorio!$B$2:$V$1100,11,FALSE),"")</f>
        <v/>
      </c>
      <c r="O305" s="38" t="str">
        <f>+IFERROR(VLOOKUP(C305,[1]Directorio!$B$2:$V$1100,12,FALSE),"")</f>
        <v/>
      </c>
      <c r="P305" s="36" t="str">
        <f>+IFERROR(VLOOKUP(C305,[1]Directorio!$B$2:$V$1100,13,FALSE),"")</f>
        <v/>
      </c>
      <c r="Q305" s="36" t="str">
        <f>+IFERROR(VLOOKUP(C305,[1]Directorio!$B$2:$V$1100,14,FALSE),"")</f>
        <v/>
      </c>
      <c r="R305" s="36" t="str">
        <f>+IFERROR(VLOOKUP(C305,[1]Directorio!$B$2:$V$1100,15,FALSE),"")</f>
        <v/>
      </c>
      <c r="S305" s="36" t="str">
        <f>+IFERROR(VLOOKUP(C305,[1]Directorio!$B$2:$V$1100,16,FALSE),"")</f>
        <v/>
      </c>
      <c r="T305" s="36" t="str">
        <f>+IFERROR(VLOOKUP(C305,[1]Directorio!$B$2:$V$1100,17,FALSE),"")</f>
        <v/>
      </c>
      <c r="U305" s="39" t="str">
        <f>+IFERROR(VLOOKUP(C305,[1]Directorio!$B$2:$V$1100,18,FALSE),"")</f>
        <v/>
      </c>
      <c r="V305" s="39" t="str">
        <f>+IFERROR(VLOOKUP(C305,[1]Directorio!$B$2:$V$1100,19,FALSE),"")</f>
        <v/>
      </c>
      <c r="W305" s="40" t="str">
        <f>+IFERROR(VLOOKUP(C305,[1]Directorio!$B$2:$V$1100,20,FALSE),"")</f>
        <v/>
      </c>
      <c r="X305" s="39" t="str">
        <f>+IFERROR(VLOOKUP(C305,[1]Directorio!$B$2:$V$1100,21,FALSE),"")</f>
        <v/>
      </c>
      <c r="Y305" s="34"/>
      <c r="Z305" s="34"/>
      <c r="AA305" s="41"/>
      <c r="AB305" s="42"/>
      <c r="AC305" s="34"/>
      <c r="AD305" s="42"/>
      <c r="AE305" s="34"/>
      <c r="AF305" s="42"/>
      <c r="AG305" s="51"/>
    </row>
    <row r="306" spans="1:33" x14ac:dyDescent="0.25">
      <c r="A306" s="54">
        <v>302</v>
      </c>
      <c r="B306" s="48" t="str">
        <f t="shared" si="4"/>
        <v/>
      </c>
      <c r="C306" s="35"/>
      <c r="D306" s="43" t="str">
        <f>+IFERROR(VLOOKUP(E306,Listas!$H$2:$I$34,2,FALSE),"")</f>
        <v/>
      </c>
      <c r="E306" s="36" t="str">
        <f>+IFERROR(VLOOKUP(C306,[1]Directorio!$B$2:$V$1100,2,FALSE),"")</f>
        <v/>
      </c>
      <c r="F306" s="37" t="str">
        <f>+IFERROR(VLOOKUP(C306,[1]Directorio!$B$2:$V$1100,3,FALSE),"")</f>
        <v/>
      </c>
      <c r="G306" s="36" t="str">
        <f>+IFERROR(VLOOKUP(C306,[1]Directorio!$B$2:$V$1100,4,FALSE),"")</f>
        <v/>
      </c>
      <c r="H306" s="36" t="str">
        <f>+IFERROR(VLOOKUP(C306,[1]Directorio!$B$2:$V$1100,5,FALSE),"")</f>
        <v/>
      </c>
      <c r="I306" s="36" t="str">
        <f>+IFERROR(VLOOKUP(C306,[1]Directorio!$B$2:$V$1100,6,FALSE),"")</f>
        <v/>
      </c>
      <c r="J306" s="36" t="str">
        <f>+IFERROR(VLOOKUP(C306,[1]Directorio!$B$2:$V$1100,7,FALSE),"")</f>
        <v/>
      </c>
      <c r="K306" s="36" t="str">
        <f>+IFERROR(VLOOKUP(C306,[1]Directorio!$B$2:$V$1100,8,FALSE),"")</f>
        <v/>
      </c>
      <c r="L306" s="36" t="str">
        <f>+IFERROR(VLOOKUP(C306,[1]Directorio!$B$2:$V$1100,9,FALSE),"")</f>
        <v/>
      </c>
      <c r="M306" s="36" t="str">
        <f>+IFERROR(VLOOKUP(C306,[1]Directorio!$B$2:$V$1100,10,FALSE),"")</f>
        <v/>
      </c>
      <c r="N306" s="36" t="str">
        <f>+IFERROR(VLOOKUP(C306,[1]Directorio!$B$2:$V$1100,11,FALSE),"")</f>
        <v/>
      </c>
      <c r="O306" s="38" t="str">
        <f>+IFERROR(VLOOKUP(C306,[1]Directorio!$B$2:$V$1100,12,FALSE),"")</f>
        <v/>
      </c>
      <c r="P306" s="36" t="str">
        <f>+IFERROR(VLOOKUP(C306,[1]Directorio!$B$2:$V$1100,13,FALSE),"")</f>
        <v/>
      </c>
      <c r="Q306" s="36" t="str">
        <f>+IFERROR(VLOOKUP(C306,[1]Directorio!$B$2:$V$1100,14,FALSE),"")</f>
        <v/>
      </c>
      <c r="R306" s="36" t="str">
        <f>+IFERROR(VLOOKUP(C306,[1]Directorio!$B$2:$V$1100,15,FALSE),"")</f>
        <v/>
      </c>
      <c r="S306" s="36" t="str">
        <f>+IFERROR(VLOOKUP(C306,[1]Directorio!$B$2:$V$1100,16,FALSE),"")</f>
        <v/>
      </c>
      <c r="T306" s="36" t="str">
        <f>+IFERROR(VLOOKUP(C306,[1]Directorio!$B$2:$V$1100,17,FALSE),"")</f>
        <v/>
      </c>
      <c r="U306" s="39" t="str">
        <f>+IFERROR(VLOOKUP(C306,[1]Directorio!$B$2:$V$1100,18,FALSE),"")</f>
        <v/>
      </c>
      <c r="V306" s="39" t="str">
        <f>+IFERROR(VLOOKUP(C306,[1]Directorio!$B$2:$V$1100,19,FALSE),"")</f>
        <v/>
      </c>
      <c r="W306" s="40" t="str">
        <f>+IFERROR(VLOOKUP(C306,[1]Directorio!$B$2:$V$1100,20,FALSE),"")</f>
        <v/>
      </c>
      <c r="X306" s="39" t="str">
        <f>+IFERROR(VLOOKUP(C306,[1]Directorio!$B$2:$V$1100,21,FALSE),"")</f>
        <v/>
      </c>
      <c r="Y306" s="34"/>
      <c r="Z306" s="34"/>
      <c r="AA306" s="41"/>
      <c r="AB306" s="42"/>
      <c r="AC306" s="34"/>
      <c r="AD306" s="42"/>
      <c r="AE306" s="34"/>
      <c r="AF306" s="42"/>
      <c r="AG306" s="51"/>
    </row>
    <row r="307" spans="1:33" x14ac:dyDescent="0.25">
      <c r="A307" s="54">
        <v>303</v>
      </c>
      <c r="B307" s="48" t="str">
        <f t="shared" si="4"/>
        <v/>
      </c>
      <c r="C307" s="35"/>
      <c r="D307" s="43" t="str">
        <f>+IFERROR(VLOOKUP(E307,Listas!$H$2:$I$34,2,FALSE),"")</f>
        <v/>
      </c>
      <c r="E307" s="36" t="str">
        <f>+IFERROR(VLOOKUP(C307,[1]Directorio!$B$2:$V$1100,2,FALSE),"")</f>
        <v/>
      </c>
      <c r="F307" s="37" t="str">
        <f>+IFERROR(VLOOKUP(C307,[1]Directorio!$B$2:$V$1100,3,FALSE),"")</f>
        <v/>
      </c>
      <c r="G307" s="36" t="str">
        <f>+IFERROR(VLOOKUP(C307,[1]Directorio!$B$2:$V$1100,4,FALSE),"")</f>
        <v/>
      </c>
      <c r="H307" s="36" t="str">
        <f>+IFERROR(VLOOKUP(C307,[1]Directorio!$B$2:$V$1100,5,FALSE),"")</f>
        <v/>
      </c>
      <c r="I307" s="36" t="str">
        <f>+IFERROR(VLOOKUP(C307,[1]Directorio!$B$2:$V$1100,6,FALSE),"")</f>
        <v/>
      </c>
      <c r="J307" s="36" t="str">
        <f>+IFERROR(VLOOKUP(C307,[1]Directorio!$B$2:$V$1100,7,FALSE),"")</f>
        <v/>
      </c>
      <c r="K307" s="36" t="str">
        <f>+IFERROR(VLOOKUP(C307,[1]Directorio!$B$2:$V$1100,8,FALSE),"")</f>
        <v/>
      </c>
      <c r="L307" s="36" t="str">
        <f>+IFERROR(VLOOKUP(C307,[1]Directorio!$B$2:$V$1100,9,FALSE),"")</f>
        <v/>
      </c>
      <c r="M307" s="36" t="str">
        <f>+IFERROR(VLOOKUP(C307,[1]Directorio!$B$2:$V$1100,10,FALSE),"")</f>
        <v/>
      </c>
      <c r="N307" s="36" t="str">
        <f>+IFERROR(VLOOKUP(C307,[1]Directorio!$B$2:$V$1100,11,FALSE),"")</f>
        <v/>
      </c>
      <c r="O307" s="38" t="str">
        <f>+IFERROR(VLOOKUP(C307,[1]Directorio!$B$2:$V$1100,12,FALSE),"")</f>
        <v/>
      </c>
      <c r="P307" s="36" t="str">
        <f>+IFERROR(VLOOKUP(C307,[1]Directorio!$B$2:$V$1100,13,FALSE),"")</f>
        <v/>
      </c>
      <c r="Q307" s="36" t="str">
        <f>+IFERROR(VLOOKUP(C307,[1]Directorio!$B$2:$V$1100,14,FALSE),"")</f>
        <v/>
      </c>
      <c r="R307" s="36" t="str">
        <f>+IFERROR(VLOOKUP(C307,[1]Directorio!$B$2:$V$1100,15,FALSE),"")</f>
        <v/>
      </c>
      <c r="S307" s="36" t="str">
        <f>+IFERROR(VLOOKUP(C307,[1]Directorio!$B$2:$V$1100,16,FALSE),"")</f>
        <v/>
      </c>
      <c r="T307" s="36" t="str">
        <f>+IFERROR(VLOOKUP(C307,[1]Directorio!$B$2:$V$1100,17,FALSE),"")</f>
        <v/>
      </c>
      <c r="U307" s="39" t="str">
        <f>+IFERROR(VLOOKUP(C307,[1]Directorio!$B$2:$V$1100,18,FALSE),"")</f>
        <v/>
      </c>
      <c r="V307" s="39" t="str">
        <f>+IFERROR(VLOOKUP(C307,[1]Directorio!$B$2:$V$1100,19,FALSE),"")</f>
        <v/>
      </c>
      <c r="W307" s="40" t="str">
        <f>+IFERROR(VLOOKUP(C307,[1]Directorio!$B$2:$V$1100,20,FALSE),"")</f>
        <v/>
      </c>
      <c r="X307" s="39" t="str">
        <f>+IFERROR(VLOOKUP(C307,[1]Directorio!$B$2:$V$1100,21,FALSE),"")</f>
        <v/>
      </c>
      <c r="Y307" s="34"/>
      <c r="Z307" s="34"/>
      <c r="AA307" s="41"/>
      <c r="AB307" s="42"/>
      <c r="AC307" s="34"/>
      <c r="AD307" s="42"/>
      <c r="AE307" s="34"/>
      <c r="AF307" s="42"/>
      <c r="AG307" s="51"/>
    </row>
    <row r="308" spans="1:33" x14ac:dyDescent="0.25">
      <c r="A308" s="54">
        <v>304</v>
      </c>
      <c r="B308" s="48" t="str">
        <f t="shared" si="4"/>
        <v/>
      </c>
      <c r="C308" s="35"/>
      <c r="D308" s="43" t="str">
        <f>+IFERROR(VLOOKUP(E308,Listas!$H$2:$I$34,2,FALSE),"")</f>
        <v/>
      </c>
      <c r="E308" s="36" t="str">
        <f>+IFERROR(VLOOKUP(C308,[1]Directorio!$B$2:$V$1100,2,FALSE),"")</f>
        <v/>
      </c>
      <c r="F308" s="37" t="str">
        <f>+IFERROR(VLOOKUP(C308,[1]Directorio!$B$2:$V$1100,3,FALSE),"")</f>
        <v/>
      </c>
      <c r="G308" s="36" t="str">
        <f>+IFERROR(VLOOKUP(C308,[1]Directorio!$B$2:$V$1100,4,FALSE),"")</f>
        <v/>
      </c>
      <c r="H308" s="36" t="str">
        <f>+IFERROR(VLOOKUP(C308,[1]Directorio!$B$2:$V$1100,5,FALSE),"")</f>
        <v/>
      </c>
      <c r="I308" s="36" t="str">
        <f>+IFERROR(VLOOKUP(C308,[1]Directorio!$B$2:$V$1100,6,FALSE),"")</f>
        <v/>
      </c>
      <c r="J308" s="36" t="str">
        <f>+IFERROR(VLOOKUP(C308,[1]Directorio!$B$2:$V$1100,7,FALSE),"")</f>
        <v/>
      </c>
      <c r="K308" s="36" t="str">
        <f>+IFERROR(VLOOKUP(C308,[1]Directorio!$B$2:$V$1100,8,FALSE),"")</f>
        <v/>
      </c>
      <c r="L308" s="36" t="str">
        <f>+IFERROR(VLOOKUP(C308,[1]Directorio!$B$2:$V$1100,9,FALSE),"")</f>
        <v/>
      </c>
      <c r="M308" s="36" t="str">
        <f>+IFERROR(VLOOKUP(C308,[1]Directorio!$B$2:$V$1100,10,FALSE),"")</f>
        <v/>
      </c>
      <c r="N308" s="36" t="str">
        <f>+IFERROR(VLOOKUP(C308,[1]Directorio!$B$2:$V$1100,11,FALSE),"")</f>
        <v/>
      </c>
      <c r="O308" s="38" t="str">
        <f>+IFERROR(VLOOKUP(C308,[1]Directorio!$B$2:$V$1100,12,FALSE),"")</f>
        <v/>
      </c>
      <c r="P308" s="36" t="str">
        <f>+IFERROR(VLOOKUP(C308,[1]Directorio!$B$2:$V$1100,13,FALSE),"")</f>
        <v/>
      </c>
      <c r="Q308" s="36" t="str">
        <f>+IFERROR(VLOOKUP(C308,[1]Directorio!$B$2:$V$1100,14,FALSE),"")</f>
        <v/>
      </c>
      <c r="R308" s="36" t="str">
        <f>+IFERROR(VLOOKUP(C308,[1]Directorio!$B$2:$V$1100,15,FALSE),"")</f>
        <v/>
      </c>
      <c r="S308" s="36" t="str">
        <f>+IFERROR(VLOOKUP(C308,[1]Directorio!$B$2:$V$1100,16,FALSE),"")</f>
        <v/>
      </c>
      <c r="T308" s="36" t="str">
        <f>+IFERROR(VLOOKUP(C308,[1]Directorio!$B$2:$V$1100,17,FALSE),"")</f>
        <v/>
      </c>
      <c r="U308" s="39" t="str">
        <f>+IFERROR(VLOOKUP(C308,[1]Directorio!$B$2:$V$1100,18,FALSE),"")</f>
        <v/>
      </c>
      <c r="V308" s="39" t="str">
        <f>+IFERROR(VLOOKUP(C308,[1]Directorio!$B$2:$V$1100,19,FALSE),"")</f>
        <v/>
      </c>
      <c r="W308" s="40" t="str">
        <f>+IFERROR(VLOOKUP(C308,[1]Directorio!$B$2:$V$1100,20,FALSE),"")</f>
        <v/>
      </c>
      <c r="X308" s="39" t="str">
        <f>+IFERROR(VLOOKUP(C308,[1]Directorio!$B$2:$V$1100,21,FALSE),"")</f>
        <v/>
      </c>
      <c r="Y308" s="34"/>
      <c r="Z308" s="34"/>
      <c r="AA308" s="41"/>
      <c r="AB308" s="42"/>
      <c r="AC308" s="34"/>
      <c r="AD308" s="42"/>
      <c r="AE308" s="34"/>
      <c r="AF308" s="42"/>
      <c r="AG308" s="51"/>
    </row>
    <row r="309" spans="1:33" x14ac:dyDescent="0.25">
      <c r="A309" s="54">
        <v>305</v>
      </c>
      <c r="B309" s="48" t="str">
        <f t="shared" si="4"/>
        <v/>
      </c>
      <c r="C309" s="35"/>
      <c r="D309" s="43" t="str">
        <f>+IFERROR(VLOOKUP(E309,Listas!$H$2:$I$34,2,FALSE),"")</f>
        <v/>
      </c>
      <c r="E309" s="36" t="str">
        <f>+IFERROR(VLOOKUP(C309,[1]Directorio!$B$2:$V$1100,2,FALSE),"")</f>
        <v/>
      </c>
      <c r="F309" s="37" t="str">
        <f>+IFERROR(VLOOKUP(C309,[1]Directorio!$B$2:$V$1100,3,FALSE),"")</f>
        <v/>
      </c>
      <c r="G309" s="36" t="str">
        <f>+IFERROR(VLOOKUP(C309,[1]Directorio!$B$2:$V$1100,4,FALSE),"")</f>
        <v/>
      </c>
      <c r="H309" s="36" t="str">
        <f>+IFERROR(VLOOKUP(C309,[1]Directorio!$B$2:$V$1100,5,FALSE),"")</f>
        <v/>
      </c>
      <c r="I309" s="36" t="str">
        <f>+IFERROR(VLOOKUP(C309,[1]Directorio!$B$2:$V$1100,6,FALSE),"")</f>
        <v/>
      </c>
      <c r="J309" s="36" t="str">
        <f>+IFERROR(VLOOKUP(C309,[1]Directorio!$B$2:$V$1100,7,FALSE),"")</f>
        <v/>
      </c>
      <c r="K309" s="36" t="str">
        <f>+IFERROR(VLOOKUP(C309,[1]Directorio!$B$2:$V$1100,8,FALSE),"")</f>
        <v/>
      </c>
      <c r="L309" s="36" t="str">
        <f>+IFERROR(VLOOKUP(C309,[1]Directorio!$B$2:$V$1100,9,FALSE),"")</f>
        <v/>
      </c>
      <c r="M309" s="36" t="str">
        <f>+IFERROR(VLOOKUP(C309,[1]Directorio!$B$2:$V$1100,10,FALSE),"")</f>
        <v/>
      </c>
      <c r="N309" s="36" t="str">
        <f>+IFERROR(VLOOKUP(C309,[1]Directorio!$B$2:$V$1100,11,FALSE),"")</f>
        <v/>
      </c>
      <c r="O309" s="38" t="str">
        <f>+IFERROR(VLOOKUP(C309,[1]Directorio!$B$2:$V$1100,12,FALSE),"")</f>
        <v/>
      </c>
      <c r="P309" s="36" t="str">
        <f>+IFERROR(VLOOKUP(C309,[1]Directorio!$B$2:$V$1100,13,FALSE),"")</f>
        <v/>
      </c>
      <c r="Q309" s="36" t="str">
        <f>+IFERROR(VLOOKUP(C309,[1]Directorio!$B$2:$V$1100,14,FALSE),"")</f>
        <v/>
      </c>
      <c r="R309" s="36" t="str">
        <f>+IFERROR(VLOOKUP(C309,[1]Directorio!$B$2:$V$1100,15,FALSE),"")</f>
        <v/>
      </c>
      <c r="S309" s="36" t="str">
        <f>+IFERROR(VLOOKUP(C309,[1]Directorio!$B$2:$V$1100,16,FALSE),"")</f>
        <v/>
      </c>
      <c r="T309" s="36" t="str">
        <f>+IFERROR(VLOOKUP(C309,[1]Directorio!$B$2:$V$1100,17,FALSE),"")</f>
        <v/>
      </c>
      <c r="U309" s="39" t="str">
        <f>+IFERROR(VLOOKUP(C309,[1]Directorio!$B$2:$V$1100,18,FALSE),"")</f>
        <v/>
      </c>
      <c r="V309" s="39" t="str">
        <f>+IFERROR(VLOOKUP(C309,[1]Directorio!$B$2:$V$1100,19,FALSE),"")</f>
        <v/>
      </c>
      <c r="W309" s="40" t="str">
        <f>+IFERROR(VLOOKUP(C309,[1]Directorio!$B$2:$V$1100,20,FALSE),"")</f>
        <v/>
      </c>
      <c r="X309" s="39" t="str">
        <f>+IFERROR(VLOOKUP(C309,[1]Directorio!$B$2:$V$1100,21,FALSE),"")</f>
        <v/>
      </c>
      <c r="Y309" s="34"/>
      <c r="Z309" s="34"/>
      <c r="AA309" s="41"/>
      <c r="AB309" s="42"/>
      <c r="AC309" s="34"/>
      <c r="AD309" s="42"/>
      <c r="AE309" s="34"/>
      <c r="AF309" s="42"/>
      <c r="AG309" s="51"/>
    </row>
    <row r="310" spans="1:33" x14ac:dyDescent="0.25">
      <c r="A310" s="54">
        <v>306</v>
      </c>
      <c r="B310" s="48" t="str">
        <f t="shared" si="4"/>
        <v/>
      </c>
      <c r="C310" s="35"/>
      <c r="D310" s="43" t="str">
        <f>+IFERROR(VLOOKUP(E310,Listas!$H$2:$I$34,2,FALSE),"")</f>
        <v/>
      </c>
      <c r="E310" s="36" t="str">
        <f>+IFERROR(VLOOKUP(C310,[1]Directorio!$B$2:$V$1100,2,FALSE),"")</f>
        <v/>
      </c>
      <c r="F310" s="37" t="str">
        <f>+IFERROR(VLOOKUP(C310,[1]Directorio!$B$2:$V$1100,3,FALSE),"")</f>
        <v/>
      </c>
      <c r="G310" s="36" t="str">
        <f>+IFERROR(VLOOKUP(C310,[1]Directorio!$B$2:$V$1100,4,FALSE),"")</f>
        <v/>
      </c>
      <c r="H310" s="36" t="str">
        <f>+IFERROR(VLOOKUP(C310,[1]Directorio!$B$2:$V$1100,5,FALSE),"")</f>
        <v/>
      </c>
      <c r="I310" s="36" t="str">
        <f>+IFERROR(VLOOKUP(C310,[1]Directorio!$B$2:$V$1100,6,FALSE),"")</f>
        <v/>
      </c>
      <c r="J310" s="36" t="str">
        <f>+IFERROR(VLOOKUP(C310,[1]Directorio!$B$2:$V$1100,7,FALSE),"")</f>
        <v/>
      </c>
      <c r="K310" s="36" t="str">
        <f>+IFERROR(VLOOKUP(C310,[1]Directorio!$B$2:$V$1100,8,FALSE),"")</f>
        <v/>
      </c>
      <c r="L310" s="36" t="str">
        <f>+IFERROR(VLOOKUP(C310,[1]Directorio!$B$2:$V$1100,9,FALSE),"")</f>
        <v/>
      </c>
      <c r="M310" s="36" t="str">
        <f>+IFERROR(VLOOKUP(C310,[1]Directorio!$B$2:$V$1100,10,FALSE),"")</f>
        <v/>
      </c>
      <c r="N310" s="36" t="str">
        <f>+IFERROR(VLOOKUP(C310,[1]Directorio!$B$2:$V$1100,11,FALSE),"")</f>
        <v/>
      </c>
      <c r="O310" s="38" t="str">
        <f>+IFERROR(VLOOKUP(C310,[1]Directorio!$B$2:$V$1100,12,FALSE),"")</f>
        <v/>
      </c>
      <c r="P310" s="36" t="str">
        <f>+IFERROR(VLOOKUP(C310,[1]Directorio!$B$2:$V$1100,13,FALSE),"")</f>
        <v/>
      </c>
      <c r="Q310" s="36" t="str">
        <f>+IFERROR(VLOOKUP(C310,[1]Directorio!$B$2:$V$1100,14,FALSE),"")</f>
        <v/>
      </c>
      <c r="R310" s="36" t="str">
        <f>+IFERROR(VLOOKUP(C310,[1]Directorio!$B$2:$V$1100,15,FALSE),"")</f>
        <v/>
      </c>
      <c r="S310" s="36" t="str">
        <f>+IFERROR(VLOOKUP(C310,[1]Directorio!$B$2:$V$1100,16,FALSE),"")</f>
        <v/>
      </c>
      <c r="T310" s="36" t="str">
        <f>+IFERROR(VLOOKUP(C310,[1]Directorio!$B$2:$V$1100,17,FALSE),"")</f>
        <v/>
      </c>
      <c r="U310" s="39" t="str">
        <f>+IFERROR(VLOOKUP(C310,[1]Directorio!$B$2:$V$1100,18,FALSE),"")</f>
        <v/>
      </c>
      <c r="V310" s="39" t="str">
        <f>+IFERROR(VLOOKUP(C310,[1]Directorio!$B$2:$V$1100,19,FALSE),"")</f>
        <v/>
      </c>
      <c r="W310" s="40" t="str">
        <f>+IFERROR(VLOOKUP(C310,[1]Directorio!$B$2:$V$1100,20,FALSE),"")</f>
        <v/>
      </c>
      <c r="X310" s="39" t="str">
        <f>+IFERROR(VLOOKUP(C310,[1]Directorio!$B$2:$V$1100,21,FALSE),"")</f>
        <v/>
      </c>
      <c r="Y310" s="34"/>
      <c r="Z310" s="34"/>
      <c r="AA310" s="41"/>
      <c r="AB310" s="42"/>
      <c r="AC310" s="34"/>
      <c r="AD310" s="42"/>
      <c r="AE310" s="34"/>
      <c r="AF310" s="42"/>
      <c r="AG310" s="51"/>
    </row>
    <row r="311" spans="1:33" x14ac:dyDescent="0.25">
      <c r="A311" s="54">
        <v>307</v>
      </c>
      <c r="B311" s="48" t="str">
        <f t="shared" si="4"/>
        <v/>
      </c>
      <c r="C311" s="35"/>
      <c r="D311" s="43" t="str">
        <f>+IFERROR(VLOOKUP(E311,Listas!$H$2:$I$34,2,FALSE),"")</f>
        <v/>
      </c>
      <c r="E311" s="36" t="str">
        <f>+IFERROR(VLOOKUP(C311,[1]Directorio!$B$2:$V$1100,2,FALSE),"")</f>
        <v/>
      </c>
      <c r="F311" s="37" t="str">
        <f>+IFERROR(VLOOKUP(C311,[1]Directorio!$B$2:$V$1100,3,FALSE),"")</f>
        <v/>
      </c>
      <c r="G311" s="36" t="str">
        <f>+IFERROR(VLOOKUP(C311,[1]Directorio!$B$2:$V$1100,4,FALSE),"")</f>
        <v/>
      </c>
      <c r="H311" s="36" t="str">
        <f>+IFERROR(VLOOKUP(C311,[1]Directorio!$B$2:$V$1100,5,FALSE),"")</f>
        <v/>
      </c>
      <c r="I311" s="36" t="str">
        <f>+IFERROR(VLOOKUP(C311,[1]Directorio!$B$2:$V$1100,6,FALSE),"")</f>
        <v/>
      </c>
      <c r="J311" s="36" t="str">
        <f>+IFERROR(VLOOKUP(C311,[1]Directorio!$B$2:$V$1100,7,FALSE),"")</f>
        <v/>
      </c>
      <c r="K311" s="36" t="str">
        <f>+IFERROR(VLOOKUP(C311,[1]Directorio!$B$2:$V$1100,8,FALSE),"")</f>
        <v/>
      </c>
      <c r="L311" s="36" t="str">
        <f>+IFERROR(VLOOKUP(C311,[1]Directorio!$B$2:$V$1100,9,FALSE),"")</f>
        <v/>
      </c>
      <c r="M311" s="36" t="str">
        <f>+IFERROR(VLOOKUP(C311,[1]Directorio!$B$2:$V$1100,10,FALSE),"")</f>
        <v/>
      </c>
      <c r="N311" s="36" t="str">
        <f>+IFERROR(VLOOKUP(C311,[1]Directorio!$B$2:$V$1100,11,FALSE),"")</f>
        <v/>
      </c>
      <c r="O311" s="38" t="str">
        <f>+IFERROR(VLOOKUP(C311,[1]Directorio!$B$2:$V$1100,12,FALSE),"")</f>
        <v/>
      </c>
      <c r="P311" s="36" t="str">
        <f>+IFERROR(VLOOKUP(C311,[1]Directorio!$B$2:$V$1100,13,FALSE),"")</f>
        <v/>
      </c>
      <c r="Q311" s="36" t="str">
        <f>+IFERROR(VLOOKUP(C311,[1]Directorio!$B$2:$V$1100,14,FALSE),"")</f>
        <v/>
      </c>
      <c r="R311" s="36" t="str">
        <f>+IFERROR(VLOOKUP(C311,[1]Directorio!$B$2:$V$1100,15,FALSE),"")</f>
        <v/>
      </c>
      <c r="S311" s="36" t="str">
        <f>+IFERROR(VLOOKUP(C311,[1]Directorio!$B$2:$V$1100,16,FALSE),"")</f>
        <v/>
      </c>
      <c r="T311" s="36" t="str">
        <f>+IFERROR(VLOOKUP(C311,[1]Directorio!$B$2:$V$1100,17,FALSE),"")</f>
        <v/>
      </c>
      <c r="U311" s="39" t="str">
        <f>+IFERROR(VLOOKUP(C311,[1]Directorio!$B$2:$V$1100,18,FALSE),"")</f>
        <v/>
      </c>
      <c r="V311" s="39" t="str">
        <f>+IFERROR(VLOOKUP(C311,[1]Directorio!$B$2:$V$1100,19,FALSE),"")</f>
        <v/>
      </c>
      <c r="W311" s="40" t="str">
        <f>+IFERROR(VLOOKUP(C311,[1]Directorio!$B$2:$V$1100,20,FALSE),"")</f>
        <v/>
      </c>
      <c r="X311" s="39" t="str">
        <f>+IFERROR(VLOOKUP(C311,[1]Directorio!$B$2:$V$1100,21,FALSE),"")</f>
        <v/>
      </c>
      <c r="Y311" s="34"/>
      <c r="Z311" s="34"/>
      <c r="AA311" s="41"/>
      <c r="AB311" s="42"/>
      <c r="AC311" s="34"/>
      <c r="AD311" s="42"/>
      <c r="AE311" s="34"/>
      <c r="AF311" s="42"/>
      <c r="AG311" s="51"/>
    </row>
    <row r="312" spans="1:33" x14ac:dyDescent="0.25">
      <c r="A312" s="54">
        <v>308</v>
      </c>
      <c r="B312" s="48" t="str">
        <f t="shared" si="4"/>
        <v/>
      </c>
      <c r="C312" s="35"/>
      <c r="D312" s="43" t="str">
        <f>+IFERROR(VLOOKUP(E312,Listas!$H$2:$I$34,2,FALSE),"")</f>
        <v/>
      </c>
      <c r="E312" s="36" t="str">
        <f>+IFERROR(VLOOKUP(C312,[1]Directorio!$B$2:$V$1100,2,FALSE),"")</f>
        <v/>
      </c>
      <c r="F312" s="37" t="str">
        <f>+IFERROR(VLOOKUP(C312,[1]Directorio!$B$2:$V$1100,3,FALSE),"")</f>
        <v/>
      </c>
      <c r="G312" s="36" t="str">
        <f>+IFERROR(VLOOKUP(C312,[1]Directorio!$B$2:$V$1100,4,FALSE),"")</f>
        <v/>
      </c>
      <c r="H312" s="36" t="str">
        <f>+IFERROR(VLOOKUP(C312,[1]Directorio!$B$2:$V$1100,5,FALSE),"")</f>
        <v/>
      </c>
      <c r="I312" s="36" t="str">
        <f>+IFERROR(VLOOKUP(C312,[1]Directorio!$B$2:$V$1100,6,FALSE),"")</f>
        <v/>
      </c>
      <c r="J312" s="36" t="str">
        <f>+IFERROR(VLOOKUP(C312,[1]Directorio!$B$2:$V$1100,7,FALSE),"")</f>
        <v/>
      </c>
      <c r="K312" s="36" t="str">
        <f>+IFERROR(VLOOKUP(C312,[1]Directorio!$B$2:$V$1100,8,FALSE),"")</f>
        <v/>
      </c>
      <c r="L312" s="36" t="str">
        <f>+IFERROR(VLOOKUP(C312,[1]Directorio!$B$2:$V$1100,9,FALSE),"")</f>
        <v/>
      </c>
      <c r="M312" s="36" t="str">
        <f>+IFERROR(VLOOKUP(C312,[1]Directorio!$B$2:$V$1100,10,FALSE),"")</f>
        <v/>
      </c>
      <c r="N312" s="36" t="str">
        <f>+IFERROR(VLOOKUP(C312,[1]Directorio!$B$2:$V$1100,11,FALSE),"")</f>
        <v/>
      </c>
      <c r="O312" s="38" t="str">
        <f>+IFERROR(VLOOKUP(C312,[1]Directorio!$B$2:$V$1100,12,FALSE),"")</f>
        <v/>
      </c>
      <c r="P312" s="36" t="str">
        <f>+IFERROR(VLOOKUP(C312,[1]Directorio!$B$2:$V$1100,13,FALSE),"")</f>
        <v/>
      </c>
      <c r="Q312" s="36" t="str">
        <f>+IFERROR(VLOOKUP(C312,[1]Directorio!$B$2:$V$1100,14,FALSE),"")</f>
        <v/>
      </c>
      <c r="R312" s="36" t="str">
        <f>+IFERROR(VLOOKUP(C312,[1]Directorio!$B$2:$V$1100,15,FALSE),"")</f>
        <v/>
      </c>
      <c r="S312" s="36" t="str">
        <f>+IFERROR(VLOOKUP(C312,[1]Directorio!$B$2:$V$1100,16,FALSE),"")</f>
        <v/>
      </c>
      <c r="T312" s="36" t="str">
        <f>+IFERROR(VLOOKUP(C312,[1]Directorio!$B$2:$V$1100,17,FALSE),"")</f>
        <v/>
      </c>
      <c r="U312" s="39" t="str">
        <f>+IFERROR(VLOOKUP(C312,[1]Directorio!$B$2:$V$1100,18,FALSE),"")</f>
        <v/>
      </c>
      <c r="V312" s="39" t="str">
        <f>+IFERROR(VLOOKUP(C312,[1]Directorio!$B$2:$V$1100,19,FALSE),"")</f>
        <v/>
      </c>
      <c r="W312" s="40" t="str">
        <f>+IFERROR(VLOOKUP(C312,[1]Directorio!$B$2:$V$1100,20,FALSE),"")</f>
        <v/>
      </c>
      <c r="X312" s="39" t="str">
        <f>+IFERROR(VLOOKUP(C312,[1]Directorio!$B$2:$V$1100,21,FALSE),"")</f>
        <v/>
      </c>
      <c r="Y312" s="34"/>
      <c r="Z312" s="34"/>
      <c r="AA312" s="41"/>
      <c r="AB312" s="42"/>
      <c r="AC312" s="34"/>
      <c r="AD312" s="42"/>
      <c r="AE312" s="34"/>
      <c r="AF312" s="42"/>
      <c r="AG312" s="51"/>
    </row>
    <row r="313" spans="1:33" x14ac:dyDescent="0.25">
      <c r="A313" s="54">
        <v>309</v>
      </c>
      <c r="B313" s="48" t="str">
        <f t="shared" si="4"/>
        <v/>
      </c>
      <c r="C313" s="35"/>
      <c r="D313" s="43" t="str">
        <f>+IFERROR(VLOOKUP(E313,Listas!$H$2:$I$34,2,FALSE),"")</f>
        <v/>
      </c>
      <c r="E313" s="36" t="str">
        <f>+IFERROR(VLOOKUP(C313,[1]Directorio!$B$2:$V$1100,2,FALSE),"")</f>
        <v/>
      </c>
      <c r="F313" s="37" t="str">
        <f>+IFERROR(VLOOKUP(C313,[1]Directorio!$B$2:$V$1100,3,FALSE),"")</f>
        <v/>
      </c>
      <c r="G313" s="36" t="str">
        <f>+IFERROR(VLOOKUP(C313,[1]Directorio!$B$2:$V$1100,4,FALSE),"")</f>
        <v/>
      </c>
      <c r="H313" s="36" t="str">
        <f>+IFERROR(VLOOKUP(C313,[1]Directorio!$B$2:$V$1100,5,FALSE),"")</f>
        <v/>
      </c>
      <c r="I313" s="36" t="str">
        <f>+IFERROR(VLOOKUP(C313,[1]Directorio!$B$2:$V$1100,6,FALSE),"")</f>
        <v/>
      </c>
      <c r="J313" s="36" t="str">
        <f>+IFERROR(VLOOKUP(C313,[1]Directorio!$B$2:$V$1100,7,FALSE),"")</f>
        <v/>
      </c>
      <c r="K313" s="36" t="str">
        <f>+IFERROR(VLOOKUP(C313,[1]Directorio!$B$2:$V$1100,8,FALSE),"")</f>
        <v/>
      </c>
      <c r="L313" s="36" t="str">
        <f>+IFERROR(VLOOKUP(C313,[1]Directorio!$B$2:$V$1100,9,FALSE),"")</f>
        <v/>
      </c>
      <c r="M313" s="36" t="str">
        <f>+IFERROR(VLOOKUP(C313,[1]Directorio!$B$2:$V$1100,10,FALSE),"")</f>
        <v/>
      </c>
      <c r="N313" s="36" t="str">
        <f>+IFERROR(VLOOKUP(C313,[1]Directorio!$B$2:$V$1100,11,FALSE),"")</f>
        <v/>
      </c>
      <c r="O313" s="38" t="str">
        <f>+IFERROR(VLOOKUP(C313,[1]Directorio!$B$2:$V$1100,12,FALSE),"")</f>
        <v/>
      </c>
      <c r="P313" s="36" t="str">
        <f>+IFERROR(VLOOKUP(C313,[1]Directorio!$B$2:$V$1100,13,FALSE),"")</f>
        <v/>
      </c>
      <c r="Q313" s="36" t="str">
        <f>+IFERROR(VLOOKUP(C313,[1]Directorio!$B$2:$V$1100,14,FALSE),"")</f>
        <v/>
      </c>
      <c r="R313" s="36" t="str">
        <f>+IFERROR(VLOOKUP(C313,[1]Directorio!$B$2:$V$1100,15,FALSE),"")</f>
        <v/>
      </c>
      <c r="S313" s="36" t="str">
        <f>+IFERROR(VLOOKUP(C313,[1]Directorio!$B$2:$V$1100,16,FALSE),"")</f>
        <v/>
      </c>
      <c r="T313" s="36" t="str">
        <f>+IFERROR(VLOOKUP(C313,[1]Directorio!$B$2:$V$1100,17,FALSE),"")</f>
        <v/>
      </c>
      <c r="U313" s="39" t="str">
        <f>+IFERROR(VLOOKUP(C313,[1]Directorio!$B$2:$V$1100,18,FALSE),"")</f>
        <v/>
      </c>
      <c r="V313" s="39" t="str">
        <f>+IFERROR(VLOOKUP(C313,[1]Directorio!$B$2:$V$1100,19,FALSE),"")</f>
        <v/>
      </c>
      <c r="W313" s="40" t="str">
        <f>+IFERROR(VLOOKUP(C313,[1]Directorio!$B$2:$V$1100,20,FALSE),"")</f>
        <v/>
      </c>
      <c r="X313" s="39" t="str">
        <f>+IFERROR(VLOOKUP(C313,[1]Directorio!$B$2:$V$1100,21,FALSE),"")</f>
        <v/>
      </c>
      <c r="Y313" s="34"/>
      <c r="Z313" s="34"/>
      <c r="AA313" s="41"/>
      <c r="AB313" s="42"/>
      <c r="AC313" s="34"/>
      <c r="AD313" s="42"/>
      <c r="AE313" s="34"/>
      <c r="AF313" s="42"/>
      <c r="AG313" s="51"/>
    </row>
    <row r="314" spans="1:33" x14ac:dyDescent="0.25">
      <c r="A314" s="54">
        <v>310</v>
      </c>
      <c r="B314" s="48" t="str">
        <f t="shared" si="4"/>
        <v/>
      </c>
      <c r="C314" s="35"/>
      <c r="D314" s="43" t="str">
        <f>+IFERROR(VLOOKUP(E314,Listas!$H$2:$I$34,2,FALSE),"")</f>
        <v/>
      </c>
      <c r="E314" s="36" t="str">
        <f>+IFERROR(VLOOKUP(C314,[1]Directorio!$B$2:$V$1100,2,FALSE),"")</f>
        <v/>
      </c>
      <c r="F314" s="37" t="str">
        <f>+IFERROR(VLOOKUP(C314,[1]Directorio!$B$2:$V$1100,3,FALSE),"")</f>
        <v/>
      </c>
      <c r="G314" s="36" t="str">
        <f>+IFERROR(VLOOKUP(C314,[1]Directorio!$B$2:$V$1100,4,FALSE),"")</f>
        <v/>
      </c>
      <c r="H314" s="36" t="str">
        <f>+IFERROR(VLOOKUP(C314,[1]Directorio!$B$2:$V$1100,5,FALSE),"")</f>
        <v/>
      </c>
      <c r="I314" s="36" t="str">
        <f>+IFERROR(VLOOKUP(C314,[1]Directorio!$B$2:$V$1100,6,FALSE),"")</f>
        <v/>
      </c>
      <c r="J314" s="36" t="str">
        <f>+IFERROR(VLOOKUP(C314,[1]Directorio!$B$2:$V$1100,7,FALSE),"")</f>
        <v/>
      </c>
      <c r="K314" s="36" t="str">
        <f>+IFERROR(VLOOKUP(C314,[1]Directorio!$B$2:$V$1100,8,FALSE),"")</f>
        <v/>
      </c>
      <c r="L314" s="36" t="str">
        <f>+IFERROR(VLOOKUP(C314,[1]Directorio!$B$2:$V$1100,9,FALSE),"")</f>
        <v/>
      </c>
      <c r="M314" s="36" t="str">
        <f>+IFERROR(VLOOKUP(C314,[1]Directorio!$B$2:$V$1100,10,FALSE),"")</f>
        <v/>
      </c>
      <c r="N314" s="36" t="str">
        <f>+IFERROR(VLOOKUP(C314,[1]Directorio!$B$2:$V$1100,11,FALSE),"")</f>
        <v/>
      </c>
      <c r="O314" s="38" t="str">
        <f>+IFERROR(VLOOKUP(C314,[1]Directorio!$B$2:$V$1100,12,FALSE),"")</f>
        <v/>
      </c>
      <c r="P314" s="36" t="str">
        <f>+IFERROR(VLOOKUP(C314,[1]Directorio!$B$2:$V$1100,13,FALSE),"")</f>
        <v/>
      </c>
      <c r="Q314" s="36" t="str">
        <f>+IFERROR(VLOOKUP(C314,[1]Directorio!$B$2:$V$1100,14,FALSE),"")</f>
        <v/>
      </c>
      <c r="R314" s="36" t="str">
        <f>+IFERROR(VLOOKUP(C314,[1]Directorio!$B$2:$V$1100,15,FALSE),"")</f>
        <v/>
      </c>
      <c r="S314" s="36" t="str">
        <f>+IFERROR(VLOOKUP(C314,[1]Directorio!$B$2:$V$1100,16,FALSE),"")</f>
        <v/>
      </c>
      <c r="T314" s="36" t="str">
        <f>+IFERROR(VLOOKUP(C314,[1]Directorio!$B$2:$V$1100,17,FALSE),"")</f>
        <v/>
      </c>
      <c r="U314" s="39" t="str">
        <f>+IFERROR(VLOOKUP(C314,[1]Directorio!$B$2:$V$1100,18,FALSE),"")</f>
        <v/>
      </c>
      <c r="V314" s="39" t="str">
        <f>+IFERROR(VLOOKUP(C314,[1]Directorio!$B$2:$V$1100,19,FALSE),"")</f>
        <v/>
      </c>
      <c r="W314" s="40" t="str">
        <f>+IFERROR(VLOOKUP(C314,[1]Directorio!$B$2:$V$1100,20,FALSE),"")</f>
        <v/>
      </c>
      <c r="X314" s="39" t="str">
        <f>+IFERROR(VLOOKUP(C314,[1]Directorio!$B$2:$V$1100,21,FALSE),"")</f>
        <v/>
      </c>
      <c r="Y314" s="34"/>
      <c r="Z314" s="34"/>
      <c r="AA314" s="41"/>
      <c r="AB314" s="42"/>
      <c r="AC314" s="34"/>
      <c r="AD314" s="42"/>
      <c r="AE314" s="34"/>
      <c r="AF314" s="42"/>
      <c r="AG314" s="51"/>
    </row>
    <row r="315" spans="1:33" x14ac:dyDescent="0.25">
      <c r="A315" s="54">
        <v>311</v>
      </c>
      <c r="B315" s="48" t="str">
        <f t="shared" si="4"/>
        <v/>
      </c>
      <c r="C315" s="35"/>
      <c r="D315" s="43" t="str">
        <f>+IFERROR(VLOOKUP(E315,Listas!$H$2:$I$34,2,FALSE),"")</f>
        <v/>
      </c>
      <c r="E315" s="36" t="str">
        <f>+IFERROR(VLOOKUP(C315,[1]Directorio!$B$2:$V$1100,2,FALSE),"")</f>
        <v/>
      </c>
      <c r="F315" s="37" t="str">
        <f>+IFERROR(VLOOKUP(C315,[1]Directorio!$B$2:$V$1100,3,FALSE),"")</f>
        <v/>
      </c>
      <c r="G315" s="36" t="str">
        <f>+IFERROR(VLOOKUP(C315,[1]Directorio!$B$2:$V$1100,4,FALSE),"")</f>
        <v/>
      </c>
      <c r="H315" s="36" t="str">
        <f>+IFERROR(VLOOKUP(C315,[1]Directorio!$B$2:$V$1100,5,FALSE),"")</f>
        <v/>
      </c>
      <c r="I315" s="36" t="str">
        <f>+IFERROR(VLOOKUP(C315,[1]Directorio!$B$2:$V$1100,6,FALSE),"")</f>
        <v/>
      </c>
      <c r="J315" s="36" t="str">
        <f>+IFERROR(VLOOKUP(C315,[1]Directorio!$B$2:$V$1100,7,FALSE),"")</f>
        <v/>
      </c>
      <c r="K315" s="36" t="str">
        <f>+IFERROR(VLOOKUP(C315,[1]Directorio!$B$2:$V$1100,8,FALSE),"")</f>
        <v/>
      </c>
      <c r="L315" s="36" t="str">
        <f>+IFERROR(VLOOKUP(C315,[1]Directorio!$B$2:$V$1100,9,FALSE),"")</f>
        <v/>
      </c>
      <c r="M315" s="36" t="str">
        <f>+IFERROR(VLOOKUP(C315,[1]Directorio!$B$2:$V$1100,10,FALSE),"")</f>
        <v/>
      </c>
      <c r="N315" s="36" t="str">
        <f>+IFERROR(VLOOKUP(C315,[1]Directorio!$B$2:$V$1100,11,FALSE),"")</f>
        <v/>
      </c>
      <c r="O315" s="38" t="str">
        <f>+IFERROR(VLOOKUP(C315,[1]Directorio!$B$2:$V$1100,12,FALSE),"")</f>
        <v/>
      </c>
      <c r="P315" s="36" t="str">
        <f>+IFERROR(VLOOKUP(C315,[1]Directorio!$B$2:$V$1100,13,FALSE),"")</f>
        <v/>
      </c>
      <c r="Q315" s="36" t="str">
        <f>+IFERROR(VLOOKUP(C315,[1]Directorio!$B$2:$V$1100,14,FALSE),"")</f>
        <v/>
      </c>
      <c r="R315" s="36" t="str">
        <f>+IFERROR(VLOOKUP(C315,[1]Directorio!$B$2:$V$1100,15,FALSE),"")</f>
        <v/>
      </c>
      <c r="S315" s="36" t="str">
        <f>+IFERROR(VLOOKUP(C315,[1]Directorio!$B$2:$V$1100,16,FALSE),"")</f>
        <v/>
      </c>
      <c r="T315" s="36" t="str">
        <f>+IFERROR(VLOOKUP(C315,[1]Directorio!$B$2:$V$1100,17,FALSE),"")</f>
        <v/>
      </c>
      <c r="U315" s="39" t="str">
        <f>+IFERROR(VLOOKUP(C315,[1]Directorio!$B$2:$V$1100,18,FALSE),"")</f>
        <v/>
      </c>
      <c r="V315" s="39" t="str">
        <f>+IFERROR(VLOOKUP(C315,[1]Directorio!$B$2:$V$1100,19,FALSE),"")</f>
        <v/>
      </c>
      <c r="W315" s="40" t="str">
        <f>+IFERROR(VLOOKUP(C315,[1]Directorio!$B$2:$V$1100,20,FALSE),"")</f>
        <v/>
      </c>
      <c r="X315" s="39" t="str">
        <f>+IFERROR(VLOOKUP(C315,[1]Directorio!$B$2:$V$1100,21,FALSE),"")</f>
        <v/>
      </c>
      <c r="Y315" s="34"/>
      <c r="Z315" s="34"/>
      <c r="AA315" s="41"/>
      <c r="AB315" s="42"/>
      <c r="AC315" s="34"/>
      <c r="AD315" s="42"/>
      <c r="AE315" s="34"/>
      <c r="AF315" s="42"/>
      <c r="AG315" s="51"/>
    </row>
    <row r="316" spans="1:33" x14ac:dyDescent="0.25">
      <c r="A316" s="54">
        <v>312</v>
      </c>
      <c r="B316" s="48" t="str">
        <f t="shared" si="4"/>
        <v/>
      </c>
      <c r="C316" s="35"/>
      <c r="D316" s="43" t="str">
        <f>+IFERROR(VLOOKUP(E316,Listas!$H$2:$I$34,2,FALSE),"")</f>
        <v/>
      </c>
      <c r="E316" s="36" t="str">
        <f>+IFERROR(VLOOKUP(C316,[1]Directorio!$B$2:$V$1100,2,FALSE),"")</f>
        <v/>
      </c>
      <c r="F316" s="37" t="str">
        <f>+IFERROR(VLOOKUP(C316,[1]Directorio!$B$2:$V$1100,3,FALSE),"")</f>
        <v/>
      </c>
      <c r="G316" s="36" t="str">
        <f>+IFERROR(VLOOKUP(C316,[1]Directorio!$B$2:$V$1100,4,FALSE),"")</f>
        <v/>
      </c>
      <c r="H316" s="36" t="str">
        <f>+IFERROR(VLOOKUP(C316,[1]Directorio!$B$2:$V$1100,5,FALSE),"")</f>
        <v/>
      </c>
      <c r="I316" s="36" t="str">
        <f>+IFERROR(VLOOKUP(C316,[1]Directorio!$B$2:$V$1100,6,FALSE),"")</f>
        <v/>
      </c>
      <c r="J316" s="36" t="str">
        <f>+IFERROR(VLOOKUP(C316,[1]Directorio!$B$2:$V$1100,7,FALSE),"")</f>
        <v/>
      </c>
      <c r="K316" s="36" t="str">
        <f>+IFERROR(VLOOKUP(C316,[1]Directorio!$B$2:$V$1100,8,FALSE),"")</f>
        <v/>
      </c>
      <c r="L316" s="36" t="str">
        <f>+IFERROR(VLOOKUP(C316,[1]Directorio!$B$2:$V$1100,9,FALSE),"")</f>
        <v/>
      </c>
      <c r="M316" s="36" t="str">
        <f>+IFERROR(VLOOKUP(C316,[1]Directorio!$B$2:$V$1100,10,FALSE),"")</f>
        <v/>
      </c>
      <c r="N316" s="36" t="str">
        <f>+IFERROR(VLOOKUP(C316,[1]Directorio!$B$2:$V$1100,11,FALSE),"")</f>
        <v/>
      </c>
      <c r="O316" s="38" t="str">
        <f>+IFERROR(VLOOKUP(C316,[1]Directorio!$B$2:$V$1100,12,FALSE),"")</f>
        <v/>
      </c>
      <c r="P316" s="36" t="str">
        <f>+IFERROR(VLOOKUP(C316,[1]Directorio!$B$2:$V$1100,13,FALSE),"")</f>
        <v/>
      </c>
      <c r="Q316" s="36" t="str">
        <f>+IFERROR(VLOOKUP(C316,[1]Directorio!$B$2:$V$1100,14,FALSE),"")</f>
        <v/>
      </c>
      <c r="R316" s="36" t="str">
        <f>+IFERROR(VLOOKUP(C316,[1]Directorio!$B$2:$V$1100,15,FALSE),"")</f>
        <v/>
      </c>
      <c r="S316" s="36" t="str">
        <f>+IFERROR(VLOOKUP(C316,[1]Directorio!$B$2:$V$1100,16,FALSE),"")</f>
        <v/>
      </c>
      <c r="T316" s="36" t="str">
        <f>+IFERROR(VLOOKUP(C316,[1]Directorio!$B$2:$V$1100,17,FALSE),"")</f>
        <v/>
      </c>
      <c r="U316" s="39" t="str">
        <f>+IFERROR(VLOOKUP(C316,[1]Directorio!$B$2:$V$1100,18,FALSE),"")</f>
        <v/>
      </c>
      <c r="V316" s="39" t="str">
        <f>+IFERROR(VLOOKUP(C316,[1]Directorio!$B$2:$V$1100,19,FALSE),"")</f>
        <v/>
      </c>
      <c r="W316" s="40" t="str">
        <f>+IFERROR(VLOOKUP(C316,[1]Directorio!$B$2:$V$1100,20,FALSE),"")</f>
        <v/>
      </c>
      <c r="X316" s="39" t="str">
        <f>+IFERROR(VLOOKUP(C316,[1]Directorio!$B$2:$V$1100,21,FALSE),"")</f>
        <v/>
      </c>
      <c r="Y316" s="34"/>
      <c r="Z316" s="34"/>
      <c r="AA316" s="41"/>
      <c r="AB316" s="42"/>
      <c r="AC316" s="34"/>
      <c r="AD316" s="42"/>
      <c r="AE316" s="34"/>
      <c r="AF316" s="42"/>
      <c r="AG316" s="51"/>
    </row>
    <row r="317" spans="1:33" x14ac:dyDescent="0.25">
      <c r="A317" s="54">
        <v>313</v>
      </c>
      <c r="B317" s="48" t="str">
        <f t="shared" si="4"/>
        <v/>
      </c>
      <c r="C317" s="35"/>
      <c r="D317" s="43" t="str">
        <f>+IFERROR(VLOOKUP(E317,Listas!$H$2:$I$34,2,FALSE),"")</f>
        <v/>
      </c>
      <c r="E317" s="36" t="str">
        <f>+IFERROR(VLOOKUP(C317,[1]Directorio!$B$2:$V$1100,2,FALSE),"")</f>
        <v/>
      </c>
      <c r="F317" s="37" t="str">
        <f>+IFERROR(VLOOKUP(C317,[1]Directorio!$B$2:$V$1100,3,FALSE),"")</f>
        <v/>
      </c>
      <c r="G317" s="36" t="str">
        <f>+IFERROR(VLOOKUP(C317,[1]Directorio!$B$2:$V$1100,4,FALSE),"")</f>
        <v/>
      </c>
      <c r="H317" s="36" t="str">
        <f>+IFERROR(VLOOKUP(C317,[1]Directorio!$B$2:$V$1100,5,FALSE),"")</f>
        <v/>
      </c>
      <c r="I317" s="36" t="str">
        <f>+IFERROR(VLOOKUP(C317,[1]Directorio!$B$2:$V$1100,6,FALSE),"")</f>
        <v/>
      </c>
      <c r="J317" s="36" t="str">
        <f>+IFERROR(VLOOKUP(C317,[1]Directorio!$B$2:$V$1100,7,FALSE),"")</f>
        <v/>
      </c>
      <c r="K317" s="36" t="str">
        <f>+IFERROR(VLOOKUP(C317,[1]Directorio!$B$2:$V$1100,8,FALSE),"")</f>
        <v/>
      </c>
      <c r="L317" s="36" t="str">
        <f>+IFERROR(VLOOKUP(C317,[1]Directorio!$B$2:$V$1100,9,FALSE),"")</f>
        <v/>
      </c>
      <c r="M317" s="36" t="str">
        <f>+IFERROR(VLOOKUP(C317,[1]Directorio!$B$2:$V$1100,10,FALSE),"")</f>
        <v/>
      </c>
      <c r="N317" s="36" t="str">
        <f>+IFERROR(VLOOKUP(C317,[1]Directorio!$B$2:$V$1100,11,FALSE),"")</f>
        <v/>
      </c>
      <c r="O317" s="38" t="str">
        <f>+IFERROR(VLOOKUP(C317,[1]Directorio!$B$2:$V$1100,12,FALSE),"")</f>
        <v/>
      </c>
      <c r="P317" s="36" t="str">
        <f>+IFERROR(VLOOKUP(C317,[1]Directorio!$B$2:$V$1100,13,FALSE),"")</f>
        <v/>
      </c>
      <c r="Q317" s="36" t="str">
        <f>+IFERROR(VLOOKUP(C317,[1]Directorio!$B$2:$V$1100,14,FALSE),"")</f>
        <v/>
      </c>
      <c r="R317" s="36" t="str">
        <f>+IFERROR(VLOOKUP(C317,[1]Directorio!$B$2:$V$1100,15,FALSE),"")</f>
        <v/>
      </c>
      <c r="S317" s="36" t="str">
        <f>+IFERROR(VLOOKUP(C317,[1]Directorio!$B$2:$V$1100,16,FALSE),"")</f>
        <v/>
      </c>
      <c r="T317" s="36" t="str">
        <f>+IFERROR(VLOOKUP(C317,[1]Directorio!$B$2:$V$1100,17,FALSE),"")</f>
        <v/>
      </c>
      <c r="U317" s="39" t="str">
        <f>+IFERROR(VLOOKUP(C317,[1]Directorio!$B$2:$V$1100,18,FALSE),"")</f>
        <v/>
      </c>
      <c r="V317" s="39" t="str">
        <f>+IFERROR(VLOOKUP(C317,[1]Directorio!$B$2:$V$1100,19,FALSE),"")</f>
        <v/>
      </c>
      <c r="W317" s="40" t="str">
        <f>+IFERROR(VLOOKUP(C317,[1]Directorio!$B$2:$V$1100,20,FALSE),"")</f>
        <v/>
      </c>
      <c r="X317" s="39" t="str">
        <f>+IFERROR(VLOOKUP(C317,[1]Directorio!$B$2:$V$1100,21,FALSE),"")</f>
        <v/>
      </c>
      <c r="Y317" s="34"/>
      <c r="Z317" s="34"/>
      <c r="AA317" s="41"/>
      <c r="AB317" s="42"/>
      <c r="AC317" s="34"/>
      <c r="AD317" s="42"/>
      <c r="AE317" s="34"/>
      <c r="AF317" s="42"/>
      <c r="AG317" s="51"/>
    </row>
    <row r="318" spans="1:33" x14ac:dyDescent="0.25">
      <c r="A318" s="54">
        <v>314</v>
      </c>
      <c r="B318" s="48" t="str">
        <f t="shared" si="4"/>
        <v/>
      </c>
      <c r="C318" s="35"/>
      <c r="D318" s="43" t="str">
        <f>+IFERROR(VLOOKUP(E318,Listas!$H$2:$I$34,2,FALSE),"")</f>
        <v/>
      </c>
      <c r="E318" s="36" t="str">
        <f>+IFERROR(VLOOKUP(C318,[1]Directorio!$B$2:$V$1100,2,FALSE),"")</f>
        <v/>
      </c>
      <c r="F318" s="37" t="str">
        <f>+IFERROR(VLOOKUP(C318,[1]Directorio!$B$2:$V$1100,3,FALSE),"")</f>
        <v/>
      </c>
      <c r="G318" s="36" t="str">
        <f>+IFERROR(VLOOKUP(C318,[1]Directorio!$B$2:$V$1100,4,FALSE),"")</f>
        <v/>
      </c>
      <c r="H318" s="36" t="str">
        <f>+IFERROR(VLOOKUP(C318,[1]Directorio!$B$2:$V$1100,5,FALSE),"")</f>
        <v/>
      </c>
      <c r="I318" s="36" t="str">
        <f>+IFERROR(VLOOKUP(C318,[1]Directorio!$B$2:$V$1100,6,FALSE),"")</f>
        <v/>
      </c>
      <c r="J318" s="36" t="str">
        <f>+IFERROR(VLOOKUP(C318,[1]Directorio!$B$2:$V$1100,7,FALSE),"")</f>
        <v/>
      </c>
      <c r="K318" s="36" t="str">
        <f>+IFERROR(VLOOKUP(C318,[1]Directorio!$B$2:$V$1100,8,FALSE),"")</f>
        <v/>
      </c>
      <c r="L318" s="36" t="str">
        <f>+IFERROR(VLOOKUP(C318,[1]Directorio!$B$2:$V$1100,9,FALSE),"")</f>
        <v/>
      </c>
      <c r="M318" s="36" t="str">
        <f>+IFERROR(VLOOKUP(C318,[1]Directorio!$B$2:$V$1100,10,FALSE),"")</f>
        <v/>
      </c>
      <c r="N318" s="36" t="str">
        <f>+IFERROR(VLOOKUP(C318,[1]Directorio!$B$2:$V$1100,11,FALSE),"")</f>
        <v/>
      </c>
      <c r="O318" s="38" t="str">
        <f>+IFERROR(VLOOKUP(C318,[1]Directorio!$B$2:$V$1100,12,FALSE),"")</f>
        <v/>
      </c>
      <c r="P318" s="36" t="str">
        <f>+IFERROR(VLOOKUP(C318,[1]Directorio!$B$2:$V$1100,13,FALSE),"")</f>
        <v/>
      </c>
      <c r="Q318" s="36" t="str">
        <f>+IFERROR(VLOOKUP(C318,[1]Directorio!$B$2:$V$1100,14,FALSE),"")</f>
        <v/>
      </c>
      <c r="R318" s="36" t="str">
        <f>+IFERROR(VLOOKUP(C318,[1]Directorio!$B$2:$V$1100,15,FALSE),"")</f>
        <v/>
      </c>
      <c r="S318" s="36" t="str">
        <f>+IFERROR(VLOOKUP(C318,[1]Directorio!$B$2:$V$1100,16,FALSE),"")</f>
        <v/>
      </c>
      <c r="T318" s="36" t="str">
        <f>+IFERROR(VLOOKUP(C318,[1]Directorio!$B$2:$V$1100,17,FALSE),"")</f>
        <v/>
      </c>
      <c r="U318" s="39" t="str">
        <f>+IFERROR(VLOOKUP(C318,[1]Directorio!$B$2:$V$1100,18,FALSE),"")</f>
        <v/>
      </c>
      <c r="V318" s="39" t="str">
        <f>+IFERROR(VLOOKUP(C318,[1]Directorio!$B$2:$V$1100,19,FALSE),"")</f>
        <v/>
      </c>
      <c r="W318" s="40" t="str">
        <f>+IFERROR(VLOOKUP(C318,[1]Directorio!$B$2:$V$1100,20,FALSE),"")</f>
        <v/>
      </c>
      <c r="X318" s="39" t="str">
        <f>+IFERROR(VLOOKUP(C318,[1]Directorio!$B$2:$V$1100,21,FALSE),"")</f>
        <v/>
      </c>
      <c r="Y318" s="34"/>
      <c r="Z318" s="34"/>
      <c r="AA318" s="41"/>
      <c r="AB318" s="42"/>
      <c r="AC318" s="34"/>
      <c r="AD318" s="42"/>
      <c r="AE318" s="34"/>
      <c r="AF318" s="42"/>
      <c r="AG318" s="51"/>
    </row>
    <row r="319" spans="1:33" x14ac:dyDescent="0.25">
      <c r="A319" s="54">
        <v>315</v>
      </c>
      <c r="B319" s="48" t="str">
        <f t="shared" si="4"/>
        <v/>
      </c>
      <c r="C319" s="35"/>
      <c r="D319" s="43" t="str">
        <f>+IFERROR(VLOOKUP(E319,Listas!$H$2:$I$34,2,FALSE),"")</f>
        <v/>
      </c>
      <c r="E319" s="36" t="str">
        <f>+IFERROR(VLOOKUP(C319,[1]Directorio!$B$2:$V$1100,2,FALSE),"")</f>
        <v/>
      </c>
      <c r="F319" s="37" t="str">
        <f>+IFERROR(VLOOKUP(C319,[1]Directorio!$B$2:$V$1100,3,FALSE),"")</f>
        <v/>
      </c>
      <c r="G319" s="36" t="str">
        <f>+IFERROR(VLOOKUP(C319,[1]Directorio!$B$2:$V$1100,4,FALSE),"")</f>
        <v/>
      </c>
      <c r="H319" s="36" t="str">
        <f>+IFERROR(VLOOKUP(C319,[1]Directorio!$B$2:$V$1100,5,FALSE),"")</f>
        <v/>
      </c>
      <c r="I319" s="36" t="str">
        <f>+IFERROR(VLOOKUP(C319,[1]Directorio!$B$2:$V$1100,6,FALSE),"")</f>
        <v/>
      </c>
      <c r="J319" s="36" t="str">
        <f>+IFERROR(VLOOKUP(C319,[1]Directorio!$B$2:$V$1100,7,FALSE),"")</f>
        <v/>
      </c>
      <c r="K319" s="36" t="str">
        <f>+IFERROR(VLOOKUP(C319,[1]Directorio!$B$2:$V$1100,8,FALSE),"")</f>
        <v/>
      </c>
      <c r="L319" s="36" t="str">
        <f>+IFERROR(VLOOKUP(C319,[1]Directorio!$B$2:$V$1100,9,FALSE),"")</f>
        <v/>
      </c>
      <c r="M319" s="36" t="str">
        <f>+IFERROR(VLOOKUP(C319,[1]Directorio!$B$2:$V$1100,10,FALSE),"")</f>
        <v/>
      </c>
      <c r="N319" s="36" t="str">
        <f>+IFERROR(VLOOKUP(C319,[1]Directorio!$B$2:$V$1100,11,FALSE),"")</f>
        <v/>
      </c>
      <c r="O319" s="38" t="str">
        <f>+IFERROR(VLOOKUP(C319,[1]Directorio!$B$2:$V$1100,12,FALSE),"")</f>
        <v/>
      </c>
      <c r="P319" s="36" t="str">
        <f>+IFERROR(VLOOKUP(C319,[1]Directorio!$B$2:$V$1100,13,FALSE),"")</f>
        <v/>
      </c>
      <c r="Q319" s="36" t="str">
        <f>+IFERROR(VLOOKUP(C319,[1]Directorio!$B$2:$V$1100,14,FALSE),"")</f>
        <v/>
      </c>
      <c r="R319" s="36" t="str">
        <f>+IFERROR(VLOOKUP(C319,[1]Directorio!$B$2:$V$1100,15,FALSE),"")</f>
        <v/>
      </c>
      <c r="S319" s="36" t="str">
        <f>+IFERROR(VLOOKUP(C319,[1]Directorio!$B$2:$V$1100,16,FALSE),"")</f>
        <v/>
      </c>
      <c r="T319" s="36" t="str">
        <f>+IFERROR(VLOOKUP(C319,[1]Directorio!$B$2:$V$1100,17,FALSE),"")</f>
        <v/>
      </c>
      <c r="U319" s="39" t="str">
        <f>+IFERROR(VLOOKUP(C319,[1]Directorio!$B$2:$V$1100,18,FALSE),"")</f>
        <v/>
      </c>
      <c r="V319" s="39" t="str">
        <f>+IFERROR(VLOOKUP(C319,[1]Directorio!$B$2:$V$1100,19,FALSE),"")</f>
        <v/>
      </c>
      <c r="W319" s="40" t="str">
        <f>+IFERROR(VLOOKUP(C319,[1]Directorio!$B$2:$V$1100,20,FALSE),"")</f>
        <v/>
      </c>
      <c r="X319" s="39" t="str">
        <f>+IFERROR(VLOOKUP(C319,[1]Directorio!$B$2:$V$1100,21,FALSE),"")</f>
        <v/>
      </c>
      <c r="Y319" s="34"/>
      <c r="Z319" s="34"/>
      <c r="AA319" s="41"/>
      <c r="AB319" s="42"/>
      <c r="AC319" s="34"/>
      <c r="AD319" s="42"/>
      <c r="AE319" s="34"/>
      <c r="AF319" s="42"/>
      <c r="AG319" s="51"/>
    </row>
    <row r="320" spans="1:33" x14ac:dyDescent="0.25">
      <c r="A320" s="54">
        <v>316</v>
      </c>
      <c r="B320" s="48" t="str">
        <f t="shared" si="4"/>
        <v/>
      </c>
      <c r="C320" s="35"/>
      <c r="D320" s="43" t="str">
        <f>+IFERROR(VLOOKUP(E320,Listas!$H$2:$I$34,2,FALSE),"")</f>
        <v/>
      </c>
      <c r="E320" s="36" t="str">
        <f>+IFERROR(VLOOKUP(C320,[1]Directorio!$B$2:$V$1100,2,FALSE),"")</f>
        <v/>
      </c>
      <c r="F320" s="37" t="str">
        <f>+IFERROR(VLOOKUP(C320,[1]Directorio!$B$2:$V$1100,3,FALSE),"")</f>
        <v/>
      </c>
      <c r="G320" s="36" t="str">
        <f>+IFERROR(VLOOKUP(C320,[1]Directorio!$B$2:$V$1100,4,FALSE),"")</f>
        <v/>
      </c>
      <c r="H320" s="36" t="str">
        <f>+IFERROR(VLOOKUP(C320,[1]Directorio!$B$2:$V$1100,5,FALSE),"")</f>
        <v/>
      </c>
      <c r="I320" s="36" t="str">
        <f>+IFERROR(VLOOKUP(C320,[1]Directorio!$B$2:$V$1100,6,FALSE),"")</f>
        <v/>
      </c>
      <c r="J320" s="36" t="str">
        <f>+IFERROR(VLOOKUP(C320,[1]Directorio!$B$2:$V$1100,7,FALSE),"")</f>
        <v/>
      </c>
      <c r="K320" s="36" t="str">
        <f>+IFERROR(VLOOKUP(C320,[1]Directorio!$B$2:$V$1100,8,FALSE),"")</f>
        <v/>
      </c>
      <c r="L320" s="36" t="str">
        <f>+IFERROR(VLOOKUP(C320,[1]Directorio!$B$2:$V$1100,9,FALSE),"")</f>
        <v/>
      </c>
      <c r="M320" s="36" t="str">
        <f>+IFERROR(VLOOKUP(C320,[1]Directorio!$B$2:$V$1100,10,FALSE),"")</f>
        <v/>
      </c>
      <c r="N320" s="36" t="str">
        <f>+IFERROR(VLOOKUP(C320,[1]Directorio!$B$2:$V$1100,11,FALSE),"")</f>
        <v/>
      </c>
      <c r="O320" s="38" t="str">
        <f>+IFERROR(VLOOKUP(C320,[1]Directorio!$B$2:$V$1100,12,FALSE),"")</f>
        <v/>
      </c>
      <c r="P320" s="36" t="str">
        <f>+IFERROR(VLOOKUP(C320,[1]Directorio!$B$2:$V$1100,13,FALSE),"")</f>
        <v/>
      </c>
      <c r="Q320" s="36" t="str">
        <f>+IFERROR(VLOOKUP(C320,[1]Directorio!$B$2:$V$1100,14,FALSE),"")</f>
        <v/>
      </c>
      <c r="R320" s="36" t="str">
        <f>+IFERROR(VLOOKUP(C320,[1]Directorio!$B$2:$V$1100,15,FALSE),"")</f>
        <v/>
      </c>
      <c r="S320" s="36" t="str">
        <f>+IFERROR(VLOOKUP(C320,[1]Directorio!$B$2:$V$1100,16,FALSE),"")</f>
        <v/>
      </c>
      <c r="T320" s="36" t="str">
        <f>+IFERROR(VLOOKUP(C320,[1]Directorio!$B$2:$V$1100,17,FALSE),"")</f>
        <v/>
      </c>
      <c r="U320" s="39" t="str">
        <f>+IFERROR(VLOOKUP(C320,[1]Directorio!$B$2:$V$1100,18,FALSE),"")</f>
        <v/>
      </c>
      <c r="V320" s="39" t="str">
        <f>+IFERROR(VLOOKUP(C320,[1]Directorio!$B$2:$V$1100,19,FALSE),"")</f>
        <v/>
      </c>
      <c r="W320" s="40" t="str">
        <f>+IFERROR(VLOOKUP(C320,[1]Directorio!$B$2:$V$1100,20,FALSE),"")</f>
        <v/>
      </c>
      <c r="X320" s="39" t="str">
        <f>+IFERROR(VLOOKUP(C320,[1]Directorio!$B$2:$V$1100,21,FALSE),"")</f>
        <v/>
      </c>
      <c r="Y320" s="34"/>
      <c r="Z320" s="34"/>
      <c r="AA320" s="41"/>
      <c r="AB320" s="42"/>
      <c r="AC320" s="34"/>
      <c r="AD320" s="42"/>
      <c r="AE320" s="34"/>
      <c r="AF320" s="42"/>
      <c r="AG320" s="51"/>
    </row>
    <row r="321" spans="1:33" x14ac:dyDescent="0.25">
      <c r="A321" s="54">
        <v>317</v>
      </c>
      <c r="B321" s="48" t="str">
        <f t="shared" si="4"/>
        <v/>
      </c>
      <c r="C321" s="35"/>
      <c r="D321" s="43" t="str">
        <f>+IFERROR(VLOOKUP(E321,Listas!$H$2:$I$34,2,FALSE),"")</f>
        <v/>
      </c>
      <c r="E321" s="36" t="str">
        <f>+IFERROR(VLOOKUP(C321,[1]Directorio!$B$2:$V$1100,2,FALSE),"")</f>
        <v/>
      </c>
      <c r="F321" s="37" t="str">
        <f>+IFERROR(VLOOKUP(C321,[1]Directorio!$B$2:$V$1100,3,FALSE),"")</f>
        <v/>
      </c>
      <c r="G321" s="36" t="str">
        <f>+IFERROR(VLOOKUP(C321,[1]Directorio!$B$2:$V$1100,4,FALSE),"")</f>
        <v/>
      </c>
      <c r="H321" s="36" t="str">
        <f>+IFERROR(VLOOKUP(C321,[1]Directorio!$B$2:$V$1100,5,FALSE),"")</f>
        <v/>
      </c>
      <c r="I321" s="36" t="str">
        <f>+IFERROR(VLOOKUP(C321,[1]Directorio!$B$2:$V$1100,6,FALSE),"")</f>
        <v/>
      </c>
      <c r="J321" s="36" t="str">
        <f>+IFERROR(VLOOKUP(C321,[1]Directorio!$B$2:$V$1100,7,FALSE),"")</f>
        <v/>
      </c>
      <c r="K321" s="36" t="str">
        <f>+IFERROR(VLOOKUP(C321,[1]Directorio!$B$2:$V$1100,8,FALSE),"")</f>
        <v/>
      </c>
      <c r="L321" s="36" t="str">
        <f>+IFERROR(VLOOKUP(C321,[1]Directorio!$B$2:$V$1100,9,FALSE),"")</f>
        <v/>
      </c>
      <c r="M321" s="36" t="str">
        <f>+IFERROR(VLOOKUP(C321,[1]Directorio!$B$2:$V$1100,10,FALSE),"")</f>
        <v/>
      </c>
      <c r="N321" s="36" t="str">
        <f>+IFERROR(VLOOKUP(C321,[1]Directorio!$B$2:$V$1100,11,FALSE),"")</f>
        <v/>
      </c>
      <c r="O321" s="38" t="str">
        <f>+IFERROR(VLOOKUP(C321,[1]Directorio!$B$2:$V$1100,12,FALSE),"")</f>
        <v/>
      </c>
      <c r="P321" s="36" t="str">
        <f>+IFERROR(VLOOKUP(C321,[1]Directorio!$B$2:$V$1100,13,FALSE),"")</f>
        <v/>
      </c>
      <c r="Q321" s="36" t="str">
        <f>+IFERROR(VLOOKUP(C321,[1]Directorio!$B$2:$V$1100,14,FALSE),"")</f>
        <v/>
      </c>
      <c r="R321" s="36" t="str">
        <f>+IFERROR(VLOOKUP(C321,[1]Directorio!$B$2:$V$1100,15,FALSE),"")</f>
        <v/>
      </c>
      <c r="S321" s="36" t="str">
        <f>+IFERROR(VLOOKUP(C321,[1]Directorio!$B$2:$V$1100,16,FALSE),"")</f>
        <v/>
      </c>
      <c r="T321" s="36" t="str">
        <f>+IFERROR(VLOOKUP(C321,[1]Directorio!$B$2:$V$1100,17,FALSE),"")</f>
        <v/>
      </c>
      <c r="U321" s="39" t="str">
        <f>+IFERROR(VLOOKUP(C321,[1]Directorio!$B$2:$V$1100,18,FALSE),"")</f>
        <v/>
      </c>
      <c r="V321" s="39" t="str">
        <f>+IFERROR(VLOOKUP(C321,[1]Directorio!$B$2:$V$1100,19,FALSE),"")</f>
        <v/>
      </c>
      <c r="W321" s="40" t="str">
        <f>+IFERROR(VLOOKUP(C321,[1]Directorio!$B$2:$V$1100,20,FALSE),"")</f>
        <v/>
      </c>
      <c r="X321" s="39" t="str">
        <f>+IFERROR(VLOOKUP(C321,[1]Directorio!$B$2:$V$1100,21,FALSE),"")</f>
        <v/>
      </c>
      <c r="Y321" s="34"/>
      <c r="Z321" s="34"/>
      <c r="AA321" s="41"/>
      <c r="AB321" s="42"/>
      <c r="AC321" s="34"/>
      <c r="AD321" s="42"/>
      <c r="AE321" s="34"/>
      <c r="AF321" s="42"/>
      <c r="AG321" s="51"/>
    </row>
    <row r="322" spans="1:33" x14ac:dyDescent="0.25">
      <c r="A322" s="54">
        <v>318</v>
      </c>
      <c r="B322" s="48" t="str">
        <f t="shared" si="4"/>
        <v/>
      </c>
      <c r="C322" s="35"/>
      <c r="D322" s="43" t="str">
        <f>+IFERROR(VLOOKUP(E322,Listas!$H$2:$I$34,2,FALSE),"")</f>
        <v/>
      </c>
      <c r="E322" s="36" t="str">
        <f>+IFERROR(VLOOKUP(C322,[1]Directorio!$B$2:$V$1100,2,FALSE),"")</f>
        <v/>
      </c>
      <c r="F322" s="37" t="str">
        <f>+IFERROR(VLOOKUP(C322,[1]Directorio!$B$2:$V$1100,3,FALSE),"")</f>
        <v/>
      </c>
      <c r="G322" s="36" t="str">
        <f>+IFERROR(VLOOKUP(C322,[1]Directorio!$B$2:$V$1100,4,FALSE),"")</f>
        <v/>
      </c>
      <c r="H322" s="36" t="str">
        <f>+IFERROR(VLOOKUP(C322,[1]Directorio!$B$2:$V$1100,5,FALSE),"")</f>
        <v/>
      </c>
      <c r="I322" s="36" t="str">
        <f>+IFERROR(VLOOKUP(C322,[1]Directorio!$B$2:$V$1100,6,FALSE),"")</f>
        <v/>
      </c>
      <c r="J322" s="36" t="str">
        <f>+IFERROR(VLOOKUP(C322,[1]Directorio!$B$2:$V$1100,7,FALSE),"")</f>
        <v/>
      </c>
      <c r="K322" s="36" t="str">
        <f>+IFERROR(VLOOKUP(C322,[1]Directorio!$B$2:$V$1100,8,FALSE),"")</f>
        <v/>
      </c>
      <c r="L322" s="36" t="str">
        <f>+IFERROR(VLOOKUP(C322,[1]Directorio!$B$2:$V$1100,9,FALSE),"")</f>
        <v/>
      </c>
      <c r="M322" s="36" t="str">
        <f>+IFERROR(VLOOKUP(C322,[1]Directorio!$B$2:$V$1100,10,FALSE),"")</f>
        <v/>
      </c>
      <c r="N322" s="36" t="str">
        <f>+IFERROR(VLOOKUP(C322,[1]Directorio!$B$2:$V$1100,11,FALSE),"")</f>
        <v/>
      </c>
      <c r="O322" s="38" t="str">
        <f>+IFERROR(VLOOKUP(C322,[1]Directorio!$B$2:$V$1100,12,FALSE),"")</f>
        <v/>
      </c>
      <c r="P322" s="36" t="str">
        <f>+IFERROR(VLOOKUP(C322,[1]Directorio!$B$2:$V$1100,13,FALSE),"")</f>
        <v/>
      </c>
      <c r="Q322" s="36" t="str">
        <f>+IFERROR(VLOOKUP(C322,[1]Directorio!$B$2:$V$1100,14,FALSE),"")</f>
        <v/>
      </c>
      <c r="R322" s="36" t="str">
        <f>+IFERROR(VLOOKUP(C322,[1]Directorio!$B$2:$V$1100,15,FALSE),"")</f>
        <v/>
      </c>
      <c r="S322" s="36" t="str">
        <f>+IFERROR(VLOOKUP(C322,[1]Directorio!$B$2:$V$1100,16,FALSE),"")</f>
        <v/>
      </c>
      <c r="T322" s="36" t="str">
        <f>+IFERROR(VLOOKUP(C322,[1]Directorio!$B$2:$V$1100,17,FALSE),"")</f>
        <v/>
      </c>
      <c r="U322" s="39" t="str">
        <f>+IFERROR(VLOOKUP(C322,[1]Directorio!$B$2:$V$1100,18,FALSE),"")</f>
        <v/>
      </c>
      <c r="V322" s="39" t="str">
        <f>+IFERROR(VLOOKUP(C322,[1]Directorio!$B$2:$V$1100,19,FALSE),"")</f>
        <v/>
      </c>
      <c r="W322" s="40" t="str">
        <f>+IFERROR(VLOOKUP(C322,[1]Directorio!$B$2:$V$1100,20,FALSE),"")</f>
        <v/>
      </c>
      <c r="X322" s="39" t="str">
        <f>+IFERROR(VLOOKUP(C322,[1]Directorio!$B$2:$V$1100,21,FALSE),"")</f>
        <v/>
      </c>
      <c r="Y322" s="34"/>
      <c r="Z322" s="34"/>
      <c r="AA322" s="41"/>
      <c r="AB322" s="42"/>
      <c r="AC322" s="34"/>
      <c r="AD322" s="42"/>
      <c r="AE322" s="34"/>
      <c r="AF322" s="42"/>
      <c r="AG322" s="51"/>
    </row>
    <row r="323" spans="1:33" x14ac:dyDescent="0.25">
      <c r="A323" s="54">
        <v>319</v>
      </c>
      <c r="B323" s="48" t="str">
        <f t="shared" si="4"/>
        <v/>
      </c>
      <c r="C323" s="35"/>
      <c r="D323" s="43" t="str">
        <f>+IFERROR(VLOOKUP(E323,Listas!$H$2:$I$34,2,FALSE),"")</f>
        <v/>
      </c>
      <c r="E323" s="36" t="str">
        <f>+IFERROR(VLOOKUP(C323,[1]Directorio!$B$2:$V$1100,2,FALSE),"")</f>
        <v/>
      </c>
      <c r="F323" s="37" t="str">
        <f>+IFERROR(VLOOKUP(C323,[1]Directorio!$B$2:$V$1100,3,FALSE),"")</f>
        <v/>
      </c>
      <c r="G323" s="36" t="str">
        <f>+IFERROR(VLOOKUP(C323,[1]Directorio!$B$2:$V$1100,4,FALSE),"")</f>
        <v/>
      </c>
      <c r="H323" s="36" t="str">
        <f>+IFERROR(VLOOKUP(C323,[1]Directorio!$B$2:$V$1100,5,FALSE),"")</f>
        <v/>
      </c>
      <c r="I323" s="36" t="str">
        <f>+IFERROR(VLOOKUP(C323,[1]Directorio!$B$2:$V$1100,6,FALSE),"")</f>
        <v/>
      </c>
      <c r="J323" s="36" t="str">
        <f>+IFERROR(VLOOKUP(C323,[1]Directorio!$B$2:$V$1100,7,FALSE),"")</f>
        <v/>
      </c>
      <c r="K323" s="36" t="str">
        <f>+IFERROR(VLOOKUP(C323,[1]Directorio!$B$2:$V$1100,8,FALSE),"")</f>
        <v/>
      </c>
      <c r="L323" s="36" t="str">
        <f>+IFERROR(VLOOKUP(C323,[1]Directorio!$B$2:$V$1100,9,FALSE),"")</f>
        <v/>
      </c>
      <c r="M323" s="36" t="str">
        <f>+IFERROR(VLOOKUP(C323,[1]Directorio!$B$2:$V$1100,10,FALSE),"")</f>
        <v/>
      </c>
      <c r="N323" s="36" t="str">
        <f>+IFERROR(VLOOKUP(C323,[1]Directorio!$B$2:$V$1100,11,FALSE),"")</f>
        <v/>
      </c>
      <c r="O323" s="38" t="str">
        <f>+IFERROR(VLOOKUP(C323,[1]Directorio!$B$2:$V$1100,12,FALSE),"")</f>
        <v/>
      </c>
      <c r="P323" s="36" t="str">
        <f>+IFERROR(VLOOKUP(C323,[1]Directorio!$B$2:$V$1100,13,FALSE),"")</f>
        <v/>
      </c>
      <c r="Q323" s="36" t="str">
        <f>+IFERROR(VLOOKUP(C323,[1]Directorio!$B$2:$V$1100,14,FALSE),"")</f>
        <v/>
      </c>
      <c r="R323" s="36" t="str">
        <f>+IFERROR(VLOOKUP(C323,[1]Directorio!$B$2:$V$1100,15,FALSE),"")</f>
        <v/>
      </c>
      <c r="S323" s="36" t="str">
        <f>+IFERROR(VLOOKUP(C323,[1]Directorio!$B$2:$V$1100,16,FALSE),"")</f>
        <v/>
      </c>
      <c r="T323" s="36" t="str">
        <f>+IFERROR(VLOOKUP(C323,[1]Directorio!$B$2:$V$1100,17,FALSE),"")</f>
        <v/>
      </c>
      <c r="U323" s="39" t="str">
        <f>+IFERROR(VLOOKUP(C323,[1]Directorio!$B$2:$V$1100,18,FALSE),"")</f>
        <v/>
      </c>
      <c r="V323" s="39" t="str">
        <f>+IFERROR(VLOOKUP(C323,[1]Directorio!$B$2:$V$1100,19,FALSE),"")</f>
        <v/>
      </c>
      <c r="W323" s="40" t="str">
        <f>+IFERROR(VLOOKUP(C323,[1]Directorio!$B$2:$V$1100,20,FALSE),"")</f>
        <v/>
      </c>
      <c r="X323" s="39" t="str">
        <f>+IFERROR(VLOOKUP(C323,[1]Directorio!$B$2:$V$1100,21,FALSE),"")</f>
        <v/>
      </c>
      <c r="Y323" s="34"/>
      <c r="Z323" s="34"/>
      <c r="AA323" s="41"/>
      <c r="AB323" s="42"/>
      <c r="AC323" s="34"/>
      <c r="AD323" s="42"/>
      <c r="AE323" s="34"/>
      <c r="AF323" s="42"/>
      <c r="AG323" s="51"/>
    </row>
    <row r="324" spans="1:33" x14ac:dyDescent="0.25">
      <c r="A324" s="54">
        <v>320</v>
      </c>
      <c r="B324" s="48" t="str">
        <f t="shared" si="4"/>
        <v/>
      </c>
      <c r="C324" s="35"/>
      <c r="D324" s="43" t="str">
        <f>+IFERROR(VLOOKUP(E324,Listas!$H$2:$I$34,2,FALSE),"")</f>
        <v/>
      </c>
      <c r="E324" s="36" t="str">
        <f>+IFERROR(VLOOKUP(C324,[1]Directorio!$B$2:$V$1100,2,FALSE),"")</f>
        <v/>
      </c>
      <c r="F324" s="37" t="str">
        <f>+IFERROR(VLOOKUP(C324,[1]Directorio!$B$2:$V$1100,3,FALSE),"")</f>
        <v/>
      </c>
      <c r="G324" s="36" t="str">
        <f>+IFERROR(VLOOKUP(C324,[1]Directorio!$B$2:$V$1100,4,FALSE),"")</f>
        <v/>
      </c>
      <c r="H324" s="36" t="str">
        <f>+IFERROR(VLOOKUP(C324,[1]Directorio!$B$2:$V$1100,5,FALSE),"")</f>
        <v/>
      </c>
      <c r="I324" s="36" t="str">
        <f>+IFERROR(VLOOKUP(C324,[1]Directorio!$B$2:$V$1100,6,FALSE),"")</f>
        <v/>
      </c>
      <c r="J324" s="36" t="str">
        <f>+IFERROR(VLOOKUP(C324,[1]Directorio!$B$2:$V$1100,7,FALSE),"")</f>
        <v/>
      </c>
      <c r="K324" s="36" t="str">
        <f>+IFERROR(VLOOKUP(C324,[1]Directorio!$B$2:$V$1100,8,FALSE),"")</f>
        <v/>
      </c>
      <c r="L324" s="36" t="str">
        <f>+IFERROR(VLOOKUP(C324,[1]Directorio!$B$2:$V$1100,9,FALSE),"")</f>
        <v/>
      </c>
      <c r="M324" s="36" t="str">
        <f>+IFERROR(VLOOKUP(C324,[1]Directorio!$B$2:$V$1100,10,FALSE),"")</f>
        <v/>
      </c>
      <c r="N324" s="36" t="str">
        <f>+IFERROR(VLOOKUP(C324,[1]Directorio!$B$2:$V$1100,11,FALSE),"")</f>
        <v/>
      </c>
      <c r="O324" s="38" t="str">
        <f>+IFERROR(VLOOKUP(C324,[1]Directorio!$B$2:$V$1100,12,FALSE),"")</f>
        <v/>
      </c>
      <c r="P324" s="36" t="str">
        <f>+IFERROR(VLOOKUP(C324,[1]Directorio!$B$2:$V$1100,13,FALSE),"")</f>
        <v/>
      </c>
      <c r="Q324" s="36" t="str">
        <f>+IFERROR(VLOOKUP(C324,[1]Directorio!$B$2:$V$1100,14,FALSE),"")</f>
        <v/>
      </c>
      <c r="R324" s="36" t="str">
        <f>+IFERROR(VLOOKUP(C324,[1]Directorio!$B$2:$V$1100,15,FALSE),"")</f>
        <v/>
      </c>
      <c r="S324" s="36" t="str">
        <f>+IFERROR(VLOOKUP(C324,[1]Directorio!$B$2:$V$1100,16,FALSE),"")</f>
        <v/>
      </c>
      <c r="T324" s="36" t="str">
        <f>+IFERROR(VLOOKUP(C324,[1]Directorio!$B$2:$V$1100,17,FALSE),"")</f>
        <v/>
      </c>
      <c r="U324" s="39" t="str">
        <f>+IFERROR(VLOOKUP(C324,[1]Directorio!$B$2:$V$1100,18,FALSE),"")</f>
        <v/>
      </c>
      <c r="V324" s="39" t="str">
        <f>+IFERROR(VLOOKUP(C324,[1]Directorio!$B$2:$V$1100,19,FALSE),"")</f>
        <v/>
      </c>
      <c r="W324" s="40" t="str">
        <f>+IFERROR(VLOOKUP(C324,[1]Directorio!$B$2:$V$1100,20,FALSE),"")</f>
        <v/>
      </c>
      <c r="X324" s="39" t="str">
        <f>+IFERROR(VLOOKUP(C324,[1]Directorio!$B$2:$V$1100,21,FALSE),"")</f>
        <v/>
      </c>
      <c r="Y324" s="34"/>
      <c r="Z324" s="34"/>
      <c r="AA324" s="41"/>
      <c r="AB324" s="42"/>
      <c r="AC324" s="34"/>
      <c r="AD324" s="42"/>
      <c r="AE324" s="34"/>
      <c r="AF324" s="42"/>
      <c r="AG324" s="51"/>
    </row>
    <row r="325" spans="1:33" x14ac:dyDescent="0.25">
      <c r="A325" s="54">
        <v>321</v>
      </c>
      <c r="B325" s="48" t="str">
        <f t="shared" si="4"/>
        <v/>
      </c>
      <c r="C325" s="35"/>
      <c r="D325" s="43" t="str">
        <f>+IFERROR(VLOOKUP(E325,Listas!$H$2:$I$34,2,FALSE),"")</f>
        <v/>
      </c>
      <c r="E325" s="36" t="str">
        <f>+IFERROR(VLOOKUP(C325,[1]Directorio!$B$2:$V$1100,2,FALSE),"")</f>
        <v/>
      </c>
      <c r="F325" s="37" t="str">
        <f>+IFERROR(VLOOKUP(C325,[1]Directorio!$B$2:$V$1100,3,FALSE),"")</f>
        <v/>
      </c>
      <c r="G325" s="36" t="str">
        <f>+IFERROR(VLOOKUP(C325,[1]Directorio!$B$2:$V$1100,4,FALSE),"")</f>
        <v/>
      </c>
      <c r="H325" s="36" t="str">
        <f>+IFERROR(VLOOKUP(C325,[1]Directorio!$B$2:$V$1100,5,FALSE),"")</f>
        <v/>
      </c>
      <c r="I325" s="36" t="str">
        <f>+IFERROR(VLOOKUP(C325,[1]Directorio!$B$2:$V$1100,6,FALSE),"")</f>
        <v/>
      </c>
      <c r="J325" s="36" t="str">
        <f>+IFERROR(VLOOKUP(C325,[1]Directorio!$B$2:$V$1100,7,FALSE),"")</f>
        <v/>
      </c>
      <c r="K325" s="36" t="str">
        <f>+IFERROR(VLOOKUP(C325,[1]Directorio!$B$2:$V$1100,8,FALSE),"")</f>
        <v/>
      </c>
      <c r="L325" s="36" t="str">
        <f>+IFERROR(VLOOKUP(C325,[1]Directorio!$B$2:$V$1100,9,FALSE),"")</f>
        <v/>
      </c>
      <c r="M325" s="36" t="str">
        <f>+IFERROR(VLOOKUP(C325,[1]Directorio!$B$2:$V$1100,10,FALSE),"")</f>
        <v/>
      </c>
      <c r="N325" s="36" t="str">
        <f>+IFERROR(VLOOKUP(C325,[1]Directorio!$B$2:$V$1100,11,FALSE),"")</f>
        <v/>
      </c>
      <c r="O325" s="38" t="str">
        <f>+IFERROR(VLOOKUP(C325,[1]Directorio!$B$2:$V$1100,12,FALSE),"")</f>
        <v/>
      </c>
      <c r="P325" s="36" t="str">
        <f>+IFERROR(VLOOKUP(C325,[1]Directorio!$B$2:$V$1100,13,FALSE),"")</f>
        <v/>
      </c>
      <c r="Q325" s="36" t="str">
        <f>+IFERROR(VLOOKUP(C325,[1]Directorio!$B$2:$V$1100,14,FALSE),"")</f>
        <v/>
      </c>
      <c r="R325" s="36" t="str">
        <f>+IFERROR(VLOOKUP(C325,[1]Directorio!$B$2:$V$1100,15,FALSE),"")</f>
        <v/>
      </c>
      <c r="S325" s="36" t="str">
        <f>+IFERROR(VLOOKUP(C325,[1]Directorio!$B$2:$V$1100,16,FALSE),"")</f>
        <v/>
      </c>
      <c r="T325" s="36" t="str">
        <f>+IFERROR(VLOOKUP(C325,[1]Directorio!$B$2:$V$1100,17,FALSE),"")</f>
        <v/>
      </c>
      <c r="U325" s="39" t="str">
        <f>+IFERROR(VLOOKUP(C325,[1]Directorio!$B$2:$V$1100,18,FALSE),"")</f>
        <v/>
      </c>
      <c r="V325" s="39" t="str">
        <f>+IFERROR(VLOOKUP(C325,[1]Directorio!$B$2:$V$1100,19,FALSE),"")</f>
        <v/>
      </c>
      <c r="W325" s="40" t="str">
        <f>+IFERROR(VLOOKUP(C325,[1]Directorio!$B$2:$V$1100,20,FALSE),"")</f>
        <v/>
      </c>
      <c r="X325" s="39" t="str">
        <f>+IFERROR(VLOOKUP(C325,[1]Directorio!$B$2:$V$1100,21,FALSE),"")</f>
        <v/>
      </c>
      <c r="Y325" s="34"/>
      <c r="Z325" s="34"/>
      <c r="AA325" s="41"/>
      <c r="AB325" s="42"/>
      <c r="AC325" s="34"/>
      <c r="AD325" s="42"/>
      <c r="AE325" s="34"/>
      <c r="AF325" s="42"/>
      <c r="AG325" s="51"/>
    </row>
    <row r="326" spans="1:33" x14ac:dyDescent="0.25">
      <c r="A326" s="54">
        <v>322</v>
      </c>
      <c r="B326" s="48" t="str">
        <f t="shared" si="4"/>
        <v/>
      </c>
      <c r="C326" s="35"/>
      <c r="D326" s="43" t="str">
        <f>+IFERROR(VLOOKUP(E326,Listas!$H$2:$I$34,2,FALSE),"")</f>
        <v/>
      </c>
      <c r="E326" s="36" t="str">
        <f>+IFERROR(VLOOKUP(C326,[1]Directorio!$B$2:$V$1100,2,FALSE),"")</f>
        <v/>
      </c>
      <c r="F326" s="37" t="str">
        <f>+IFERROR(VLOOKUP(C326,[1]Directorio!$B$2:$V$1100,3,FALSE),"")</f>
        <v/>
      </c>
      <c r="G326" s="36" t="str">
        <f>+IFERROR(VLOOKUP(C326,[1]Directorio!$B$2:$V$1100,4,FALSE),"")</f>
        <v/>
      </c>
      <c r="H326" s="36" t="str">
        <f>+IFERROR(VLOOKUP(C326,[1]Directorio!$B$2:$V$1100,5,FALSE),"")</f>
        <v/>
      </c>
      <c r="I326" s="36" t="str">
        <f>+IFERROR(VLOOKUP(C326,[1]Directorio!$B$2:$V$1100,6,FALSE),"")</f>
        <v/>
      </c>
      <c r="J326" s="36" t="str">
        <f>+IFERROR(VLOOKUP(C326,[1]Directorio!$B$2:$V$1100,7,FALSE),"")</f>
        <v/>
      </c>
      <c r="K326" s="36" t="str">
        <f>+IFERROR(VLOOKUP(C326,[1]Directorio!$B$2:$V$1100,8,FALSE),"")</f>
        <v/>
      </c>
      <c r="L326" s="36" t="str">
        <f>+IFERROR(VLOOKUP(C326,[1]Directorio!$B$2:$V$1100,9,FALSE),"")</f>
        <v/>
      </c>
      <c r="M326" s="36" t="str">
        <f>+IFERROR(VLOOKUP(C326,[1]Directorio!$B$2:$V$1100,10,FALSE),"")</f>
        <v/>
      </c>
      <c r="N326" s="36" t="str">
        <f>+IFERROR(VLOOKUP(C326,[1]Directorio!$B$2:$V$1100,11,FALSE),"")</f>
        <v/>
      </c>
      <c r="O326" s="38" t="str">
        <f>+IFERROR(VLOOKUP(C326,[1]Directorio!$B$2:$V$1100,12,FALSE),"")</f>
        <v/>
      </c>
      <c r="P326" s="36" t="str">
        <f>+IFERROR(VLOOKUP(C326,[1]Directorio!$B$2:$V$1100,13,FALSE),"")</f>
        <v/>
      </c>
      <c r="Q326" s="36" t="str">
        <f>+IFERROR(VLOOKUP(C326,[1]Directorio!$B$2:$V$1100,14,FALSE),"")</f>
        <v/>
      </c>
      <c r="R326" s="36" t="str">
        <f>+IFERROR(VLOOKUP(C326,[1]Directorio!$B$2:$V$1100,15,FALSE),"")</f>
        <v/>
      </c>
      <c r="S326" s="36" t="str">
        <f>+IFERROR(VLOOKUP(C326,[1]Directorio!$B$2:$V$1100,16,FALSE),"")</f>
        <v/>
      </c>
      <c r="T326" s="36" t="str">
        <f>+IFERROR(VLOOKUP(C326,[1]Directorio!$B$2:$V$1100,17,FALSE),"")</f>
        <v/>
      </c>
      <c r="U326" s="39" t="str">
        <f>+IFERROR(VLOOKUP(C326,[1]Directorio!$B$2:$V$1100,18,FALSE),"")</f>
        <v/>
      </c>
      <c r="V326" s="39" t="str">
        <f>+IFERROR(VLOOKUP(C326,[1]Directorio!$B$2:$V$1100,19,FALSE),"")</f>
        <v/>
      </c>
      <c r="W326" s="40" t="str">
        <f>+IFERROR(VLOOKUP(C326,[1]Directorio!$B$2:$V$1100,20,FALSE),"")</f>
        <v/>
      </c>
      <c r="X326" s="39" t="str">
        <f>+IFERROR(VLOOKUP(C326,[1]Directorio!$B$2:$V$1100,21,FALSE),"")</f>
        <v/>
      </c>
      <c r="Y326" s="34"/>
      <c r="Z326" s="34"/>
      <c r="AA326" s="41"/>
      <c r="AB326" s="42"/>
      <c r="AC326" s="34"/>
      <c r="AD326" s="42"/>
      <c r="AE326" s="34"/>
      <c r="AF326" s="42"/>
      <c r="AG326" s="51"/>
    </row>
    <row r="327" spans="1:33" x14ac:dyDescent="0.25">
      <c r="A327" s="54">
        <v>323</v>
      </c>
      <c r="B327" s="48" t="str">
        <f t="shared" si="4"/>
        <v/>
      </c>
      <c r="C327" s="35"/>
      <c r="D327" s="43" t="str">
        <f>+IFERROR(VLOOKUP(E327,Listas!$H$2:$I$34,2,FALSE),"")</f>
        <v/>
      </c>
      <c r="E327" s="36" t="str">
        <f>+IFERROR(VLOOKUP(C327,[1]Directorio!$B$2:$V$1100,2,FALSE),"")</f>
        <v/>
      </c>
      <c r="F327" s="37" t="str">
        <f>+IFERROR(VLOOKUP(C327,[1]Directorio!$B$2:$V$1100,3,FALSE),"")</f>
        <v/>
      </c>
      <c r="G327" s="36" t="str">
        <f>+IFERROR(VLOOKUP(C327,[1]Directorio!$B$2:$V$1100,4,FALSE),"")</f>
        <v/>
      </c>
      <c r="H327" s="36" t="str">
        <f>+IFERROR(VLOOKUP(C327,[1]Directorio!$B$2:$V$1100,5,FALSE),"")</f>
        <v/>
      </c>
      <c r="I327" s="36" t="str">
        <f>+IFERROR(VLOOKUP(C327,[1]Directorio!$B$2:$V$1100,6,FALSE),"")</f>
        <v/>
      </c>
      <c r="J327" s="36" t="str">
        <f>+IFERROR(VLOOKUP(C327,[1]Directorio!$B$2:$V$1100,7,FALSE),"")</f>
        <v/>
      </c>
      <c r="K327" s="36" t="str">
        <f>+IFERROR(VLOOKUP(C327,[1]Directorio!$B$2:$V$1100,8,FALSE),"")</f>
        <v/>
      </c>
      <c r="L327" s="36" t="str">
        <f>+IFERROR(VLOOKUP(C327,[1]Directorio!$B$2:$V$1100,9,FALSE),"")</f>
        <v/>
      </c>
      <c r="M327" s="36" t="str">
        <f>+IFERROR(VLOOKUP(C327,[1]Directorio!$B$2:$V$1100,10,FALSE),"")</f>
        <v/>
      </c>
      <c r="N327" s="36" t="str">
        <f>+IFERROR(VLOOKUP(C327,[1]Directorio!$B$2:$V$1100,11,FALSE),"")</f>
        <v/>
      </c>
      <c r="O327" s="38" t="str">
        <f>+IFERROR(VLOOKUP(C327,[1]Directorio!$B$2:$V$1100,12,FALSE),"")</f>
        <v/>
      </c>
      <c r="P327" s="36" t="str">
        <f>+IFERROR(VLOOKUP(C327,[1]Directorio!$B$2:$V$1100,13,FALSE),"")</f>
        <v/>
      </c>
      <c r="Q327" s="36" t="str">
        <f>+IFERROR(VLOOKUP(C327,[1]Directorio!$B$2:$V$1100,14,FALSE),"")</f>
        <v/>
      </c>
      <c r="R327" s="36" t="str">
        <f>+IFERROR(VLOOKUP(C327,[1]Directorio!$B$2:$V$1100,15,FALSE),"")</f>
        <v/>
      </c>
      <c r="S327" s="36" t="str">
        <f>+IFERROR(VLOOKUP(C327,[1]Directorio!$B$2:$V$1100,16,FALSE),"")</f>
        <v/>
      </c>
      <c r="T327" s="36" t="str">
        <f>+IFERROR(VLOOKUP(C327,[1]Directorio!$B$2:$V$1100,17,FALSE),"")</f>
        <v/>
      </c>
      <c r="U327" s="39" t="str">
        <f>+IFERROR(VLOOKUP(C327,[1]Directorio!$B$2:$V$1100,18,FALSE),"")</f>
        <v/>
      </c>
      <c r="V327" s="39" t="str">
        <f>+IFERROR(VLOOKUP(C327,[1]Directorio!$B$2:$V$1100,19,FALSE),"")</f>
        <v/>
      </c>
      <c r="W327" s="40" t="str">
        <f>+IFERROR(VLOOKUP(C327,[1]Directorio!$B$2:$V$1100,20,FALSE),"")</f>
        <v/>
      </c>
      <c r="X327" s="39" t="str">
        <f>+IFERROR(VLOOKUP(C327,[1]Directorio!$B$2:$V$1100,21,FALSE),"")</f>
        <v/>
      </c>
      <c r="Y327" s="34"/>
      <c r="Z327" s="34"/>
      <c r="AA327" s="41"/>
      <c r="AB327" s="42"/>
      <c r="AC327" s="34"/>
      <c r="AD327" s="42"/>
      <c r="AE327" s="34"/>
      <c r="AF327" s="42"/>
      <c r="AG327" s="51"/>
    </row>
    <row r="328" spans="1:33" x14ac:dyDescent="0.25">
      <c r="A328" s="54">
        <v>324</v>
      </c>
      <c r="B328" s="48" t="str">
        <f t="shared" ref="B328:B391" si="5">+IF(E328="","",D328&amp;"-"&amp;A328)</f>
        <v/>
      </c>
      <c r="C328" s="35"/>
      <c r="D328" s="43" t="str">
        <f>+IFERROR(VLOOKUP(E328,Listas!$H$2:$I$34,2,FALSE),"")</f>
        <v/>
      </c>
      <c r="E328" s="36" t="str">
        <f>+IFERROR(VLOOKUP(C328,[1]Directorio!$B$2:$V$1100,2,FALSE),"")</f>
        <v/>
      </c>
      <c r="F328" s="37" t="str">
        <f>+IFERROR(VLOOKUP(C328,[1]Directorio!$B$2:$V$1100,3,FALSE),"")</f>
        <v/>
      </c>
      <c r="G328" s="36" t="str">
        <f>+IFERROR(VLOOKUP(C328,[1]Directorio!$B$2:$V$1100,4,FALSE),"")</f>
        <v/>
      </c>
      <c r="H328" s="36" t="str">
        <f>+IFERROR(VLOOKUP(C328,[1]Directorio!$B$2:$V$1100,5,FALSE),"")</f>
        <v/>
      </c>
      <c r="I328" s="36" t="str">
        <f>+IFERROR(VLOOKUP(C328,[1]Directorio!$B$2:$V$1100,6,FALSE),"")</f>
        <v/>
      </c>
      <c r="J328" s="36" t="str">
        <f>+IFERROR(VLOOKUP(C328,[1]Directorio!$B$2:$V$1100,7,FALSE),"")</f>
        <v/>
      </c>
      <c r="K328" s="36" t="str">
        <f>+IFERROR(VLOOKUP(C328,[1]Directorio!$B$2:$V$1100,8,FALSE),"")</f>
        <v/>
      </c>
      <c r="L328" s="36" t="str">
        <f>+IFERROR(VLOOKUP(C328,[1]Directorio!$B$2:$V$1100,9,FALSE),"")</f>
        <v/>
      </c>
      <c r="M328" s="36" t="str">
        <f>+IFERROR(VLOOKUP(C328,[1]Directorio!$B$2:$V$1100,10,FALSE),"")</f>
        <v/>
      </c>
      <c r="N328" s="36" t="str">
        <f>+IFERROR(VLOOKUP(C328,[1]Directorio!$B$2:$V$1100,11,FALSE),"")</f>
        <v/>
      </c>
      <c r="O328" s="38" t="str">
        <f>+IFERROR(VLOOKUP(C328,[1]Directorio!$B$2:$V$1100,12,FALSE),"")</f>
        <v/>
      </c>
      <c r="P328" s="36" t="str">
        <f>+IFERROR(VLOOKUP(C328,[1]Directorio!$B$2:$V$1100,13,FALSE),"")</f>
        <v/>
      </c>
      <c r="Q328" s="36" t="str">
        <f>+IFERROR(VLOOKUP(C328,[1]Directorio!$B$2:$V$1100,14,FALSE),"")</f>
        <v/>
      </c>
      <c r="R328" s="36" t="str">
        <f>+IFERROR(VLOOKUP(C328,[1]Directorio!$B$2:$V$1100,15,FALSE),"")</f>
        <v/>
      </c>
      <c r="S328" s="36" t="str">
        <f>+IFERROR(VLOOKUP(C328,[1]Directorio!$B$2:$V$1100,16,FALSE),"")</f>
        <v/>
      </c>
      <c r="T328" s="36" t="str">
        <f>+IFERROR(VLOOKUP(C328,[1]Directorio!$B$2:$V$1100,17,FALSE),"")</f>
        <v/>
      </c>
      <c r="U328" s="39" t="str">
        <f>+IFERROR(VLOOKUP(C328,[1]Directorio!$B$2:$V$1100,18,FALSE),"")</f>
        <v/>
      </c>
      <c r="V328" s="39" t="str">
        <f>+IFERROR(VLOOKUP(C328,[1]Directorio!$B$2:$V$1100,19,FALSE),"")</f>
        <v/>
      </c>
      <c r="W328" s="40" t="str">
        <f>+IFERROR(VLOOKUP(C328,[1]Directorio!$B$2:$V$1100,20,FALSE),"")</f>
        <v/>
      </c>
      <c r="X328" s="39" t="str">
        <f>+IFERROR(VLOOKUP(C328,[1]Directorio!$B$2:$V$1100,21,FALSE),"")</f>
        <v/>
      </c>
      <c r="Y328" s="34"/>
      <c r="Z328" s="34"/>
      <c r="AA328" s="41"/>
      <c r="AB328" s="42"/>
      <c r="AC328" s="34"/>
      <c r="AD328" s="42"/>
      <c r="AE328" s="34"/>
      <c r="AF328" s="42"/>
      <c r="AG328" s="51"/>
    </row>
    <row r="329" spans="1:33" x14ac:dyDescent="0.25">
      <c r="A329" s="54">
        <v>325</v>
      </c>
      <c r="B329" s="48" t="str">
        <f t="shared" si="5"/>
        <v/>
      </c>
      <c r="C329" s="35"/>
      <c r="D329" s="43" t="str">
        <f>+IFERROR(VLOOKUP(E329,Listas!$H$2:$I$34,2,FALSE),"")</f>
        <v/>
      </c>
      <c r="E329" s="36" t="str">
        <f>+IFERROR(VLOOKUP(C329,[1]Directorio!$B$2:$V$1100,2,FALSE),"")</f>
        <v/>
      </c>
      <c r="F329" s="37" t="str">
        <f>+IFERROR(VLOOKUP(C329,[1]Directorio!$B$2:$V$1100,3,FALSE),"")</f>
        <v/>
      </c>
      <c r="G329" s="36" t="str">
        <f>+IFERROR(VLOOKUP(C329,[1]Directorio!$B$2:$V$1100,4,FALSE),"")</f>
        <v/>
      </c>
      <c r="H329" s="36" t="str">
        <f>+IFERROR(VLOOKUP(C329,[1]Directorio!$B$2:$V$1100,5,FALSE),"")</f>
        <v/>
      </c>
      <c r="I329" s="36" t="str">
        <f>+IFERROR(VLOOKUP(C329,[1]Directorio!$B$2:$V$1100,6,FALSE),"")</f>
        <v/>
      </c>
      <c r="J329" s="36" t="str">
        <f>+IFERROR(VLOOKUP(C329,[1]Directorio!$B$2:$V$1100,7,FALSE),"")</f>
        <v/>
      </c>
      <c r="K329" s="36" t="str">
        <f>+IFERROR(VLOOKUP(C329,[1]Directorio!$B$2:$V$1100,8,FALSE),"")</f>
        <v/>
      </c>
      <c r="L329" s="36" t="str">
        <f>+IFERROR(VLOOKUP(C329,[1]Directorio!$B$2:$V$1100,9,FALSE),"")</f>
        <v/>
      </c>
      <c r="M329" s="36" t="str">
        <f>+IFERROR(VLOOKUP(C329,[1]Directorio!$B$2:$V$1100,10,FALSE),"")</f>
        <v/>
      </c>
      <c r="N329" s="36" t="str">
        <f>+IFERROR(VLOOKUP(C329,[1]Directorio!$B$2:$V$1100,11,FALSE),"")</f>
        <v/>
      </c>
      <c r="O329" s="38" t="str">
        <f>+IFERROR(VLOOKUP(C329,[1]Directorio!$B$2:$V$1100,12,FALSE),"")</f>
        <v/>
      </c>
      <c r="P329" s="36" t="str">
        <f>+IFERROR(VLOOKUP(C329,[1]Directorio!$B$2:$V$1100,13,FALSE),"")</f>
        <v/>
      </c>
      <c r="Q329" s="36" t="str">
        <f>+IFERROR(VLOOKUP(C329,[1]Directorio!$B$2:$V$1100,14,FALSE),"")</f>
        <v/>
      </c>
      <c r="R329" s="36" t="str">
        <f>+IFERROR(VLOOKUP(C329,[1]Directorio!$B$2:$V$1100,15,FALSE),"")</f>
        <v/>
      </c>
      <c r="S329" s="36" t="str">
        <f>+IFERROR(VLOOKUP(C329,[1]Directorio!$B$2:$V$1100,16,FALSE),"")</f>
        <v/>
      </c>
      <c r="T329" s="36" t="str">
        <f>+IFERROR(VLOOKUP(C329,[1]Directorio!$B$2:$V$1100,17,FALSE),"")</f>
        <v/>
      </c>
      <c r="U329" s="39" t="str">
        <f>+IFERROR(VLOOKUP(C329,[1]Directorio!$B$2:$V$1100,18,FALSE),"")</f>
        <v/>
      </c>
      <c r="V329" s="39" t="str">
        <f>+IFERROR(VLOOKUP(C329,[1]Directorio!$B$2:$V$1100,19,FALSE),"")</f>
        <v/>
      </c>
      <c r="W329" s="40" t="str">
        <f>+IFERROR(VLOOKUP(C329,[1]Directorio!$B$2:$V$1100,20,FALSE),"")</f>
        <v/>
      </c>
      <c r="X329" s="39" t="str">
        <f>+IFERROR(VLOOKUP(C329,[1]Directorio!$B$2:$V$1100,21,FALSE),"")</f>
        <v/>
      </c>
      <c r="Y329" s="34"/>
      <c r="Z329" s="34"/>
      <c r="AA329" s="41"/>
      <c r="AB329" s="42"/>
      <c r="AC329" s="34"/>
      <c r="AD329" s="42"/>
      <c r="AE329" s="34"/>
      <c r="AF329" s="42"/>
      <c r="AG329" s="51"/>
    </row>
    <row r="330" spans="1:33" x14ac:dyDescent="0.25">
      <c r="A330" s="54">
        <v>326</v>
      </c>
      <c r="B330" s="48" t="str">
        <f t="shared" si="5"/>
        <v/>
      </c>
      <c r="C330" s="35"/>
      <c r="D330" s="43" t="str">
        <f>+IFERROR(VLOOKUP(E330,Listas!$H$2:$I$34,2,FALSE),"")</f>
        <v/>
      </c>
      <c r="E330" s="36" t="str">
        <f>+IFERROR(VLOOKUP(C330,[1]Directorio!$B$2:$V$1100,2,FALSE),"")</f>
        <v/>
      </c>
      <c r="F330" s="37" t="str">
        <f>+IFERROR(VLOOKUP(C330,[1]Directorio!$B$2:$V$1100,3,FALSE),"")</f>
        <v/>
      </c>
      <c r="G330" s="36" t="str">
        <f>+IFERROR(VLOOKUP(C330,[1]Directorio!$B$2:$V$1100,4,FALSE),"")</f>
        <v/>
      </c>
      <c r="H330" s="36" t="str">
        <f>+IFERROR(VLOOKUP(C330,[1]Directorio!$B$2:$V$1100,5,FALSE),"")</f>
        <v/>
      </c>
      <c r="I330" s="36" t="str">
        <f>+IFERROR(VLOOKUP(C330,[1]Directorio!$B$2:$V$1100,6,FALSE),"")</f>
        <v/>
      </c>
      <c r="J330" s="36" t="str">
        <f>+IFERROR(VLOOKUP(C330,[1]Directorio!$B$2:$V$1100,7,FALSE),"")</f>
        <v/>
      </c>
      <c r="K330" s="36" t="str">
        <f>+IFERROR(VLOOKUP(C330,[1]Directorio!$B$2:$V$1100,8,FALSE),"")</f>
        <v/>
      </c>
      <c r="L330" s="36" t="str">
        <f>+IFERROR(VLOOKUP(C330,[1]Directorio!$B$2:$V$1100,9,FALSE),"")</f>
        <v/>
      </c>
      <c r="M330" s="36" t="str">
        <f>+IFERROR(VLOOKUP(C330,[1]Directorio!$B$2:$V$1100,10,FALSE),"")</f>
        <v/>
      </c>
      <c r="N330" s="36" t="str">
        <f>+IFERROR(VLOOKUP(C330,[1]Directorio!$B$2:$V$1100,11,FALSE),"")</f>
        <v/>
      </c>
      <c r="O330" s="38" t="str">
        <f>+IFERROR(VLOOKUP(C330,[1]Directorio!$B$2:$V$1100,12,FALSE),"")</f>
        <v/>
      </c>
      <c r="P330" s="36" t="str">
        <f>+IFERROR(VLOOKUP(C330,[1]Directorio!$B$2:$V$1100,13,FALSE),"")</f>
        <v/>
      </c>
      <c r="Q330" s="36" t="str">
        <f>+IFERROR(VLOOKUP(C330,[1]Directorio!$B$2:$V$1100,14,FALSE),"")</f>
        <v/>
      </c>
      <c r="R330" s="36" t="str">
        <f>+IFERROR(VLOOKUP(C330,[1]Directorio!$B$2:$V$1100,15,FALSE),"")</f>
        <v/>
      </c>
      <c r="S330" s="36" t="str">
        <f>+IFERROR(VLOOKUP(C330,[1]Directorio!$B$2:$V$1100,16,FALSE),"")</f>
        <v/>
      </c>
      <c r="T330" s="36" t="str">
        <f>+IFERROR(VLOOKUP(C330,[1]Directorio!$B$2:$V$1100,17,FALSE),"")</f>
        <v/>
      </c>
      <c r="U330" s="39" t="str">
        <f>+IFERROR(VLOOKUP(C330,[1]Directorio!$B$2:$V$1100,18,FALSE),"")</f>
        <v/>
      </c>
      <c r="V330" s="39" t="str">
        <f>+IFERROR(VLOOKUP(C330,[1]Directorio!$B$2:$V$1100,19,FALSE),"")</f>
        <v/>
      </c>
      <c r="W330" s="40" t="str">
        <f>+IFERROR(VLOOKUP(C330,[1]Directorio!$B$2:$V$1100,20,FALSE),"")</f>
        <v/>
      </c>
      <c r="X330" s="39" t="str">
        <f>+IFERROR(VLOOKUP(C330,[1]Directorio!$B$2:$V$1100,21,FALSE),"")</f>
        <v/>
      </c>
      <c r="Y330" s="34"/>
      <c r="Z330" s="34"/>
      <c r="AA330" s="41"/>
      <c r="AB330" s="42"/>
      <c r="AC330" s="34"/>
      <c r="AD330" s="42"/>
      <c r="AE330" s="34"/>
      <c r="AF330" s="42"/>
      <c r="AG330" s="51"/>
    </row>
    <row r="331" spans="1:33" x14ac:dyDescent="0.25">
      <c r="A331" s="54">
        <v>327</v>
      </c>
      <c r="B331" s="48" t="str">
        <f t="shared" si="5"/>
        <v/>
      </c>
      <c r="C331" s="35"/>
      <c r="D331" s="43" t="str">
        <f>+IFERROR(VLOOKUP(E331,Listas!$H$2:$I$34,2,FALSE),"")</f>
        <v/>
      </c>
      <c r="E331" s="36" t="str">
        <f>+IFERROR(VLOOKUP(C331,[1]Directorio!$B$2:$V$1100,2,FALSE),"")</f>
        <v/>
      </c>
      <c r="F331" s="37" t="str">
        <f>+IFERROR(VLOOKUP(C331,[1]Directorio!$B$2:$V$1100,3,FALSE),"")</f>
        <v/>
      </c>
      <c r="G331" s="36" t="str">
        <f>+IFERROR(VLOOKUP(C331,[1]Directorio!$B$2:$V$1100,4,FALSE),"")</f>
        <v/>
      </c>
      <c r="H331" s="36" t="str">
        <f>+IFERROR(VLOOKUP(C331,[1]Directorio!$B$2:$V$1100,5,FALSE),"")</f>
        <v/>
      </c>
      <c r="I331" s="36" t="str">
        <f>+IFERROR(VLOOKUP(C331,[1]Directorio!$B$2:$V$1100,6,FALSE),"")</f>
        <v/>
      </c>
      <c r="J331" s="36" t="str">
        <f>+IFERROR(VLOOKUP(C331,[1]Directorio!$B$2:$V$1100,7,FALSE),"")</f>
        <v/>
      </c>
      <c r="K331" s="36" t="str">
        <f>+IFERROR(VLOOKUP(C331,[1]Directorio!$B$2:$V$1100,8,FALSE),"")</f>
        <v/>
      </c>
      <c r="L331" s="36" t="str">
        <f>+IFERROR(VLOOKUP(C331,[1]Directorio!$B$2:$V$1100,9,FALSE),"")</f>
        <v/>
      </c>
      <c r="M331" s="36" t="str">
        <f>+IFERROR(VLOOKUP(C331,[1]Directorio!$B$2:$V$1100,10,FALSE),"")</f>
        <v/>
      </c>
      <c r="N331" s="36" t="str">
        <f>+IFERROR(VLOOKUP(C331,[1]Directorio!$B$2:$V$1100,11,FALSE),"")</f>
        <v/>
      </c>
      <c r="O331" s="38" t="str">
        <f>+IFERROR(VLOOKUP(C331,[1]Directorio!$B$2:$V$1100,12,FALSE),"")</f>
        <v/>
      </c>
      <c r="P331" s="36" t="str">
        <f>+IFERROR(VLOOKUP(C331,[1]Directorio!$B$2:$V$1100,13,FALSE),"")</f>
        <v/>
      </c>
      <c r="Q331" s="36" t="str">
        <f>+IFERROR(VLOOKUP(C331,[1]Directorio!$B$2:$V$1100,14,FALSE),"")</f>
        <v/>
      </c>
      <c r="R331" s="36" t="str">
        <f>+IFERROR(VLOOKUP(C331,[1]Directorio!$B$2:$V$1100,15,FALSE),"")</f>
        <v/>
      </c>
      <c r="S331" s="36" t="str">
        <f>+IFERROR(VLOOKUP(C331,[1]Directorio!$B$2:$V$1100,16,FALSE),"")</f>
        <v/>
      </c>
      <c r="T331" s="36" t="str">
        <f>+IFERROR(VLOOKUP(C331,[1]Directorio!$B$2:$V$1100,17,FALSE),"")</f>
        <v/>
      </c>
      <c r="U331" s="39" t="str">
        <f>+IFERROR(VLOOKUP(C331,[1]Directorio!$B$2:$V$1100,18,FALSE),"")</f>
        <v/>
      </c>
      <c r="V331" s="39" t="str">
        <f>+IFERROR(VLOOKUP(C331,[1]Directorio!$B$2:$V$1100,19,FALSE),"")</f>
        <v/>
      </c>
      <c r="W331" s="40" t="str">
        <f>+IFERROR(VLOOKUP(C331,[1]Directorio!$B$2:$V$1100,20,FALSE),"")</f>
        <v/>
      </c>
      <c r="X331" s="39" t="str">
        <f>+IFERROR(VLOOKUP(C331,[1]Directorio!$B$2:$V$1100,21,FALSE),"")</f>
        <v/>
      </c>
      <c r="Y331" s="34"/>
      <c r="Z331" s="34"/>
      <c r="AA331" s="41"/>
      <c r="AB331" s="42"/>
      <c r="AC331" s="34"/>
      <c r="AD331" s="42"/>
      <c r="AE331" s="34"/>
      <c r="AF331" s="42"/>
      <c r="AG331" s="51"/>
    </row>
    <row r="332" spans="1:33" x14ac:dyDescent="0.25">
      <c r="A332" s="54">
        <v>328</v>
      </c>
      <c r="B332" s="48" t="str">
        <f t="shared" si="5"/>
        <v/>
      </c>
      <c r="C332" s="35"/>
      <c r="D332" s="43" t="str">
        <f>+IFERROR(VLOOKUP(E332,Listas!$H$2:$I$34,2,FALSE),"")</f>
        <v/>
      </c>
      <c r="E332" s="36" t="str">
        <f>+IFERROR(VLOOKUP(C332,[1]Directorio!$B$2:$V$1100,2,FALSE),"")</f>
        <v/>
      </c>
      <c r="F332" s="37" t="str">
        <f>+IFERROR(VLOOKUP(C332,[1]Directorio!$B$2:$V$1100,3,FALSE),"")</f>
        <v/>
      </c>
      <c r="G332" s="36" t="str">
        <f>+IFERROR(VLOOKUP(C332,[1]Directorio!$B$2:$V$1100,4,FALSE),"")</f>
        <v/>
      </c>
      <c r="H332" s="36" t="str">
        <f>+IFERROR(VLOOKUP(C332,[1]Directorio!$B$2:$V$1100,5,FALSE),"")</f>
        <v/>
      </c>
      <c r="I332" s="36" t="str">
        <f>+IFERROR(VLOOKUP(C332,[1]Directorio!$B$2:$V$1100,6,FALSE),"")</f>
        <v/>
      </c>
      <c r="J332" s="36" t="str">
        <f>+IFERROR(VLOOKUP(C332,[1]Directorio!$B$2:$V$1100,7,FALSE),"")</f>
        <v/>
      </c>
      <c r="K332" s="36" t="str">
        <f>+IFERROR(VLOOKUP(C332,[1]Directorio!$B$2:$V$1100,8,FALSE),"")</f>
        <v/>
      </c>
      <c r="L332" s="36" t="str">
        <f>+IFERROR(VLOOKUP(C332,[1]Directorio!$B$2:$V$1100,9,FALSE),"")</f>
        <v/>
      </c>
      <c r="M332" s="36" t="str">
        <f>+IFERROR(VLOOKUP(C332,[1]Directorio!$B$2:$V$1100,10,FALSE),"")</f>
        <v/>
      </c>
      <c r="N332" s="36" t="str">
        <f>+IFERROR(VLOOKUP(C332,[1]Directorio!$B$2:$V$1100,11,FALSE),"")</f>
        <v/>
      </c>
      <c r="O332" s="38" t="str">
        <f>+IFERROR(VLOOKUP(C332,[1]Directorio!$B$2:$V$1100,12,FALSE),"")</f>
        <v/>
      </c>
      <c r="P332" s="36" t="str">
        <f>+IFERROR(VLOOKUP(C332,[1]Directorio!$B$2:$V$1100,13,FALSE),"")</f>
        <v/>
      </c>
      <c r="Q332" s="36" t="str">
        <f>+IFERROR(VLOOKUP(C332,[1]Directorio!$B$2:$V$1100,14,FALSE),"")</f>
        <v/>
      </c>
      <c r="R332" s="36" t="str">
        <f>+IFERROR(VLOOKUP(C332,[1]Directorio!$B$2:$V$1100,15,FALSE),"")</f>
        <v/>
      </c>
      <c r="S332" s="36" t="str">
        <f>+IFERROR(VLOOKUP(C332,[1]Directorio!$B$2:$V$1100,16,FALSE),"")</f>
        <v/>
      </c>
      <c r="T332" s="36" t="str">
        <f>+IFERROR(VLOOKUP(C332,[1]Directorio!$B$2:$V$1100,17,FALSE),"")</f>
        <v/>
      </c>
      <c r="U332" s="39" t="str">
        <f>+IFERROR(VLOOKUP(C332,[1]Directorio!$B$2:$V$1100,18,FALSE),"")</f>
        <v/>
      </c>
      <c r="V332" s="39" t="str">
        <f>+IFERROR(VLOOKUP(C332,[1]Directorio!$B$2:$V$1100,19,FALSE),"")</f>
        <v/>
      </c>
      <c r="W332" s="40" t="str">
        <f>+IFERROR(VLOOKUP(C332,[1]Directorio!$B$2:$V$1100,20,FALSE),"")</f>
        <v/>
      </c>
      <c r="X332" s="39" t="str">
        <f>+IFERROR(VLOOKUP(C332,[1]Directorio!$B$2:$V$1100,21,FALSE),"")</f>
        <v/>
      </c>
      <c r="Y332" s="34"/>
      <c r="Z332" s="34"/>
      <c r="AA332" s="41"/>
      <c r="AB332" s="42"/>
      <c r="AC332" s="34"/>
      <c r="AD332" s="42"/>
      <c r="AE332" s="34"/>
      <c r="AF332" s="42"/>
      <c r="AG332" s="51"/>
    </row>
    <row r="333" spans="1:33" x14ac:dyDescent="0.25">
      <c r="A333" s="54">
        <v>329</v>
      </c>
      <c r="B333" s="48" t="str">
        <f t="shared" si="5"/>
        <v/>
      </c>
      <c r="C333" s="35"/>
      <c r="D333" s="43" t="str">
        <f>+IFERROR(VLOOKUP(E333,Listas!$H$2:$I$34,2,FALSE),"")</f>
        <v/>
      </c>
      <c r="E333" s="36" t="str">
        <f>+IFERROR(VLOOKUP(C333,[1]Directorio!$B$2:$V$1100,2,FALSE),"")</f>
        <v/>
      </c>
      <c r="F333" s="37" t="str">
        <f>+IFERROR(VLOOKUP(C333,[1]Directorio!$B$2:$V$1100,3,FALSE),"")</f>
        <v/>
      </c>
      <c r="G333" s="36" t="str">
        <f>+IFERROR(VLOOKUP(C333,[1]Directorio!$B$2:$V$1100,4,FALSE),"")</f>
        <v/>
      </c>
      <c r="H333" s="36" t="str">
        <f>+IFERROR(VLOOKUP(C333,[1]Directorio!$B$2:$V$1100,5,FALSE),"")</f>
        <v/>
      </c>
      <c r="I333" s="36" t="str">
        <f>+IFERROR(VLOOKUP(C333,[1]Directorio!$B$2:$V$1100,6,FALSE),"")</f>
        <v/>
      </c>
      <c r="J333" s="36" t="str">
        <f>+IFERROR(VLOOKUP(C333,[1]Directorio!$B$2:$V$1100,7,FALSE),"")</f>
        <v/>
      </c>
      <c r="K333" s="36" t="str">
        <f>+IFERROR(VLOOKUP(C333,[1]Directorio!$B$2:$V$1100,8,FALSE),"")</f>
        <v/>
      </c>
      <c r="L333" s="36" t="str">
        <f>+IFERROR(VLOOKUP(C333,[1]Directorio!$B$2:$V$1100,9,FALSE),"")</f>
        <v/>
      </c>
      <c r="M333" s="36" t="str">
        <f>+IFERROR(VLOOKUP(C333,[1]Directorio!$B$2:$V$1100,10,FALSE),"")</f>
        <v/>
      </c>
      <c r="N333" s="36" t="str">
        <f>+IFERROR(VLOOKUP(C333,[1]Directorio!$B$2:$V$1100,11,FALSE),"")</f>
        <v/>
      </c>
      <c r="O333" s="38" t="str">
        <f>+IFERROR(VLOOKUP(C333,[1]Directorio!$B$2:$V$1100,12,FALSE),"")</f>
        <v/>
      </c>
      <c r="P333" s="36" t="str">
        <f>+IFERROR(VLOOKUP(C333,[1]Directorio!$B$2:$V$1100,13,FALSE),"")</f>
        <v/>
      </c>
      <c r="Q333" s="36" t="str">
        <f>+IFERROR(VLOOKUP(C333,[1]Directorio!$B$2:$V$1100,14,FALSE),"")</f>
        <v/>
      </c>
      <c r="R333" s="36" t="str">
        <f>+IFERROR(VLOOKUP(C333,[1]Directorio!$B$2:$V$1100,15,FALSE),"")</f>
        <v/>
      </c>
      <c r="S333" s="36" t="str">
        <f>+IFERROR(VLOOKUP(C333,[1]Directorio!$B$2:$V$1100,16,FALSE),"")</f>
        <v/>
      </c>
      <c r="T333" s="36" t="str">
        <f>+IFERROR(VLOOKUP(C333,[1]Directorio!$B$2:$V$1100,17,FALSE),"")</f>
        <v/>
      </c>
      <c r="U333" s="39" t="str">
        <f>+IFERROR(VLOOKUP(C333,[1]Directorio!$B$2:$V$1100,18,FALSE),"")</f>
        <v/>
      </c>
      <c r="V333" s="39" t="str">
        <f>+IFERROR(VLOOKUP(C333,[1]Directorio!$B$2:$V$1100,19,FALSE),"")</f>
        <v/>
      </c>
      <c r="W333" s="40" t="str">
        <f>+IFERROR(VLOOKUP(C333,[1]Directorio!$B$2:$V$1100,20,FALSE),"")</f>
        <v/>
      </c>
      <c r="X333" s="39" t="str">
        <f>+IFERROR(VLOOKUP(C333,[1]Directorio!$B$2:$V$1100,21,FALSE),"")</f>
        <v/>
      </c>
      <c r="Y333" s="34"/>
      <c r="Z333" s="34"/>
      <c r="AA333" s="41"/>
      <c r="AB333" s="42"/>
      <c r="AC333" s="34"/>
      <c r="AD333" s="42"/>
      <c r="AE333" s="34"/>
      <c r="AF333" s="42"/>
      <c r="AG333" s="51"/>
    </row>
    <row r="334" spans="1:33" x14ac:dyDescent="0.25">
      <c r="A334" s="54">
        <v>330</v>
      </c>
      <c r="B334" s="48" t="str">
        <f t="shared" si="5"/>
        <v/>
      </c>
      <c r="C334" s="35"/>
      <c r="D334" s="43" t="str">
        <f>+IFERROR(VLOOKUP(E334,Listas!$H$2:$I$34,2,FALSE),"")</f>
        <v/>
      </c>
      <c r="E334" s="36" t="str">
        <f>+IFERROR(VLOOKUP(C334,[1]Directorio!$B$2:$V$1100,2,FALSE),"")</f>
        <v/>
      </c>
      <c r="F334" s="37" t="str">
        <f>+IFERROR(VLOOKUP(C334,[1]Directorio!$B$2:$V$1100,3,FALSE),"")</f>
        <v/>
      </c>
      <c r="G334" s="36" t="str">
        <f>+IFERROR(VLOOKUP(C334,[1]Directorio!$B$2:$V$1100,4,FALSE),"")</f>
        <v/>
      </c>
      <c r="H334" s="36" t="str">
        <f>+IFERROR(VLOOKUP(C334,[1]Directorio!$B$2:$V$1100,5,FALSE),"")</f>
        <v/>
      </c>
      <c r="I334" s="36" t="str">
        <f>+IFERROR(VLOOKUP(C334,[1]Directorio!$B$2:$V$1100,6,FALSE),"")</f>
        <v/>
      </c>
      <c r="J334" s="36" t="str">
        <f>+IFERROR(VLOOKUP(C334,[1]Directorio!$B$2:$V$1100,7,FALSE),"")</f>
        <v/>
      </c>
      <c r="K334" s="36" t="str">
        <f>+IFERROR(VLOOKUP(C334,[1]Directorio!$B$2:$V$1100,8,FALSE),"")</f>
        <v/>
      </c>
      <c r="L334" s="36" t="str">
        <f>+IFERROR(VLOOKUP(C334,[1]Directorio!$B$2:$V$1100,9,FALSE),"")</f>
        <v/>
      </c>
      <c r="M334" s="36" t="str">
        <f>+IFERROR(VLOOKUP(C334,[1]Directorio!$B$2:$V$1100,10,FALSE),"")</f>
        <v/>
      </c>
      <c r="N334" s="36" t="str">
        <f>+IFERROR(VLOOKUP(C334,[1]Directorio!$B$2:$V$1100,11,FALSE),"")</f>
        <v/>
      </c>
      <c r="O334" s="38" t="str">
        <f>+IFERROR(VLOOKUP(C334,[1]Directorio!$B$2:$V$1100,12,FALSE),"")</f>
        <v/>
      </c>
      <c r="P334" s="36" t="str">
        <f>+IFERROR(VLOOKUP(C334,[1]Directorio!$B$2:$V$1100,13,FALSE),"")</f>
        <v/>
      </c>
      <c r="Q334" s="36" t="str">
        <f>+IFERROR(VLOOKUP(C334,[1]Directorio!$B$2:$V$1100,14,FALSE),"")</f>
        <v/>
      </c>
      <c r="R334" s="36" t="str">
        <f>+IFERROR(VLOOKUP(C334,[1]Directorio!$B$2:$V$1100,15,FALSE),"")</f>
        <v/>
      </c>
      <c r="S334" s="36" t="str">
        <f>+IFERROR(VLOOKUP(C334,[1]Directorio!$B$2:$V$1100,16,FALSE),"")</f>
        <v/>
      </c>
      <c r="T334" s="36" t="str">
        <f>+IFERROR(VLOOKUP(C334,[1]Directorio!$B$2:$V$1100,17,FALSE),"")</f>
        <v/>
      </c>
      <c r="U334" s="39" t="str">
        <f>+IFERROR(VLOOKUP(C334,[1]Directorio!$B$2:$V$1100,18,FALSE),"")</f>
        <v/>
      </c>
      <c r="V334" s="39" t="str">
        <f>+IFERROR(VLOOKUP(C334,[1]Directorio!$B$2:$V$1100,19,FALSE),"")</f>
        <v/>
      </c>
      <c r="W334" s="40" t="str">
        <f>+IFERROR(VLOOKUP(C334,[1]Directorio!$B$2:$V$1100,20,FALSE),"")</f>
        <v/>
      </c>
      <c r="X334" s="39" t="str">
        <f>+IFERROR(VLOOKUP(C334,[1]Directorio!$B$2:$V$1100,21,FALSE),"")</f>
        <v/>
      </c>
      <c r="Y334" s="34"/>
      <c r="Z334" s="34"/>
      <c r="AA334" s="41"/>
      <c r="AB334" s="42"/>
      <c r="AC334" s="34"/>
      <c r="AD334" s="42"/>
      <c r="AE334" s="34"/>
      <c r="AF334" s="42"/>
      <c r="AG334" s="51"/>
    </row>
    <row r="335" spans="1:33" x14ac:dyDescent="0.25">
      <c r="A335" s="54">
        <v>331</v>
      </c>
      <c r="B335" s="48" t="str">
        <f t="shared" si="5"/>
        <v/>
      </c>
      <c r="C335" s="35"/>
      <c r="D335" s="43" t="str">
        <f>+IFERROR(VLOOKUP(E335,Listas!$H$2:$I$34,2,FALSE),"")</f>
        <v/>
      </c>
      <c r="E335" s="36" t="str">
        <f>+IFERROR(VLOOKUP(C335,[1]Directorio!$B$2:$V$1100,2,FALSE),"")</f>
        <v/>
      </c>
      <c r="F335" s="37" t="str">
        <f>+IFERROR(VLOOKUP(C335,[1]Directorio!$B$2:$V$1100,3,FALSE),"")</f>
        <v/>
      </c>
      <c r="G335" s="36" t="str">
        <f>+IFERROR(VLOOKUP(C335,[1]Directorio!$B$2:$V$1100,4,FALSE),"")</f>
        <v/>
      </c>
      <c r="H335" s="36" t="str">
        <f>+IFERROR(VLOOKUP(C335,[1]Directorio!$B$2:$V$1100,5,FALSE),"")</f>
        <v/>
      </c>
      <c r="I335" s="36" t="str">
        <f>+IFERROR(VLOOKUP(C335,[1]Directorio!$B$2:$V$1100,6,FALSE),"")</f>
        <v/>
      </c>
      <c r="J335" s="36" t="str">
        <f>+IFERROR(VLOOKUP(C335,[1]Directorio!$B$2:$V$1100,7,FALSE),"")</f>
        <v/>
      </c>
      <c r="K335" s="36" t="str">
        <f>+IFERROR(VLOOKUP(C335,[1]Directorio!$B$2:$V$1100,8,FALSE),"")</f>
        <v/>
      </c>
      <c r="L335" s="36" t="str">
        <f>+IFERROR(VLOOKUP(C335,[1]Directorio!$B$2:$V$1100,9,FALSE),"")</f>
        <v/>
      </c>
      <c r="M335" s="36" t="str">
        <f>+IFERROR(VLOOKUP(C335,[1]Directorio!$B$2:$V$1100,10,FALSE),"")</f>
        <v/>
      </c>
      <c r="N335" s="36" t="str">
        <f>+IFERROR(VLOOKUP(C335,[1]Directorio!$B$2:$V$1100,11,FALSE),"")</f>
        <v/>
      </c>
      <c r="O335" s="38" t="str">
        <f>+IFERROR(VLOOKUP(C335,[1]Directorio!$B$2:$V$1100,12,FALSE),"")</f>
        <v/>
      </c>
      <c r="P335" s="36" t="str">
        <f>+IFERROR(VLOOKUP(C335,[1]Directorio!$B$2:$V$1100,13,FALSE),"")</f>
        <v/>
      </c>
      <c r="Q335" s="36" t="str">
        <f>+IFERROR(VLOOKUP(C335,[1]Directorio!$B$2:$V$1100,14,FALSE),"")</f>
        <v/>
      </c>
      <c r="R335" s="36" t="str">
        <f>+IFERROR(VLOOKUP(C335,[1]Directorio!$B$2:$V$1100,15,FALSE),"")</f>
        <v/>
      </c>
      <c r="S335" s="36" t="str">
        <f>+IFERROR(VLOOKUP(C335,[1]Directorio!$B$2:$V$1100,16,FALSE),"")</f>
        <v/>
      </c>
      <c r="T335" s="36" t="str">
        <f>+IFERROR(VLOOKUP(C335,[1]Directorio!$B$2:$V$1100,17,FALSE),"")</f>
        <v/>
      </c>
      <c r="U335" s="39" t="str">
        <f>+IFERROR(VLOOKUP(C335,[1]Directorio!$B$2:$V$1100,18,FALSE),"")</f>
        <v/>
      </c>
      <c r="V335" s="39" t="str">
        <f>+IFERROR(VLOOKUP(C335,[1]Directorio!$B$2:$V$1100,19,FALSE),"")</f>
        <v/>
      </c>
      <c r="W335" s="40" t="str">
        <f>+IFERROR(VLOOKUP(C335,[1]Directorio!$B$2:$V$1100,20,FALSE),"")</f>
        <v/>
      </c>
      <c r="X335" s="39" t="str">
        <f>+IFERROR(VLOOKUP(C335,[1]Directorio!$B$2:$V$1100,21,FALSE),"")</f>
        <v/>
      </c>
      <c r="Y335" s="34"/>
      <c r="Z335" s="34"/>
      <c r="AA335" s="41"/>
      <c r="AB335" s="42"/>
      <c r="AC335" s="34"/>
      <c r="AD335" s="42"/>
      <c r="AE335" s="34"/>
      <c r="AF335" s="42"/>
      <c r="AG335" s="51"/>
    </row>
    <row r="336" spans="1:33" x14ac:dyDescent="0.25">
      <c r="A336" s="54">
        <v>332</v>
      </c>
      <c r="B336" s="48" t="str">
        <f t="shared" si="5"/>
        <v/>
      </c>
      <c r="C336" s="35"/>
      <c r="D336" s="43" t="str">
        <f>+IFERROR(VLOOKUP(E336,Listas!$H$2:$I$34,2,FALSE),"")</f>
        <v/>
      </c>
      <c r="E336" s="36" t="str">
        <f>+IFERROR(VLOOKUP(C336,[1]Directorio!$B$2:$V$1100,2,FALSE),"")</f>
        <v/>
      </c>
      <c r="F336" s="37" t="str">
        <f>+IFERROR(VLOOKUP(C336,[1]Directorio!$B$2:$V$1100,3,FALSE),"")</f>
        <v/>
      </c>
      <c r="G336" s="36" t="str">
        <f>+IFERROR(VLOOKUP(C336,[1]Directorio!$B$2:$V$1100,4,FALSE),"")</f>
        <v/>
      </c>
      <c r="H336" s="36" t="str">
        <f>+IFERROR(VLOOKUP(C336,[1]Directorio!$B$2:$V$1100,5,FALSE),"")</f>
        <v/>
      </c>
      <c r="I336" s="36" t="str">
        <f>+IFERROR(VLOOKUP(C336,[1]Directorio!$B$2:$V$1100,6,FALSE),"")</f>
        <v/>
      </c>
      <c r="J336" s="36" t="str">
        <f>+IFERROR(VLOOKUP(C336,[1]Directorio!$B$2:$V$1100,7,FALSE),"")</f>
        <v/>
      </c>
      <c r="K336" s="36" t="str">
        <f>+IFERROR(VLOOKUP(C336,[1]Directorio!$B$2:$V$1100,8,FALSE),"")</f>
        <v/>
      </c>
      <c r="L336" s="36" t="str">
        <f>+IFERROR(VLOOKUP(C336,[1]Directorio!$B$2:$V$1100,9,FALSE),"")</f>
        <v/>
      </c>
      <c r="M336" s="36" t="str">
        <f>+IFERROR(VLOOKUP(C336,[1]Directorio!$B$2:$V$1100,10,FALSE),"")</f>
        <v/>
      </c>
      <c r="N336" s="36" t="str">
        <f>+IFERROR(VLOOKUP(C336,[1]Directorio!$B$2:$V$1100,11,FALSE),"")</f>
        <v/>
      </c>
      <c r="O336" s="38" t="str">
        <f>+IFERROR(VLOOKUP(C336,[1]Directorio!$B$2:$V$1100,12,FALSE),"")</f>
        <v/>
      </c>
      <c r="P336" s="36" t="str">
        <f>+IFERROR(VLOOKUP(C336,[1]Directorio!$B$2:$V$1100,13,FALSE),"")</f>
        <v/>
      </c>
      <c r="Q336" s="36" t="str">
        <f>+IFERROR(VLOOKUP(C336,[1]Directorio!$B$2:$V$1100,14,FALSE),"")</f>
        <v/>
      </c>
      <c r="R336" s="36" t="str">
        <f>+IFERROR(VLOOKUP(C336,[1]Directorio!$B$2:$V$1100,15,FALSE),"")</f>
        <v/>
      </c>
      <c r="S336" s="36" t="str">
        <f>+IFERROR(VLOOKUP(C336,[1]Directorio!$B$2:$V$1100,16,FALSE),"")</f>
        <v/>
      </c>
      <c r="T336" s="36" t="str">
        <f>+IFERROR(VLOOKUP(C336,[1]Directorio!$B$2:$V$1100,17,FALSE),"")</f>
        <v/>
      </c>
      <c r="U336" s="39" t="str">
        <f>+IFERROR(VLOOKUP(C336,[1]Directorio!$B$2:$V$1100,18,FALSE),"")</f>
        <v/>
      </c>
      <c r="V336" s="39" t="str">
        <f>+IFERROR(VLOOKUP(C336,[1]Directorio!$B$2:$V$1100,19,FALSE),"")</f>
        <v/>
      </c>
      <c r="W336" s="40" t="str">
        <f>+IFERROR(VLOOKUP(C336,[1]Directorio!$B$2:$V$1100,20,FALSE),"")</f>
        <v/>
      </c>
      <c r="X336" s="39" t="str">
        <f>+IFERROR(VLOOKUP(C336,[1]Directorio!$B$2:$V$1100,21,FALSE),"")</f>
        <v/>
      </c>
      <c r="Y336" s="34"/>
      <c r="Z336" s="34"/>
      <c r="AA336" s="41"/>
      <c r="AB336" s="42"/>
      <c r="AC336" s="34"/>
      <c r="AD336" s="42"/>
      <c r="AE336" s="34"/>
      <c r="AF336" s="42"/>
      <c r="AG336" s="51"/>
    </row>
    <row r="337" spans="1:33" x14ac:dyDescent="0.25">
      <c r="A337" s="54">
        <v>333</v>
      </c>
      <c r="B337" s="48" t="str">
        <f t="shared" si="5"/>
        <v/>
      </c>
      <c r="C337" s="35"/>
      <c r="D337" s="43" t="str">
        <f>+IFERROR(VLOOKUP(E337,Listas!$H$2:$I$34,2,FALSE),"")</f>
        <v/>
      </c>
      <c r="E337" s="36" t="str">
        <f>+IFERROR(VLOOKUP(C337,[1]Directorio!$B$2:$V$1100,2,FALSE),"")</f>
        <v/>
      </c>
      <c r="F337" s="37" t="str">
        <f>+IFERROR(VLOOKUP(C337,[1]Directorio!$B$2:$V$1100,3,FALSE),"")</f>
        <v/>
      </c>
      <c r="G337" s="36" t="str">
        <f>+IFERROR(VLOOKUP(C337,[1]Directorio!$B$2:$V$1100,4,FALSE),"")</f>
        <v/>
      </c>
      <c r="H337" s="36" t="str">
        <f>+IFERROR(VLOOKUP(C337,[1]Directorio!$B$2:$V$1100,5,FALSE),"")</f>
        <v/>
      </c>
      <c r="I337" s="36" t="str">
        <f>+IFERROR(VLOOKUP(C337,[1]Directorio!$B$2:$V$1100,6,FALSE),"")</f>
        <v/>
      </c>
      <c r="J337" s="36" t="str">
        <f>+IFERROR(VLOOKUP(C337,[1]Directorio!$B$2:$V$1100,7,FALSE),"")</f>
        <v/>
      </c>
      <c r="K337" s="36" t="str">
        <f>+IFERROR(VLOOKUP(C337,[1]Directorio!$B$2:$V$1100,8,FALSE),"")</f>
        <v/>
      </c>
      <c r="L337" s="36" t="str">
        <f>+IFERROR(VLOOKUP(C337,[1]Directorio!$B$2:$V$1100,9,FALSE),"")</f>
        <v/>
      </c>
      <c r="M337" s="36" t="str">
        <f>+IFERROR(VLOOKUP(C337,[1]Directorio!$B$2:$V$1100,10,FALSE),"")</f>
        <v/>
      </c>
      <c r="N337" s="36" t="str">
        <f>+IFERROR(VLOOKUP(C337,[1]Directorio!$B$2:$V$1100,11,FALSE),"")</f>
        <v/>
      </c>
      <c r="O337" s="38" t="str">
        <f>+IFERROR(VLOOKUP(C337,[1]Directorio!$B$2:$V$1100,12,FALSE),"")</f>
        <v/>
      </c>
      <c r="P337" s="36" t="str">
        <f>+IFERROR(VLOOKUP(C337,[1]Directorio!$B$2:$V$1100,13,FALSE),"")</f>
        <v/>
      </c>
      <c r="Q337" s="36" t="str">
        <f>+IFERROR(VLOOKUP(C337,[1]Directorio!$B$2:$V$1100,14,FALSE),"")</f>
        <v/>
      </c>
      <c r="R337" s="36" t="str">
        <f>+IFERROR(VLOOKUP(C337,[1]Directorio!$B$2:$V$1100,15,FALSE),"")</f>
        <v/>
      </c>
      <c r="S337" s="36" t="str">
        <f>+IFERROR(VLOOKUP(C337,[1]Directorio!$B$2:$V$1100,16,FALSE),"")</f>
        <v/>
      </c>
      <c r="T337" s="36" t="str">
        <f>+IFERROR(VLOOKUP(C337,[1]Directorio!$B$2:$V$1100,17,FALSE),"")</f>
        <v/>
      </c>
      <c r="U337" s="39" t="str">
        <f>+IFERROR(VLOOKUP(C337,[1]Directorio!$B$2:$V$1100,18,FALSE),"")</f>
        <v/>
      </c>
      <c r="V337" s="39" t="str">
        <f>+IFERROR(VLOOKUP(C337,[1]Directorio!$B$2:$V$1100,19,FALSE),"")</f>
        <v/>
      </c>
      <c r="W337" s="40" t="str">
        <f>+IFERROR(VLOOKUP(C337,[1]Directorio!$B$2:$V$1100,20,FALSE),"")</f>
        <v/>
      </c>
      <c r="X337" s="39" t="str">
        <f>+IFERROR(VLOOKUP(C337,[1]Directorio!$B$2:$V$1100,21,FALSE),"")</f>
        <v/>
      </c>
      <c r="Y337" s="34"/>
      <c r="Z337" s="34"/>
      <c r="AA337" s="41"/>
      <c r="AB337" s="42"/>
      <c r="AC337" s="34"/>
      <c r="AD337" s="42"/>
      <c r="AE337" s="34"/>
      <c r="AF337" s="42"/>
      <c r="AG337" s="51"/>
    </row>
    <row r="338" spans="1:33" x14ac:dyDescent="0.25">
      <c r="A338" s="54">
        <v>334</v>
      </c>
      <c r="B338" s="48" t="str">
        <f t="shared" si="5"/>
        <v/>
      </c>
      <c r="C338" s="35"/>
      <c r="D338" s="43" t="str">
        <f>+IFERROR(VLOOKUP(E338,Listas!$H$2:$I$34,2,FALSE),"")</f>
        <v/>
      </c>
      <c r="E338" s="36" t="str">
        <f>+IFERROR(VLOOKUP(C338,[1]Directorio!$B$2:$V$1100,2,FALSE),"")</f>
        <v/>
      </c>
      <c r="F338" s="37" t="str">
        <f>+IFERROR(VLOOKUP(C338,[1]Directorio!$B$2:$V$1100,3,FALSE),"")</f>
        <v/>
      </c>
      <c r="G338" s="36" t="str">
        <f>+IFERROR(VLOOKUP(C338,[1]Directorio!$B$2:$V$1100,4,FALSE),"")</f>
        <v/>
      </c>
      <c r="H338" s="36" t="str">
        <f>+IFERROR(VLOOKUP(C338,[1]Directorio!$B$2:$V$1100,5,FALSE),"")</f>
        <v/>
      </c>
      <c r="I338" s="36" t="str">
        <f>+IFERROR(VLOOKUP(C338,[1]Directorio!$B$2:$V$1100,6,FALSE),"")</f>
        <v/>
      </c>
      <c r="J338" s="36" t="str">
        <f>+IFERROR(VLOOKUP(C338,[1]Directorio!$B$2:$V$1100,7,FALSE),"")</f>
        <v/>
      </c>
      <c r="K338" s="36" t="str">
        <f>+IFERROR(VLOOKUP(C338,[1]Directorio!$B$2:$V$1100,8,FALSE),"")</f>
        <v/>
      </c>
      <c r="L338" s="36" t="str">
        <f>+IFERROR(VLOOKUP(C338,[1]Directorio!$B$2:$V$1100,9,FALSE),"")</f>
        <v/>
      </c>
      <c r="M338" s="36" t="str">
        <f>+IFERROR(VLOOKUP(C338,[1]Directorio!$B$2:$V$1100,10,FALSE),"")</f>
        <v/>
      </c>
      <c r="N338" s="36" t="str">
        <f>+IFERROR(VLOOKUP(C338,[1]Directorio!$B$2:$V$1100,11,FALSE),"")</f>
        <v/>
      </c>
      <c r="O338" s="38" t="str">
        <f>+IFERROR(VLOOKUP(C338,[1]Directorio!$B$2:$V$1100,12,FALSE),"")</f>
        <v/>
      </c>
      <c r="P338" s="36" t="str">
        <f>+IFERROR(VLOOKUP(C338,[1]Directorio!$B$2:$V$1100,13,FALSE),"")</f>
        <v/>
      </c>
      <c r="Q338" s="36" t="str">
        <f>+IFERROR(VLOOKUP(C338,[1]Directorio!$B$2:$V$1100,14,FALSE),"")</f>
        <v/>
      </c>
      <c r="R338" s="36" t="str">
        <f>+IFERROR(VLOOKUP(C338,[1]Directorio!$B$2:$V$1100,15,FALSE),"")</f>
        <v/>
      </c>
      <c r="S338" s="36" t="str">
        <f>+IFERROR(VLOOKUP(C338,[1]Directorio!$B$2:$V$1100,16,FALSE),"")</f>
        <v/>
      </c>
      <c r="T338" s="36" t="str">
        <f>+IFERROR(VLOOKUP(C338,[1]Directorio!$B$2:$V$1100,17,FALSE),"")</f>
        <v/>
      </c>
      <c r="U338" s="39" t="str">
        <f>+IFERROR(VLOOKUP(C338,[1]Directorio!$B$2:$V$1100,18,FALSE),"")</f>
        <v/>
      </c>
      <c r="V338" s="39" t="str">
        <f>+IFERROR(VLOOKUP(C338,[1]Directorio!$B$2:$V$1100,19,FALSE),"")</f>
        <v/>
      </c>
      <c r="W338" s="40" t="str">
        <f>+IFERROR(VLOOKUP(C338,[1]Directorio!$B$2:$V$1100,20,FALSE),"")</f>
        <v/>
      </c>
      <c r="X338" s="39" t="str">
        <f>+IFERROR(VLOOKUP(C338,[1]Directorio!$B$2:$V$1100,21,FALSE),"")</f>
        <v/>
      </c>
      <c r="Y338" s="34"/>
      <c r="Z338" s="34"/>
      <c r="AA338" s="41"/>
      <c r="AB338" s="42"/>
      <c r="AC338" s="34"/>
      <c r="AD338" s="42"/>
      <c r="AE338" s="34"/>
      <c r="AF338" s="42"/>
      <c r="AG338" s="51"/>
    </row>
    <row r="339" spans="1:33" x14ac:dyDescent="0.25">
      <c r="A339" s="54">
        <v>335</v>
      </c>
      <c r="B339" s="48" t="str">
        <f t="shared" si="5"/>
        <v/>
      </c>
      <c r="C339" s="35"/>
      <c r="D339" s="43" t="str">
        <f>+IFERROR(VLOOKUP(E339,Listas!$H$2:$I$34,2,FALSE),"")</f>
        <v/>
      </c>
      <c r="E339" s="36" t="str">
        <f>+IFERROR(VLOOKUP(C339,[1]Directorio!$B$2:$V$1100,2,FALSE),"")</f>
        <v/>
      </c>
      <c r="F339" s="37" t="str">
        <f>+IFERROR(VLOOKUP(C339,[1]Directorio!$B$2:$V$1100,3,FALSE),"")</f>
        <v/>
      </c>
      <c r="G339" s="36" t="str">
        <f>+IFERROR(VLOOKUP(C339,[1]Directorio!$B$2:$V$1100,4,FALSE),"")</f>
        <v/>
      </c>
      <c r="H339" s="36" t="str">
        <f>+IFERROR(VLOOKUP(C339,[1]Directorio!$B$2:$V$1100,5,FALSE),"")</f>
        <v/>
      </c>
      <c r="I339" s="36" t="str">
        <f>+IFERROR(VLOOKUP(C339,[1]Directorio!$B$2:$V$1100,6,FALSE),"")</f>
        <v/>
      </c>
      <c r="J339" s="36" t="str">
        <f>+IFERROR(VLOOKUP(C339,[1]Directorio!$B$2:$V$1100,7,FALSE),"")</f>
        <v/>
      </c>
      <c r="K339" s="36" t="str">
        <f>+IFERROR(VLOOKUP(C339,[1]Directorio!$B$2:$V$1100,8,FALSE),"")</f>
        <v/>
      </c>
      <c r="L339" s="36" t="str">
        <f>+IFERROR(VLOOKUP(C339,[1]Directorio!$B$2:$V$1100,9,FALSE),"")</f>
        <v/>
      </c>
      <c r="M339" s="36" t="str">
        <f>+IFERROR(VLOOKUP(C339,[1]Directorio!$B$2:$V$1100,10,FALSE),"")</f>
        <v/>
      </c>
      <c r="N339" s="36" t="str">
        <f>+IFERROR(VLOOKUP(C339,[1]Directorio!$B$2:$V$1100,11,FALSE),"")</f>
        <v/>
      </c>
      <c r="O339" s="38" t="str">
        <f>+IFERROR(VLOOKUP(C339,[1]Directorio!$B$2:$V$1100,12,FALSE),"")</f>
        <v/>
      </c>
      <c r="P339" s="36" t="str">
        <f>+IFERROR(VLOOKUP(C339,[1]Directorio!$B$2:$V$1100,13,FALSE),"")</f>
        <v/>
      </c>
      <c r="Q339" s="36" t="str">
        <f>+IFERROR(VLOOKUP(C339,[1]Directorio!$B$2:$V$1100,14,FALSE),"")</f>
        <v/>
      </c>
      <c r="R339" s="36" t="str">
        <f>+IFERROR(VLOOKUP(C339,[1]Directorio!$B$2:$V$1100,15,FALSE),"")</f>
        <v/>
      </c>
      <c r="S339" s="36" t="str">
        <f>+IFERROR(VLOOKUP(C339,[1]Directorio!$B$2:$V$1100,16,FALSE),"")</f>
        <v/>
      </c>
      <c r="T339" s="36" t="str">
        <f>+IFERROR(VLOOKUP(C339,[1]Directorio!$B$2:$V$1100,17,FALSE),"")</f>
        <v/>
      </c>
      <c r="U339" s="39" t="str">
        <f>+IFERROR(VLOOKUP(C339,[1]Directorio!$B$2:$V$1100,18,FALSE),"")</f>
        <v/>
      </c>
      <c r="V339" s="39" t="str">
        <f>+IFERROR(VLOOKUP(C339,[1]Directorio!$B$2:$V$1100,19,FALSE),"")</f>
        <v/>
      </c>
      <c r="W339" s="40" t="str">
        <f>+IFERROR(VLOOKUP(C339,[1]Directorio!$B$2:$V$1100,20,FALSE),"")</f>
        <v/>
      </c>
      <c r="X339" s="39" t="str">
        <f>+IFERROR(VLOOKUP(C339,[1]Directorio!$B$2:$V$1100,21,FALSE),"")</f>
        <v/>
      </c>
      <c r="Y339" s="34"/>
      <c r="Z339" s="34"/>
      <c r="AA339" s="41"/>
      <c r="AB339" s="42"/>
      <c r="AC339" s="34"/>
      <c r="AD339" s="42"/>
      <c r="AE339" s="34"/>
      <c r="AF339" s="42"/>
      <c r="AG339" s="51"/>
    </row>
    <row r="340" spans="1:33" x14ac:dyDescent="0.25">
      <c r="A340" s="54">
        <v>336</v>
      </c>
      <c r="B340" s="48" t="str">
        <f t="shared" si="5"/>
        <v/>
      </c>
      <c r="C340" s="35"/>
      <c r="D340" s="43" t="str">
        <f>+IFERROR(VLOOKUP(E340,Listas!$H$2:$I$34,2,FALSE),"")</f>
        <v/>
      </c>
      <c r="E340" s="36" t="str">
        <f>+IFERROR(VLOOKUP(C340,[1]Directorio!$B$2:$V$1100,2,FALSE),"")</f>
        <v/>
      </c>
      <c r="F340" s="37" t="str">
        <f>+IFERROR(VLOOKUP(C340,[1]Directorio!$B$2:$V$1100,3,FALSE),"")</f>
        <v/>
      </c>
      <c r="G340" s="36" t="str">
        <f>+IFERROR(VLOOKUP(C340,[1]Directorio!$B$2:$V$1100,4,FALSE),"")</f>
        <v/>
      </c>
      <c r="H340" s="36" t="str">
        <f>+IFERROR(VLOOKUP(C340,[1]Directorio!$B$2:$V$1100,5,FALSE),"")</f>
        <v/>
      </c>
      <c r="I340" s="36" t="str">
        <f>+IFERROR(VLOOKUP(C340,[1]Directorio!$B$2:$V$1100,6,FALSE),"")</f>
        <v/>
      </c>
      <c r="J340" s="36" t="str">
        <f>+IFERROR(VLOOKUP(C340,[1]Directorio!$B$2:$V$1100,7,FALSE),"")</f>
        <v/>
      </c>
      <c r="K340" s="36" t="str">
        <f>+IFERROR(VLOOKUP(C340,[1]Directorio!$B$2:$V$1100,8,FALSE),"")</f>
        <v/>
      </c>
      <c r="L340" s="36" t="str">
        <f>+IFERROR(VLOOKUP(C340,[1]Directorio!$B$2:$V$1100,9,FALSE),"")</f>
        <v/>
      </c>
      <c r="M340" s="36" t="str">
        <f>+IFERROR(VLOOKUP(C340,[1]Directorio!$B$2:$V$1100,10,FALSE),"")</f>
        <v/>
      </c>
      <c r="N340" s="36" t="str">
        <f>+IFERROR(VLOOKUP(C340,[1]Directorio!$B$2:$V$1100,11,FALSE),"")</f>
        <v/>
      </c>
      <c r="O340" s="38" t="str">
        <f>+IFERROR(VLOOKUP(C340,[1]Directorio!$B$2:$V$1100,12,FALSE),"")</f>
        <v/>
      </c>
      <c r="P340" s="36" t="str">
        <f>+IFERROR(VLOOKUP(C340,[1]Directorio!$B$2:$V$1100,13,FALSE),"")</f>
        <v/>
      </c>
      <c r="Q340" s="36" t="str">
        <f>+IFERROR(VLOOKUP(C340,[1]Directorio!$B$2:$V$1100,14,FALSE),"")</f>
        <v/>
      </c>
      <c r="R340" s="36" t="str">
        <f>+IFERROR(VLOOKUP(C340,[1]Directorio!$B$2:$V$1100,15,FALSE),"")</f>
        <v/>
      </c>
      <c r="S340" s="36" t="str">
        <f>+IFERROR(VLOOKUP(C340,[1]Directorio!$B$2:$V$1100,16,FALSE),"")</f>
        <v/>
      </c>
      <c r="T340" s="36" t="str">
        <f>+IFERROR(VLOOKUP(C340,[1]Directorio!$B$2:$V$1100,17,FALSE),"")</f>
        <v/>
      </c>
      <c r="U340" s="39" t="str">
        <f>+IFERROR(VLOOKUP(C340,[1]Directorio!$B$2:$V$1100,18,FALSE),"")</f>
        <v/>
      </c>
      <c r="V340" s="39" t="str">
        <f>+IFERROR(VLOOKUP(C340,[1]Directorio!$B$2:$V$1100,19,FALSE),"")</f>
        <v/>
      </c>
      <c r="W340" s="40" t="str">
        <f>+IFERROR(VLOOKUP(C340,[1]Directorio!$B$2:$V$1100,20,FALSE),"")</f>
        <v/>
      </c>
      <c r="X340" s="39" t="str">
        <f>+IFERROR(VLOOKUP(C340,[1]Directorio!$B$2:$V$1100,21,FALSE),"")</f>
        <v/>
      </c>
      <c r="Y340" s="34"/>
      <c r="Z340" s="34"/>
      <c r="AA340" s="41"/>
      <c r="AB340" s="42"/>
      <c r="AC340" s="34"/>
      <c r="AD340" s="42"/>
      <c r="AE340" s="34"/>
      <c r="AF340" s="42"/>
      <c r="AG340" s="51"/>
    </row>
    <row r="341" spans="1:33" x14ac:dyDescent="0.25">
      <c r="A341" s="54">
        <v>337</v>
      </c>
      <c r="B341" s="48" t="str">
        <f t="shared" si="5"/>
        <v/>
      </c>
      <c r="C341" s="35"/>
      <c r="D341" s="43" t="str">
        <f>+IFERROR(VLOOKUP(E341,Listas!$H$2:$I$34,2,FALSE),"")</f>
        <v/>
      </c>
      <c r="E341" s="36" t="str">
        <f>+IFERROR(VLOOKUP(C341,[1]Directorio!$B$2:$V$1100,2,FALSE),"")</f>
        <v/>
      </c>
      <c r="F341" s="37" t="str">
        <f>+IFERROR(VLOOKUP(C341,[1]Directorio!$B$2:$V$1100,3,FALSE),"")</f>
        <v/>
      </c>
      <c r="G341" s="36" t="str">
        <f>+IFERROR(VLOOKUP(C341,[1]Directorio!$B$2:$V$1100,4,FALSE),"")</f>
        <v/>
      </c>
      <c r="H341" s="36" t="str">
        <f>+IFERROR(VLOOKUP(C341,[1]Directorio!$B$2:$V$1100,5,FALSE),"")</f>
        <v/>
      </c>
      <c r="I341" s="36" t="str">
        <f>+IFERROR(VLOOKUP(C341,[1]Directorio!$B$2:$V$1100,6,FALSE),"")</f>
        <v/>
      </c>
      <c r="J341" s="36" t="str">
        <f>+IFERROR(VLOOKUP(C341,[1]Directorio!$B$2:$V$1100,7,FALSE),"")</f>
        <v/>
      </c>
      <c r="K341" s="36" t="str">
        <f>+IFERROR(VLOOKUP(C341,[1]Directorio!$B$2:$V$1100,8,FALSE),"")</f>
        <v/>
      </c>
      <c r="L341" s="36" t="str">
        <f>+IFERROR(VLOOKUP(C341,[1]Directorio!$B$2:$V$1100,9,FALSE),"")</f>
        <v/>
      </c>
      <c r="M341" s="36" t="str">
        <f>+IFERROR(VLOOKUP(C341,[1]Directorio!$B$2:$V$1100,10,FALSE),"")</f>
        <v/>
      </c>
      <c r="N341" s="36" t="str">
        <f>+IFERROR(VLOOKUP(C341,[1]Directorio!$B$2:$V$1100,11,FALSE),"")</f>
        <v/>
      </c>
      <c r="O341" s="38" t="str">
        <f>+IFERROR(VLOOKUP(C341,[1]Directorio!$B$2:$V$1100,12,FALSE),"")</f>
        <v/>
      </c>
      <c r="P341" s="36" t="str">
        <f>+IFERROR(VLOOKUP(C341,[1]Directorio!$B$2:$V$1100,13,FALSE),"")</f>
        <v/>
      </c>
      <c r="Q341" s="36" t="str">
        <f>+IFERROR(VLOOKUP(C341,[1]Directorio!$B$2:$V$1100,14,FALSE),"")</f>
        <v/>
      </c>
      <c r="R341" s="36" t="str">
        <f>+IFERROR(VLOOKUP(C341,[1]Directorio!$B$2:$V$1100,15,FALSE),"")</f>
        <v/>
      </c>
      <c r="S341" s="36" t="str">
        <f>+IFERROR(VLOOKUP(C341,[1]Directorio!$B$2:$V$1100,16,FALSE),"")</f>
        <v/>
      </c>
      <c r="T341" s="36" t="str">
        <f>+IFERROR(VLOOKUP(C341,[1]Directorio!$B$2:$V$1100,17,FALSE),"")</f>
        <v/>
      </c>
      <c r="U341" s="39" t="str">
        <f>+IFERROR(VLOOKUP(C341,[1]Directorio!$B$2:$V$1100,18,FALSE),"")</f>
        <v/>
      </c>
      <c r="V341" s="39" t="str">
        <f>+IFERROR(VLOOKUP(C341,[1]Directorio!$B$2:$V$1100,19,FALSE),"")</f>
        <v/>
      </c>
      <c r="W341" s="40" t="str">
        <f>+IFERROR(VLOOKUP(C341,[1]Directorio!$B$2:$V$1100,20,FALSE),"")</f>
        <v/>
      </c>
      <c r="X341" s="39" t="str">
        <f>+IFERROR(VLOOKUP(C341,[1]Directorio!$B$2:$V$1100,21,FALSE),"")</f>
        <v/>
      </c>
      <c r="Y341" s="34"/>
      <c r="Z341" s="34"/>
      <c r="AA341" s="41"/>
      <c r="AB341" s="42"/>
      <c r="AC341" s="34"/>
      <c r="AD341" s="42"/>
      <c r="AE341" s="34"/>
      <c r="AF341" s="42"/>
      <c r="AG341" s="51"/>
    </row>
    <row r="342" spans="1:33" x14ac:dyDescent="0.25">
      <c r="A342" s="54">
        <v>338</v>
      </c>
      <c r="B342" s="48" t="str">
        <f t="shared" si="5"/>
        <v/>
      </c>
      <c r="C342" s="35"/>
      <c r="D342" s="43" t="str">
        <f>+IFERROR(VLOOKUP(E342,Listas!$H$2:$I$34,2,FALSE),"")</f>
        <v/>
      </c>
      <c r="E342" s="36" t="str">
        <f>+IFERROR(VLOOKUP(C342,[1]Directorio!$B$2:$V$1100,2,FALSE),"")</f>
        <v/>
      </c>
      <c r="F342" s="37" t="str">
        <f>+IFERROR(VLOOKUP(C342,[1]Directorio!$B$2:$V$1100,3,FALSE),"")</f>
        <v/>
      </c>
      <c r="G342" s="36" t="str">
        <f>+IFERROR(VLOOKUP(C342,[1]Directorio!$B$2:$V$1100,4,FALSE),"")</f>
        <v/>
      </c>
      <c r="H342" s="36" t="str">
        <f>+IFERROR(VLOOKUP(C342,[1]Directorio!$B$2:$V$1100,5,FALSE),"")</f>
        <v/>
      </c>
      <c r="I342" s="36" t="str">
        <f>+IFERROR(VLOOKUP(C342,[1]Directorio!$B$2:$V$1100,6,FALSE),"")</f>
        <v/>
      </c>
      <c r="J342" s="36" t="str">
        <f>+IFERROR(VLOOKUP(C342,[1]Directorio!$B$2:$V$1100,7,FALSE),"")</f>
        <v/>
      </c>
      <c r="K342" s="36" t="str">
        <f>+IFERROR(VLOOKUP(C342,[1]Directorio!$B$2:$V$1100,8,FALSE),"")</f>
        <v/>
      </c>
      <c r="L342" s="36" t="str">
        <f>+IFERROR(VLOOKUP(C342,[1]Directorio!$B$2:$V$1100,9,FALSE),"")</f>
        <v/>
      </c>
      <c r="M342" s="36" t="str">
        <f>+IFERROR(VLOOKUP(C342,[1]Directorio!$B$2:$V$1100,10,FALSE),"")</f>
        <v/>
      </c>
      <c r="N342" s="36" t="str">
        <f>+IFERROR(VLOOKUP(C342,[1]Directorio!$B$2:$V$1100,11,FALSE),"")</f>
        <v/>
      </c>
      <c r="O342" s="38" t="str">
        <f>+IFERROR(VLOOKUP(C342,[1]Directorio!$B$2:$V$1100,12,FALSE),"")</f>
        <v/>
      </c>
      <c r="P342" s="36" t="str">
        <f>+IFERROR(VLOOKUP(C342,[1]Directorio!$B$2:$V$1100,13,FALSE),"")</f>
        <v/>
      </c>
      <c r="Q342" s="36" t="str">
        <f>+IFERROR(VLOOKUP(C342,[1]Directorio!$B$2:$V$1100,14,FALSE),"")</f>
        <v/>
      </c>
      <c r="R342" s="36" t="str">
        <f>+IFERROR(VLOOKUP(C342,[1]Directorio!$B$2:$V$1100,15,FALSE),"")</f>
        <v/>
      </c>
      <c r="S342" s="36" t="str">
        <f>+IFERROR(VLOOKUP(C342,[1]Directorio!$B$2:$V$1100,16,FALSE),"")</f>
        <v/>
      </c>
      <c r="T342" s="36" t="str">
        <f>+IFERROR(VLOOKUP(C342,[1]Directorio!$B$2:$V$1100,17,FALSE),"")</f>
        <v/>
      </c>
      <c r="U342" s="39" t="str">
        <f>+IFERROR(VLOOKUP(C342,[1]Directorio!$B$2:$V$1100,18,FALSE),"")</f>
        <v/>
      </c>
      <c r="V342" s="39" t="str">
        <f>+IFERROR(VLOOKUP(C342,[1]Directorio!$B$2:$V$1100,19,FALSE),"")</f>
        <v/>
      </c>
      <c r="W342" s="40" t="str">
        <f>+IFERROR(VLOOKUP(C342,[1]Directorio!$B$2:$V$1100,20,FALSE),"")</f>
        <v/>
      </c>
      <c r="X342" s="39" t="str">
        <f>+IFERROR(VLOOKUP(C342,[1]Directorio!$B$2:$V$1100,21,FALSE),"")</f>
        <v/>
      </c>
      <c r="Y342" s="34"/>
      <c r="Z342" s="34"/>
      <c r="AA342" s="41"/>
      <c r="AB342" s="42"/>
      <c r="AC342" s="34"/>
      <c r="AD342" s="42"/>
      <c r="AE342" s="34"/>
      <c r="AF342" s="42"/>
      <c r="AG342" s="51"/>
    </row>
    <row r="343" spans="1:33" x14ac:dyDescent="0.25">
      <c r="A343" s="54">
        <v>339</v>
      </c>
      <c r="B343" s="48" t="str">
        <f t="shared" si="5"/>
        <v/>
      </c>
      <c r="C343" s="35"/>
      <c r="D343" s="43" t="str">
        <f>+IFERROR(VLOOKUP(E343,Listas!$H$2:$I$34,2,FALSE),"")</f>
        <v/>
      </c>
      <c r="E343" s="36" t="str">
        <f>+IFERROR(VLOOKUP(C343,[1]Directorio!$B$2:$V$1100,2,FALSE),"")</f>
        <v/>
      </c>
      <c r="F343" s="37" t="str">
        <f>+IFERROR(VLOOKUP(C343,[1]Directorio!$B$2:$V$1100,3,FALSE),"")</f>
        <v/>
      </c>
      <c r="G343" s="36" t="str">
        <f>+IFERROR(VLOOKUP(C343,[1]Directorio!$B$2:$V$1100,4,FALSE),"")</f>
        <v/>
      </c>
      <c r="H343" s="36" t="str">
        <f>+IFERROR(VLOOKUP(C343,[1]Directorio!$B$2:$V$1100,5,FALSE),"")</f>
        <v/>
      </c>
      <c r="I343" s="36" t="str">
        <f>+IFERROR(VLOOKUP(C343,[1]Directorio!$B$2:$V$1100,6,FALSE),"")</f>
        <v/>
      </c>
      <c r="J343" s="36" t="str">
        <f>+IFERROR(VLOOKUP(C343,[1]Directorio!$B$2:$V$1100,7,FALSE),"")</f>
        <v/>
      </c>
      <c r="K343" s="36" t="str">
        <f>+IFERROR(VLOOKUP(C343,[1]Directorio!$B$2:$V$1100,8,FALSE),"")</f>
        <v/>
      </c>
      <c r="L343" s="36" t="str">
        <f>+IFERROR(VLOOKUP(C343,[1]Directorio!$B$2:$V$1100,9,FALSE),"")</f>
        <v/>
      </c>
      <c r="M343" s="36" t="str">
        <f>+IFERROR(VLOOKUP(C343,[1]Directorio!$B$2:$V$1100,10,FALSE),"")</f>
        <v/>
      </c>
      <c r="N343" s="36" t="str">
        <f>+IFERROR(VLOOKUP(C343,[1]Directorio!$B$2:$V$1100,11,FALSE),"")</f>
        <v/>
      </c>
      <c r="O343" s="38" t="str">
        <f>+IFERROR(VLOOKUP(C343,[1]Directorio!$B$2:$V$1100,12,FALSE),"")</f>
        <v/>
      </c>
      <c r="P343" s="36" t="str">
        <f>+IFERROR(VLOOKUP(C343,[1]Directorio!$B$2:$V$1100,13,FALSE),"")</f>
        <v/>
      </c>
      <c r="Q343" s="36" t="str">
        <f>+IFERROR(VLOOKUP(C343,[1]Directorio!$B$2:$V$1100,14,FALSE),"")</f>
        <v/>
      </c>
      <c r="R343" s="36" t="str">
        <f>+IFERROR(VLOOKUP(C343,[1]Directorio!$B$2:$V$1100,15,FALSE),"")</f>
        <v/>
      </c>
      <c r="S343" s="36" t="str">
        <f>+IFERROR(VLOOKUP(C343,[1]Directorio!$B$2:$V$1100,16,FALSE),"")</f>
        <v/>
      </c>
      <c r="T343" s="36" t="str">
        <f>+IFERROR(VLOOKUP(C343,[1]Directorio!$B$2:$V$1100,17,FALSE),"")</f>
        <v/>
      </c>
      <c r="U343" s="39" t="str">
        <f>+IFERROR(VLOOKUP(C343,[1]Directorio!$B$2:$V$1100,18,FALSE),"")</f>
        <v/>
      </c>
      <c r="V343" s="39" t="str">
        <f>+IFERROR(VLOOKUP(C343,[1]Directorio!$B$2:$V$1100,19,FALSE),"")</f>
        <v/>
      </c>
      <c r="W343" s="40" t="str">
        <f>+IFERROR(VLOOKUP(C343,[1]Directorio!$B$2:$V$1100,20,FALSE),"")</f>
        <v/>
      </c>
      <c r="X343" s="39" t="str">
        <f>+IFERROR(VLOOKUP(C343,[1]Directorio!$B$2:$V$1100,21,FALSE),"")</f>
        <v/>
      </c>
      <c r="Y343" s="34"/>
      <c r="Z343" s="34"/>
      <c r="AA343" s="41"/>
      <c r="AB343" s="42"/>
      <c r="AC343" s="34"/>
      <c r="AD343" s="42"/>
      <c r="AE343" s="34"/>
      <c r="AF343" s="42"/>
      <c r="AG343" s="51"/>
    </row>
    <row r="344" spans="1:33" x14ac:dyDescent="0.25">
      <c r="A344" s="54">
        <v>340</v>
      </c>
      <c r="B344" s="48" t="str">
        <f t="shared" si="5"/>
        <v/>
      </c>
      <c r="C344" s="35"/>
      <c r="D344" s="43" t="str">
        <f>+IFERROR(VLOOKUP(E344,Listas!$H$2:$I$34,2,FALSE),"")</f>
        <v/>
      </c>
      <c r="E344" s="36" t="str">
        <f>+IFERROR(VLOOKUP(C344,[1]Directorio!$B$2:$V$1100,2,FALSE),"")</f>
        <v/>
      </c>
      <c r="F344" s="37" t="str">
        <f>+IFERROR(VLOOKUP(C344,[1]Directorio!$B$2:$V$1100,3,FALSE),"")</f>
        <v/>
      </c>
      <c r="G344" s="36" t="str">
        <f>+IFERROR(VLOOKUP(C344,[1]Directorio!$B$2:$V$1100,4,FALSE),"")</f>
        <v/>
      </c>
      <c r="H344" s="36" t="str">
        <f>+IFERROR(VLOOKUP(C344,[1]Directorio!$B$2:$V$1100,5,FALSE),"")</f>
        <v/>
      </c>
      <c r="I344" s="36" t="str">
        <f>+IFERROR(VLOOKUP(C344,[1]Directorio!$B$2:$V$1100,6,FALSE),"")</f>
        <v/>
      </c>
      <c r="J344" s="36" t="str">
        <f>+IFERROR(VLOOKUP(C344,[1]Directorio!$B$2:$V$1100,7,FALSE),"")</f>
        <v/>
      </c>
      <c r="K344" s="36" t="str">
        <f>+IFERROR(VLOOKUP(C344,[1]Directorio!$B$2:$V$1100,8,FALSE),"")</f>
        <v/>
      </c>
      <c r="L344" s="36" t="str">
        <f>+IFERROR(VLOOKUP(C344,[1]Directorio!$B$2:$V$1100,9,FALSE),"")</f>
        <v/>
      </c>
      <c r="M344" s="36" t="str">
        <f>+IFERROR(VLOOKUP(C344,[1]Directorio!$B$2:$V$1100,10,FALSE),"")</f>
        <v/>
      </c>
      <c r="N344" s="36" t="str">
        <f>+IFERROR(VLOOKUP(C344,[1]Directorio!$B$2:$V$1100,11,FALSE),"")</f>
        <v/>
      </c>
      <c r="O344" s="38" t="str">
        <f>+IFERROR(VLOOKUP(C344,[1]Directorio!$B$2:$V$1100,12,FALSE),"")</f>
        <v/>
      </c>
      <c r="P344" s="36" t="str">
        <f>+IFERROR(VLOOKUP(C344,[1]Directorio!$B$2:$V$1100,13,FALSE),"")</f>
        <v/>
      </c>
      <c r="Q344" s="36" t="str">
        <f>+IFERROR(VLOOKUP(C344,[1]Directorio!$B$2:$V$1100,14,FALSE),"")</f>
        <v/>
      </c>
      <c r="R344" s="36" t="str">
        <f>+IFERROR(VLOOKUP(C344,[1]Directorio!$B$2:$V$1100,15,FALSE),"")</f>
        <v/>
      </c>
      <c r="S344" s="36" t="str">
        <f>+IFERROR(VLOOKUP(C344,[1]Directorio!$B$2:$V$1100,16,FALSE),"")</f>
        <v/>
      </c>
      <c r="T344" s="36" t="str">
        <f>+IFERROR(VLOOKUP(C344,[1]Directorio!$B$2:$V$1100,17,FALSE),"")</f>
        <v/>
      </c>
      <c r="U344" s="39" t="str">
        <f>+IFERROR(VLOOKUP(C344,[1]Directorio!$B$2:$V$1100,18,FALSE),"")</f>
        <v/>
      </c>
      <c r="V344" s="39" t="str">
        <f>+IFERROR(VLOOKUP(C344,[1]Directorio!$B$2:$V$1100,19,FALSE),"")</f>
        <v/>
      </c>
      <c r="W344" s="40" t="str">
        <f>+IFERROR(VLOOKUP(C344,[1]Directorio!$B$2:$V$1100,20,FALSE),"")</f>
        <v/>
      </c>
      <c r="X344" s="39" t="str">
        <f>+IFERROR(VLOOKUP(C344,[1]Directorio!$B$2:$V$1100,21,FALSE),"")</f>
        <v/>
      </c>
      <c r="Y344" s="34"/>
      <c r="Z344" s="34"/>
      <c r="AA344" s="41"/>
      <c r="AB344" s="42"/>
      <c r="AC344" s="34"/>
      <c r="AD344" s="42"/>
      <c r="AE344" s="34"/>
      <c r="AF344" s="42"/>
      <c r="AG344" s="51"/>
    </row>
    <row r="345" spans="1:33" x14ac:dyDescent="0.25">
      <c r="A345" s="54">
        <v>341</v>
      </c>
      <c r="B345" s="48" t="str">
        <f t="shared" si="5"/>
        <v/>
      </c>
      <c r="C345" s="35"/>
      <c r="D345" s="43" t="str">
        <f>+IFERROR(VLOOKUP(E345,Listas!$H$2:$I$34,2,FALSE),"")</f>
        <v/>
      </c>
      <c r="E345" s="36" t="str">
        <f>+IFERROR(VLOOKUP(C345,[1]Directorio!$B$2:$V$1100,2,FALSE),"")</f>
        <v/>
      </c>
      <c r="F345" s="37" t="str">
        <f>+IFERROR(VLOOKUP(C345,[1]Directorio!$B$2:$V$1100,3,FALSE),"")</f>
        <v/>
      </c>
      <c r="G345" s="36" t="str">
        <f>+IFERROR(VLOOKUP(C345,[1]Directorio!$B$2:$V$1100,4,FALSE),"")</f>
        <v/>
      </c>
      <c r="H345" s="36" t="str">
        <f>+IFERROR(VLOOKUP(C345,[1]Directorio!$B$2:$V$1100,5,FALSE),"")</f>
        <v/>
      </c>
      <c r="I345" s="36" t="str">
        <f>+IFERROR(VLOOKUP(C345,[1]Directorio!$B$2:$V$1100,6,FALSE),"")</f>
        <v/>
      </c>
      <c r="J345" s="36" t="str">
        <f>+IFERROR(VLOOKUP(C345,[1]Directorio!$B$2:$V$1100,7,FALSE),"")</f>
        <v/>
      </c>
      <c r="K345" s="36" t="str">
        <f>+IFERROR(VLOOKUP(C345,[1]Directorio!$B$2:$V$1100,8,FALSE),"")</f>
        <v/>
      </c>
      <c r="L345" s="36" t="str">
        <f>+IFERROR(VLOOKUP(C345,[1]Directorio!$B$2:$V$1100,9,FALSE),"")</f>
        <v/>
      </c>
      <c r="M345" s="36" t="str">
        <f>+IFERROR(VLOOKUP(C345,[1]Directorio!$B$2:$V$1100,10,FALSE),"")</f>
        <v/>
      </c>
      <c r="N345" s="36" t="str">
        <f>+IFERROR(VLOOKUP(C345,[1]Directorio!$B$2:$V$1100,11,FALSE),"")</f>
        <v/>
      </c>
      <c r="O345" s="38" t="str">
        <f>+IFERROR(VLOOKUP(C345,[1]Directorio!$B$2:$V$1100,12,FALSE),"")</f>
        <v/>
      </c>
      <c r="P345" s="36" t="str">
        <f>+IFERROR(VLOOKUP(C345,[1]Directorio!$B$2:$V$1100,13,FALSE),"")</f>
        <v/>
      </c>
      <c r="Q345" s="36" t="str">
        <f>+IFERROR(VLOOKUP(C345,[1]Directorio!$B$2:$V$1100,14,FALSE),"")</f>
        <v/>
      </c>
      <c r="R345" s="36" t="str">
        <f>+IFERROR(VLOOKUP(C345,[1]Directorio!$B$2:$V$1100,15,FALSE),"")</f>
        <v/>
      </c>
      <c r="S345" s="36" t="str">
        <f>+IFERROR(VLOOKUP(C345,[1]Directorio!$B$2:$V$1100,16,FALSE),"")</f>
        <v/>
      </c>
      <c r="T345" s="36" t="str">
        <f>+IFERROR(VLOOKUP(C345,[1]Directorio!$B$2:$V$1100,17,FALSE),"")</f>
        <v/>
      </c>
      <c r="U345" s="39" t="str">
        <f>+IFERROR(VLOOKUP(C345,[1]Directorio!$B$2:$V$1100,18,FALSE),"")</f>
        <v/>
      </c>
      <c r="V345" s="39" t="str">
        <f>+IFERROR(VLOOKUP(C345,[1]Directorio!$B$2:$V$1100,19,FALSE),"")</f>
        <v/>
      </c>
      <c r="W345" s="40" t="str">
        <f>+IFERROR(VLOOKUP(C345,[1]Directorio!$B$2:$V$1100,20,FALSE),"")</f>
        <v/>
      </c>
      <c r="X345" s="39" t="str">
        <f>+IFERROR(VLOOKUP(C345,[1]Directorio!$B$2:$V$1100,21,FALSE),"")</f>
        <v/>
      </c>
      <c r="Y345" s="34"/>
      <c r="Z345" s="34"/>
      <c r="AA345" s="41"/>
      <c r="AB345" s="42"/>
      <c r="AC345" s="34"/>
      <c r="AD345" s="42"/>
      <c r="AE345" s="34"/>
      <c r="AF345" s="42"/>
      <c r="AG345" s="51"/>
    </row>
    <row r="346" spans="1:33" x14ac:dyDescent="0.25">
      <c r="A346" s="54">
        <v>342</v>
      </c>
      <c r="B346" s="48" t="str">
        <f t="shared" si="5"/>
        <v/>
      </c>
      <c r="C346" s="35"/>
      <c r="D346" s="43" t="str">
        <f>+IFERROR(VLOOKUP(E346,Listas!$H$2:$I$34,2,FALSE),"")</f>
        <v/>
      </c>
      <c r="E346" s="36" t="str">
        <f>+IFERROR(VLOOKUP(C346,[1]Directorio!$B$2:$V$1100,2,FALSE),"")</f>
        <v/>
      </c>
      <c r="F346" s="37" t="str">
        <f>+IFERROR(VLOOKUP(C346,[1]Directorio!$B$2:$V$1100,3,FALSE),"")</f>
        <v/>
      </c>
      <c r="G346" s="36" t="str">
        <f>+IFERROR(VLOOKUP(C346,[1]Directorio!$B$2:$V$1100,4,FALSE),"")</f>
        <v/>
      </c>
      <c r="H346" s="36" t="str">
        <f>+IFERROR(VLOOKUP(C346,[1]Directorio!$B$2:$V$1100,5,FALSE),"")</f>
        <v/>
      </c>
      <c r="I346" s="36" t="str">
        <f>+IFERROR(VLOOKUP(C346,[1]Directorio!$B$2:$V$1100,6,FALSE),"")</f>
        <v/>
      </c>
      <c r="J346" s="36" t="str">
        <f>+IFERROR(VLOOKUP(C346,[1]Directorio!$B$2:$V$1100,7,FALSE),"")</f>
        <v/>
      </c>
      <c r="K346" s="36" t="str">
        <f>+IFERROR(VLOOKUP(C346,[1]Directorio!$B$2:$V$1100,8,FALSE),"")</f>
        <v/>
      </c>
      <c r="L346" s="36" t="str">
        <f>+IFERROR(VLOOKUP(C346,[1]Directorio!$B$2:$V$1100,9,FALSE),"")</f>
        <v/>
      </c>
      <c r="M346" s="36" t="str">
        <f>+IFERROR(VLOOKUP(C346,[1]Directorio!$B$2:$V$1100,10,FALSE),"")</f>
        <v/>
      </c>
      <c r="N346" s="36" t="str">
        <f>+IFERROR(VLOOKUP(C346,[1]Directorio!$B$2:$V$1100,11,FALSE),"")</f>
        <v/>
      </c>
      <c r="O346" s="38" t="str">
        <f>+IFERROR(VLOOKUP(C346,[1]Directorio!$B$2:$V$1100,12,FALSE),"")</f>
        <v/>
      </c>
      <c r="P346" s="36" t="str">
        <f>+IFERROR(VLOOKUP(C346,[1]Directorio!$B$2:$V$1100,13,FALSE),"")</f>
        <v/>
      </c>
      <c r="Q346" s="36" t="str">
        <f>+IFERROR(VLOOKUP(C346,[1]Directorio!$B$2:$V$1100,14,FALSE),"")</f>
        <v/>
      </c>
      <c r="R346" s="36" t="str">
        <f>+IFERROR(VLOOKUP(C346,[1]Directorio!$B$2:$V$1100,15,FALSE),"")</f>
        <v/>
      </c>
      <c r="S346" s="36" t="str">
        <f>+IFERROR(VLOOKUP(C346,[1]Directorio!$B$2:$V$1100,16,FALSE),"")</f>
        <v/>
      </c>
      <c r="T346" s="36" t="str">
        <f>+IFERROR(VLOOKUP(C346,[1]Directorio!$B$2:$V$1100,17,FALSE),"")</f>
        <v/>
      </c>
      <c r="U346" s="39" t="str">
        <f>+IFERROR(VLOOKUP(C346,[1]Directorio!$B$2:$V$1100,18,FALSE),"")</f>
        <v/>
      </c>
      <c r="V346" s="39" t="str">
        <f>+IFERROR(VLOOKUP(C346,[1]Directorio!$B$2:$V$1100,19,FALSE),"")</f>
        <v/>
      </c>
      <c r="W346" s="40" t="str">
        <f>+IFERROR(VLOOKUP(C346,[1]Directorio!$B$2:$V$1100,20,FALSE),"")</f>
        <v/>
      </c>
      <c r="X346" s="39" t="str">
        <f>+IFERROR(VLOOKUP(C346,[1]Directorio!$B$2:$V$1100,21,FALSE),"")</f>
        <v/>
      </c>
      <c r="Y346" s="34"/>
      <c r="Z346" s="34"/>
      <c r="AA346" s="41"/>
      <c r="AB346" s="42"/>
      <c r="AC346" s="34"/>
      <c r="AD346" s="42"/>
      <c r="AE346" s="34"/>
      <c r="AF346" s="42"/>
      <c r="AG346" s="51"/>
    </row>
    <row r="347" spans="1:33" x14ac:dyDescent="0.25">
      <c r="A347" s="54">
        <v>343</v>
      </c>
      <c r="B347" s="48" t="str">
        <f t="shared" si="5"/>
        <v/>
      </c>
      <c r="C347" s="35"/>
      <c r="D347" s="43" t="str">
        <f>+IFERROR(VLOOKUP(E347,Listas!$H$2:$I$34,2,FALSE),"")</f>
        <v/>
      </c>
      <c r="E347" s="36" t="str">
        <f>+IFERROR(VLOOKUP(C347,[1]Directorio!$B$2:$V$1100,2,FALSE),"")</f>
        <v/>
      </c>
      <c r="F347" s="37" t="str">
        <f>+IFERROR(VLOOKUP(C347,[1]Directorio!$B$2:$V$1100,3,FALSE),"")</f>
        <v/>
      </c>
      <c r="G347" s="36" t="str">
        <f>+IFERROR(VLOOKUP(C347,[1]Directorio!$B$2:$V$1100,4,FALSE),"")</f>
        <v/>
      </c>
      <c r="H347" s="36" t="str">
        <f>+IFERROR(VLOOKUP(C347,[1]Directorio!$B$2:$V$1100,5,FALSE),"")</f>
        <v/>
      </c>
      <c r="I347" s="36" t="str">
        <f>+IFERROR(VLOOKUP(C347,[1]Directorio!$B$2:$V$1100,6,FALSE),"")</f>
        <v/>
      </c>
      <c r="J347" s="36" t="str">
        <f>+IFERROR(VLOOKUP(C347,[1]Directorio!$B$2:$V$1100,7,FALSE),"")</f>
        <v/>
      </c>
      <c r="K347" s="36" t="str">
        <f>+IFERROR(VLOOKUP(C347,[1]Directorio!$B$2:$V$1100,8,FALSE),"")</f>
        <v/>
      </c>
      <c r="L347" s="36" t="str">
        <f>+IFERROR(VLOOKUP(C347,[1]Directorio!$B$2:$V$1100,9,FALSE),"")</f>
        <v/>
      </c>
      <c r="M347" s="36" t="str">
        <f>+IFERROR(VLOOKUP(C347,[1]Directorio!$B$2:$V$1100,10,FALSE),"")</f>
        <v/>
      </c>
      <c r="N347" s="36" t="str">
        <f>+IFERROR(VLOOKUP(C347,[1]Directorio!$B$2:$V$1100,11,FALSE),"")</f>
        <v/>
      </c>
      <c r="O347" s="38" t="str">
        <f>+IFERROR(VLOOKUP(C347,[1]Directorio!$B$2:$V$1100,12,FALSE),"")</f>
        <v/>
      </c>
      <c r="P347" s="36" t="str">
        <f>+IFERROR(VLOOKUP(C347,[1]Directorio!$B$2:$V$1100,13,FALSE),"")</f>
        <v/>
      </c>
      <c r="Q347" s="36" t="str">
        <f>+IFERROR(VLOOKUP(C347,[1]Directorio!$B$2:$V$1100,14,FALSE),"")</f>
        <v/>
      </c>
      <c r="R347" s="36" t="str">
        <f>+IFERROR(VLOOKUP(C347,[1]Directorio!$B$2:$V$1100,15,FALSE),"")</f>
        <v/>
      </c>
      <c r="S347" s="36" t="str">
        <f>+IFERROR(VLOOKUP(C347,[1]Directorio!$B$2:$V$1100,16,FALSE),"")</f>
        <v/>
      </c>
      <c r="T347" s="36" t="str">
        <f>+IFERROR(VLOOKUP(C347,[1]Directorio!$B$2:$V$1100,17,FALSE),"")</f>
        <v/>
      </c>
      <c r="U347" s="39" t="str">
        <f>+IFERROR(VLOOKUP(C347,[1]Directorio!$B$2:$V$1100,18,FALSE),"")</f>
        <v/>
      </c>
      <c r="V347" s="39" t="str">
        <f>+IFERROR(VLOOKUP(C347,[1]Directorio!$B$2:$V$1100,19,FALSE),"")</f>
        <v/>
      </c>
      <c r="W347" s="40" t="str">
        <f>+IFERROR(VLOOKUP(C347,[1]Directorio!$B$2:$V$1100,20,FALSE),"")</f>
        <v/>
      </c>
      <c r="X347" s="39" t="str">
        <f>+IFERROR(VLOOKUP(C347,[1]Directorio!$B$2:$V$1100,21,FALSE),"")</f>
        <v/>
      </c>
      <c r="Y347" s="34"/>
      <c r="Z347" s="34"/>
      <c r="AA347" s="41"/>
      <c r="AB347" s="42"/>
      <c r="AC347" s="34"/>
      <c r="AD347" s="42"/>
      <c r="AE347" s="34"/>
      <c r="AF347" s="42"/>
      <c r="AG347" s="51"/>
    </row>
    <row r="348" spans="1:33" x14ac:dyDescent="0.25">
      <c r="A348" s="54">
        <v>344</v>
      </c>
      <c r="B348" s="48" t="str">
        <f t="shared" si="5"/>
        <v/>
      </c>
      <c r="C348" s="35"/>
      <c r="D348" s="43" t="str">
        <f>+IFERROR(VLOOKUP(E348,Listas!$H$2:$I$34,2,FALSE),"")</f>
        <v/>
      </c>
      <c r="E348" s="36" t="str">
        <f>+IFERROR(VLOOKUP(C348,[1]Directorio!$B$2:$V$1100,2,FALSE),"")</f>
        <v/>
      </c>
      <c r="F348" s="37" t="str">
        <f>+IFERROR(VLOOKUP(C348,[1]Directorio!$B$2:$V$1100,3,FALSE),"")</f>
        <v/>
      </c>
      <c r="G348" s="36" t="str">
        <f>+IFERROR(VLOOKUP(C348,[1]Directorio!$B$2:$V$1100,4,FALSE),"")</f>
        <v/>
      </c>
      <c r="H348" s="36" t="str">
        <f>+IFERROR(VLOOKUP(C348,[1]Directorio!$B$2:$V$1100,5,FALSE),"")</f>
        <v/>
      </c>
      <c r="I348" s="36" t="str">
        <f>+IFERROR(VLOOKUP(C348,[1]Directorio!$B$2:$V$1100,6,FALSE),"")</f>
        <v/>
      </c>
      <c r="J348" s="36" t="str">
        <f>+IFERROR(VLOOKUP(C348,[1]Directorio!$B$2:$V$1100,7,FALSE),"")</f>
        <v/>
      </c>
      <c r="K348" s="36" t="str">
        <f>+IFERROR(VLOOKUP(C348,[1]Directorio!$B$2:$V$1100,8,FALSE),"")</f>
        <v/>
      </c>
      <c r="L348" s="36" t="str">
        <f>+IFERROR(VLOOKUP(C348,[1]Directorio!$B$2:$V$1100,9,FALSE),"")</f>
        <v/>
      </c>
      <c r="M348" s="36" t="str">
        <f>+IFERROR(VLOOKUP(C348,[1]Directorio!$B$2:$V$1100,10,FALSE),"")</f>
        <v/>
      </c>
      <c r="N348" s="36" t="str">
        <f>+IFERROR(VLOOKUP(C348,[1]Directorio!$B$2:$V$1100,11,FALSE),"")</f>
        <v/>
      </c>
      <c r="O348" s="38" t="str">
        <f>+IFERROR(VLOOKUP(C348,[1]Directorio!$B$2:$V$1100,12,FALSE),"")</f>
        <v/>
      </c>
      <c r="P348" s="36" t="str">
        <f>+IFERROR(VLOOKUP(C348,[1]Directorio!$B$2:$V$1100,13,FALSE),"")</f>
        <v/>
      </c>
      <c r="Q348" s="36" t="str">
        <f>+IFERROR(VLOOKUP(C348,[1]Directorio!$B$2:$V$1100,14,FALSE),"")</f>
        <v/>
      </c>
      <c r="R348" s="36" t="str">
        <f>+IFERROR(VLOOKUP(C348,[1]Directorio!$B$2:$V$1100,15,FALSE),"")</f>
        <v/>
      </c>
      <c r="S348" s="36" t="str">
        <f>+IFERROR(VLOOKUP(C348,[1]Directorio!$B$2:$V$1100,16,FALSE),"")</f>
        <v/>
      </c>
      <c r="T348" s="36" t="str">
        <f>+IFERROR(VLOOKUP(C348,[1]Directorio!$B$2:$V$1100,17,FALSE),"")</f>
        <v/>
      </c>
      <c r="U348" s="39" t="str">
        <f>+IFERROR(VLOOKUP(C348,[1]Directorio!$B$2:$V$1100,18,FALSE),"")</f>
        <v/>
      </c>
      <c r="V348" s="39" t="str">
        <f>+IFERROR(VLOOKUP(C348,[1]Directorio!$B$2:$V$1100,19,FALSE),"")</f>
        <v/>
      </c>
      <c r="W348" s="40" t="str">
        <f>+IFERROR(VLOOKUP(C348,[1]Directorio!$B$2:$V$1100,20,FALSE),"")</f>
        <v/>
      </c>
      <c r="X348" s="39" t="str">
        <f>+IFERROR(VLOOKUP(C348,[1]Directorio!$B$2:$V$1100,21,FALSE),"")</f>
        <v/>
      </c>
      <c r="Y348" s="34"/>
      <c r="Z348" s="34"/>
      <c r="AA348" s="41"/>
      <c r="AB348" s="42"/>
      <c r="AC348" s="34"/>
      <c r="AD348" s="42"/>
      <c r="AE348" s="34"/>
      <c r="AF348" s="42"/>
      <c r="AG348" s="51"/>
    </row>
    <row r="349" spans="1:33" x14ac:dyDescent="0.25">
      <c r="A349" s="54">
        <v>345</v>
      </c>
      <c r="B349" s="48" t="str">
        <f t="shared" si="5"/>
        <v/>
      </c>
      <c r="C349" s="35"/>
      <c r="D349" s="43" t="str">
        <f>+IFERROR(VLOOKUP(E349,Listas!$H$2:$I$34,2,FALSE),"")</f>
        <v/>
      </c>
      <c r="E349" s="36" t="str">
        <f>+IFERROR(VLOOKUP(C349,[1]Directorio!$B$2:$V$1100,2,FALSE),"")</f>
        <v/>
      </c>
      <c r="F349" s="37" t="str">
        <f>+IFERROR(VLOOKUP(C349,[1]Directorio!$B$2:$V$1100,3,FALSE),"")</f>
        <v/>
      </c>
      <c r="G349" s="36" t="str">
        <f>+IFERROR(VLOOKUP(C349,[1]Directorio!$B$2:$V$1100,4,FALSE),"")</f>
        <v/>
      </c>
      <c r="H349" s="36" t="str">
        <f>+IFERROR(VLOOKUP(C349,[1]Directorio!$B$2:$V$1100,5,FALSE),"")</f>
        <v/>
      </c>
      <c r="I349" s="36" t="str">
        <f>+IFERROR(VLOOKUP(C349,[1]Directorio!$B$2:$V$1100,6,FALSE),"")</f>
        <v/>
      </c>
      <c r="J349" s="36" t="str">
        <f>+IFERROR(VLOOKUP(C349,[1]Directorio!$B$2:$V$1100,7,FALSE),"")</f>
        <v/>
      </c>
      <c r="K349" s="36" t="str">
        <f>+IFERROR(VLOOKUP(C349,[1]Directorio!$B$2:$V$1100,8,FALSE),"")</f>
        <v/>
      </c>
      <c r="L349" s="36" t="str">
        <f>+IFERROR(VLOOKUP(C349,[1]Directorio!$B$2:$V$1100,9,FALSE),"")</f>
        <v/>
      </c>
      <c r="M349" s="36" t="str">
        <f>+IFERROR(VLOOKUP(C349,[1]Directorio!$B$2:$V$1100,10,FALSE),"")</f>
        <v/>
      </c>
      <c r="N349" s="36" t="str">
        <f>+IFERROR(VLOOKUP(C349,[1]Directorio!$B$2:$V$1100,11,FALSE),"")</f>
        <v/>
      </c>
      <c r="O349" s="38" t="str">
        <f>+IFERROR(VLOOKUP(C349,[1]Directorio!$B$2:$V$1100,12,FALSE),"")</f>
        <v/>
      </c>
      <c r="P349" s="36" t="str">
        <f>+IFERROR(VLOOKUP(C349,[1]Directorio!$B$2:$V$1100,13,FALSE),"")</f>
        <v/>
      </c>
      <c r="Q349" s="36" t="str">
        <f>+IFERROR(VLOOKUP(C349,[1]Directorio!$B$2:$V$1100,14,FALSE),"")</f>
        <v/>
      </c>
      <c r="R349" s="36" t="str">
        <f>+IFERROR(VLOOKUP(C349,[1]Directorio!$B$2:$V$1100,15,FALSE),"")</f>
        <v/>
      </c>
      <c r="S349" s="36" t="str">
        <f>+IFERROR(VLOOKUP(C349,[1]Directorio!$B$2:$V$1100,16,FALSE),"")</f>
        <v/>
      </c>
      <c r="T349" s="36" t="str">
        <f>+IFERROR(VLOOKUP(C349,[1]Directorio!$B$2:$V$1100,17,FALSE),"")</f>
        <v/>
      </c>
      <c r="U349" s="39" t="str">
        <f>+IFERROR(VLOOKUP(C349,[1]Directorio!$B$2:$V$1100,18,FALSE),"")</f>
        <v/>
      </c>
      <c r="V349" s="39" t="str">
        <f>+IFERROR(VLOOKUP(C349,[1]Directorio!$B$2:$V$1100,19,FALSE),"")</f>
        <v/>
      </c>
      <c r="W349" s="40" t="str">
        <f>+IFERROR(VLOOKUP(C349,[1]Directorio!$B$2:$V$1100,20,FALSE),"")</f>
        <v/>
      </c>
      <c r="X349" s="39" t="str">
        <f>+IFERROR(VLOOKUP(C349,[1]Directorio!$B$2:$V$1100,21,FALSE),"")</f>
        <v/>
      </c>
      <c r="Y349" s="34"/>
      <c r="Z349" s="34"/>
      <c r="AA349" s="41"/>
      <c r="AB349" s="42"/>
      <c r="AC349" s="34"/>
      <c r="AD349" s="42"/>
      <c r="AE349" s="34"/>
      <c r="AF349" s="42"/>
      <c r="AG349" s="51"/>
    </row>
    <row r="350" spans="1:33" x14ac:dyDescent="0.25">
      <c r="A350" s="54">
        <v>346</v>
      </c>
      <c r="B350" s="48" t="str">
        <f t="shared" si="5"/>
        <v/>
      </c>
      <c r="C350" s="35"/>
      <c r="D350" s="43" t="str">
        <f>+IFERROR(VLOOKUP(E350,Listas!$H$2:$I$34,2,FALSE),"")</f>
        <v/>
      </c>
      <c r="E350" s="36" t="str">
        <f>+IFERROR(VLOOKUP(C350,[1]Directorio!$B$2:$V$1100,2,FALSE),"")</f>
        <v/>
      </c>
      <c r="F350" s="37" t="str">
        <f>+IFERROR(VLOOKUP(C350,[1]Directorio!$B$2:$V$1100,3,FALSE),"")</f>
        <v/>
      </c>
      <c r="G350" s="36" t="str">
        <f>+IFERROR(VLOOKUP(C350,[1]Directorio!$B$2:$V$1100,4,FALSE),"")</f>
        <v/>
      </c>
      <c r="H350" s="36" t="str">
        <f>+IFERROR(VLOOKUP(C350,[1]Directorio!$B$2:$V$1100,5,FALSE),"")</f>
        <v/>
      </c>
      <c r="I350" s="36" t="str">
        <f>+IFERROR(VLOOKUP(C350,[1]Directorio!$B$2:$V$1100,6,FALSE),"")</f>
        <v/>
      </c>
      <c r="J350" s="36" t="str">
        <f>+IFERROR(VLOOKUP(C350,[1]Directorio!$B$2:$V$1100,7,FALSE),"")</f>
        <v/>
      </c>
      <c r="K350" s="36" t="str">
        <f>+IFERROR(VLOOKUP(C350,[1]Directorio!$B$2:$V$1100,8,FALSE),"")</f>
        <v/>
      </c>
      <c r="L350" s="36" t="str">
        <f>+IFERROR(VLOOKUP(C350,[1]Directorio!$B$2:$V$1100,9,FALSE),"")</f>
        <v/>
      </c>
      <c r="M350" s="36" t="str">
        <f>+IFERROR(VLOOKUP(C350,[1]Directorio!$B$2:$V$1100,10,FALSE),"")</f>
        <v/>
      </c>
      <c r="N350" s="36" t="str">
        <f>+IFERROR(VLOOKUP(C350,[1]Directorio!$B$2:$V$1100,11,FALSE),"")</f>
        <v/>
      </c>
      <c r="O350" s="38" t="str">
        <f>+IFERROR(VLOOKUP(C350,[1]Directorio!$B$2:$V$1100,12,FALSE),"")</f>
        <v/>
      </c>
      <c r="P350" s="36" t="str">
        <f>+IFERROR(VLOOKUP(C350,[1]Directorio!$B$2:$V$1100,13,FALSE),"")</f>
        <v/>
      </c>
      <c r="Q350" s="36" t="str">
        <f>+IFERROR(VLOOKUP(C350,[1]Directorio!$B$2:$V$1100,14,FALSE),"")</f>
        <v/>
      </c>
      <c r="R350" s="36" t="str">
        <f>+IFERROR(VLOOKUP(C350,[1]Directorio!$B$2:$V$1100,15,FALSE),"")</f>
        <v/>
      </c>
      <c r="S350" s="36" t="str">
        <f>+IFERROR(VLOOKUP(C350,[1]Directorio!$B$2:$V$1100,16,FALSE),"")</f>
        <v/>
      </c>
      <c r="T350" s="36" t="str">
        <f>+IFERROR(VLOOKUP(C350,[1]Directorio!$B$2:$V$1100,17,FALSE),"")</f>
        <v/>
      </c>
      <c r="U350" s="39" t="str">
        <f>+IFERROR(VLOOKUP(C350,[1]Directorio!$B$2:$V$1100,18,FALSE),"")</f>
        <v/>
      </c>
      <c r="V350" s="39" t="str">
        <f>+IFERROR(VLOOKUP(C350,[1]Directorio!$B$2:$V$1100,19,FALSE),"")</f>
        <v/>
      </c>
      <c r="W350" s="40" t="str">
        <f>+IFERROR(VLOOKUP(C350,[1]Directorio!$B$2:$V$1100,20,FALSE),"")</f>
        <v/>
      </c>
      <c r="X350" s="39" t="str">
        <f>+IFERROR(VLOOKUP(C350,[1]Directorio!$B$2:$V$1100,21,FALSE),"")</f>
        <v/>
      </c>
      <c r="Y350" s="34"/>
      <c r="Z350" s="34"/>
      <c r="AA350" s="41"/>
      <c r="AB350" s="42"/>
      <c r="AC350" s="34"/>
      <c r="AD350" s="42"/>
      <c r="AE350" s="34"/>
      <c r="AF350" s="42"/>
      <c r="AG350" s="51"/>
    </row>
    <row r="351" spans="1:33" x14ac:dyDescent="0.25">
      <c r="A351" s="54">
        <v>347</v>
      </c>
      <c r="B351" s="48" t="str">
        <f t="shared" si="5"/>
        <v/>
      </c>
      <c r="C351" s="35"/>
      <c r="D351" s="43" t="str">
        <f>+IFERROR(VLOOKUP(E351,Listas!$H$2:$I$34,2,FALSE),"")</f>
        <v/>
      </c>
      <c r="E351" s="36" t="str">
        <f>+IFERROR(VLOOKUP(C351,[1]Directorio!$B$2:$V$1100,2,FALSE),"")</f>
        <v/>
      </c>
      <c r="F351" s="37" t="str">
        <f>+IFERROR(VLOOKUP(C351,[1]Directorio!$B$2:$V$1100,3,FALSE),"")</f>
        <v/>
      </c>
      <c r="G351" s="36" t="str">
        <f>+IFERROR(VLOOKUP(C351,[1]Directorio!$B$2:$V$1100,4,FALSE),"")</f>
        <v/>
      </c>
      <c r="H351" s="36" t="str">
        <f>+IFERROR(VLOOKUP(C351,[1]Directorio!$B$2:$V$1100,5,FALSE),"")</f>
        <v/>
      </c>
      <c r="I351" s="36" t="str">
        <f>+IFERROR(VLOOKUP(C351,[1]Directorio!$B$2:$V$1100,6,FALSE),"")</f>
        <v/>
      </c>
      <c r="J351" s="36" t="str">
        <f>+IFERROR(VLOOKUP(C351,[1]Directorio!$B$2:$V$1100,7,FALSE),"")</f>
        <v/>
      </c>
      <c r="K351" s="36" t="str">
        <f>+IFERROR(VLOOKUP(C351,[1]Directorio!$B$2:$V$1100,8,FALSE),"")</f>
        <v/>
      </c>
      <c r="L351" s="36" t="str">
        <f>+IFERROR(VLOOKUP(C351,[1]Directorio!$B$2:$V$1100,9,FALSE),"")</f>
        <v/>
      </c>
      <c r="M351" s="36" t="str">
        <f>+IFERROR(VLOOKUP(C351,[1]Directorio!$B$2:$V$1100,10,FALSE),"")</f>
        <v/>
      </c>
      <c r="N351" s="36" t="str">
        <f>+IFERROR(VLOOKUP(C351,[1]Directorio!$B$2:$V$1100,11,FALSE),"")</f>
        <v/>
      </c>
      <c r="O351" s="38" t="str">
        <f>+IFERROR(VLOOKUP(C351,[1]Directorio!$B$2:$V$1100,12,FALSE),"")</f>
        <v/>
      </c>
      <c r="P351" s="36" t="str">
        <f>+IFERROR(VLOOKUP(C351,[1]Directorio!$B$2:$V$1100,13,FALSE),"")</f>
        <v/>
      </c>
      <c r="Q351" s="36" t="str">
        <f>+IFERROR(VLOOKUP(C351,[1]Directorio!$B$2:$V$1100,14,FALSE),"")</f>
        <v/>
      </c>
      <c r="R351" s="36" t="str">
        <f>+IFERROR(VLOOKUP(C351,[1]Directorio!$B$2:$V$1100,15,FALSE),"")</f>
        <v/>
      </c>
      <c r="S351" s="36" t="str">
        <f>+IFERROR(VLOOKUP(C351,[1]Directorio!$B$2:$V$1100,16,FALSE),"")</f>
        <v/>
      </c>
      <c r="T351" s="36" t="str">
        <f>+IFERROR(VLOOKUP(C351,[1]Directorio!$B$2:$V$1100,17,FALSE),"")</f>
        <v/>
      </c>
      <c r="U351" s="39" t="str">
        <f>+IFERROR(VLOOKUP(C351,[1]Directorio!$B$2:$V$1100,18,FALSE),"")</f>
        <v/>
      </c>
      <c r="V351" s="39" t="str">
        <f>+IFERROR(VLOOKUP(C351,[1]Directorio!$B$2:$V$1100,19,FALSE),"")</f>
        <v/>
      </c>
      <c r="W351" s="40" t="str">
        <f>+IFERROR(VLOOKUP(C351,[1]Directorio!$B$2:$V$1100,20,FALSE),"")</f>
        <v/>
      </c>
      <c r="X351" s="39" t="str">
        <f>+IFERROR(VLOOKUP(C351,[1]Directorio!$B$2:$V$1100,21,FALSE),"")</f>
        <v/>
      </c>
      <c r="Y351" s="34"/>
      <c r="Z351" s="34"/>
      <c r="AA351" s="41"/>
      <c r="AB351" s="42"/>
      <c r="AC351" s="34"/>
      <c r="AD351" s="42"/>
      <c r="AE351" s="34"/>
      <c r="AF351" s="42"/>
      <c r="AG351" s="51"/>
    </row>
    <row r="352" spans="1:33" x14ac:dyDescent="0.25">
      <c r="A352" s="54">
        <v>348</v>
      </c>
      <c r="B352" s="48" t="str">
        <f t="shared" si="5"/>
        <v/>
      </c>
      <c r="C352" s="35"/>
      <c r="D352" s="43" t="str">
        <f>+IFERROR(VLOOKUP(E352,Listas!$H$2:$I$34,2,FALSE),"")</f>
        <v/>
      </c>
      <c r="E352" s="36" t="str">
        <f>+IFERROR(VLOOKUP(C352,[1]Directorio!$B$2:$V$1100,2,FALSE),"")</f>
        <v/>
      </c>
      <c r="F352" s="37" t="str">
        <f>+IFERROR(VLOOKUP(C352,[1]Directorio!$B$2:$V$1100,3,FALSE),"")</f>
        <v/>
      </c>
      <c r="G352" s="36" t="str">
        <f>+IFERROR(VLOOKUP(C352,[1]Directorio!$B$2:$V$1100,4,FALSE),"")</f>
        <v/>
      </c>
      <c r="H352" s="36" t="str">
        <f>+IFERROR(VLOOKUP(C352,[1]Directorio!$B$2:$V$1100,5,FALSE),"")</f>
        <v/>
      </c>
      <c r="I352" s="36" t="str">
        <f>+IFERROR(VLOOKUP(C352,[1]Directorio!$B$2:$V$1100,6,FALSE),"")</f>
        <v/>
      </c>
      <c r="J352" s="36" t="str">
        <f>+IFERROR(VLOOKUP(C352,[1]Directorio!$B$2:$V$1100,7,FALSE),"")</f>
        <v/>
      </c>
      <c r="K352" s="36" t="str">
        <f>+IFERROR(VLOOKUP(C352,[1]Directorio!$B$2:$V$1100,8,FALSE),"")</f>
        <v/>
      </c>
      <c r="L352" s="36" t="str">
        <f>+IFERROR(VLOOKUP(C352,[1]Directorio!$B$2:$V$1100,9,FALSE),"")</f>
        <v/>
      </c>
      <c r="M352" s="36" t="str">
        <f>+IFERROR(VLOOKUP(C352,[1]Directorio!$B$2:$V$1100,10,FALSE),"")</f>
        <v/>
      </c>
      <c r="N352" s="36" t="str">
        <f>+IFERROR(VLOOKUP(C352,[1]Directorio!$B$2:$V$1100,11,FALSE),"")</f>
        <v/>
      </c>
      <c r="O352" s="38" t="str">
        <f>+IFERROR(VLOOKUP(C352,[1]Directorio!$B$2:$V$1100,12,FALSE),"")</f>
        <v/>
      </c>
      <c r="P352" s="36" t="str">
        <f>+IFERROR(VLOOKUP(C352,[1]Directorio!$B$2:$V$1100,13,FALSE),"")</f>
        <v/>
      </c>
      <c r="Q352" s="36" t="str">
        <f>+IFERROR(VLOOKUP(C352,[1]Directorio!$B$2:$V$1100,14,FALSE),"")</f>
        <v/>
      </c>
      <c r="R352" s="36" t="str">
        <f>+IFERROR(VLOOKUP(C352,[1]Directorio!$B$2:$V$1100,15,FALSE),"")</f>
        <v/>
      </c>
      <c r="S352" s="36" t="str">
        <f>+IFERROR(VLOOKUP(C352,[1]Directorio!$B$2:$V$1100,16,FALSE),"")</f>
        <v/>
      </c>
      <c r="T352" s="36" t="str">
        <f>+IFERROR(VLOOKUP(C352,[1]Directorio!$B$2:$V$1100,17,FALSE),"")</f>
        <v/>
      </c>
      <c r="U352" s="39" t="str">
        <f>+IFERROR(VLOOKUP(C352,[1]Directorio!$B$2:$V$1100,18,FALSE),"")</f>
        <v/>
      </c>
      <c r="V352" s="39" t="str">
        <f>+IFERROR(VLOOKUP(C352,[1]Directorio!$B$2:$V$1100,19,FALSE),"")</f>
        <v/>
      </c>
      <c r="W352" s="40" t="str">
        <f>+IFERROR(VLOOKUP(C352,[1]Directorio!$B$2:$V$1100,20,FALSE),"")</f>
        <v/>
      </c>
      <c r="X352" s="39" t="str">
        <f>+IFERROR(VLOOKUP(C352,[1]Directorio!$B$2:$V$1100,21,FALSE),"")</f>
        <v/>
      </c>
      <c r="Y352" s="34"/>
      <c r="Z352" s="34"/>
      <c r="AA352" s="41"/>
      <c r="AB352" s="42"/>
      <c r="AC352" s="34"/>
      <c r="AD352" s="42"/>
      <c r="AE352" s="34"/>
      <c r="AF352" s="42"/>
      <c r="AG352" s="51"/>
    </row>
    <row r="353" spans="1:33" x14ac:dyDescent="0.25">
      <c r="A353" s="54">
        <v>349</v>
      </c>
      <c r="B353" s="48" t="str">
        <f t="shared" si="5"/>
        <v/>
      </c>
      <c r="C353" s="35"/>
      <c r="D353" s="43" t="str">
        <f>+IFERROR(VLOOKUP(E353,Listas!$H$2:$I$34,2,FALSE),"")</f>
        <v/>
      </c>
      <c r="E353" s="36" t="str">
        <f>+IFERROR(VLOOKUP(C353,[1]Directorio!$B$2:$V$1100,2,FALSE),"")</f>
        <v/>
      </c>
      <c r="F353" s="37" t="str">
        <f>+IFERROR(VLOOKUP(C353,[1]Directorio!$B$2:$V$1100,3,FALSE),"")</f>
        <v/>
      </c>
      <c r="G353" s="36" t="str">
        <f>+IFERROR(VLOOKUP(C353,[1]Directorio!$B$2:$V$1100,4,FALSE),"")</f>
        <v/>
      </c>
      <c r="H353" s="36" t="str">
        <f>+IFERROR(VLOOKUP(C353,[1]Directorio!$B$2:$V$1100,5,FALSE),"")</f>
        <v/>
      </c>
      <c r="I353" s="36" t="str">
        <f>+IFERROR(VLOOKUP(C353,[1]Directorio!$B$2:$V$1100,6,FALSE),"")</f>
        <v/>
      </c>
      <c r="J353" s="36" t="str">
        <f>+IFERROR(VLOOKUP(C353,[1]Directorio!$B$2:$V$1100,7,FALSE),"")</f>
        <v/>
      </c>
      <c r="K353" s="36" t="str">
        <f>+IFERROR(VLOOKUP(C353,[1]Directorio!$B$2:$V$1100,8,FALSE),"")</f>
        <v/>
      </c>
      <c r="L353" s="36" t="str">
        <f>+IFERROR(VLOOKUP(C353,[1]Directorio!$B$2:$V$1100,9,FALSE),"")</f>
        <v/>
      </c>
      <c r="M353" s="36" t="str">
        <f>+IFERROR(VLOOKUP(C353,[1]Directorio!$B$2:$V$1100,10,FALSE),"")</f>
        <v/>
      </c>
      <c r="N353" s="36" t="str">
        <f>+IFERROR(VLOOKUP(C353,[1]Directorio!$B$2:$V$1100,11,FALSE),"")</f>
        <v/>
      </c>
      <c r="O353" s="38" t="str">
        <f>+IFERROR(VLOOKUP(C353,[1]Directorio!$B$2:$V$1100,12,FALSE),"")</f>
        <v/>
      </c>
      <c r="P353" s="36" t="str">
        <f>+IFERROR(VLOOKUP(C353,[1]Directorio!$B$2:$V$1100,13,FALSE),"")</f>
        <v/>
      </c>
      <c r="Q353" s="36" t="str">
        <f>+IFERROR(VLOOKUP(C353,[1]Directorio!$B$2:$V$1100,14,FALSE),"")</f>
        <v/>
      </c>
      <c r="R353" s="36" t="str">
        <f>+IFERROR(VLOOKUP(C353,[1]Directorio!$B$2:$V$1100,15,FALSE),"")</f>
        <v/>
      </c>
      <c r="S353" s="36" t="str">
        <f>+IFERROR(VLOOKUP(C353,[1]Directorio!$B$2:$V$1100,16,FALSE),"")</f>
        <v/>
      </c>
      <c r="T353" s="36" t="str">
        <f>+IFERROR(VLOOKUP(C353,[1]Directorio!$B$2:$V$1100,17,FALSE),"")</f>
        <v/>
      </c>
      <c r="U353" s="39" t="str">
        <f>+IFERROR(VLOOKUP(C353,[1]Directorio!$B$2:$V$1100,18,FALSE),"")</f>
        <v/>
      </c>
      <c r="V353" s="39" t="str">
        <f>+IFERROR(VLOOKUP(C353,[1]Directorio!$B$2:$V$1100,19,FALSE),"")</f>
        <v/>
      </c>
      <c r="W353" s="40" t="str">
        <f>+IFERROR(VLOOKUP(C353,[1]Directorio!$B$2:$V$1100,20,FALSE),"")</f>
        <v/>
      </c>
      <c r="X353" s="39" t="str">
        <f>+IFERROR(VLOOKUP(C353,[1]Directorio!$B$2:$V$1100,21,FALSE),"")</f>
        <v/>
      </c>
      <c r="Y353" s="34"/>
      <c r="Z353" s="34"/>
      <c r="AA353" s="41"/>
      <c r="AB353" s="42"/>
      <c r="AC353" s="34"/>
      <c r="AD353" s="42"/>
      <c r="AE353" s="34"/>
      <c r="AF353" s="42"/>
      <c r="AG353" s="51"/>
    </row>
    <row r="354" spans="1:33" x14ac:dyDescent="0.25">
      <c r="A354" s="54">
        <v>350</v>
      </c>
      <c r="B354" s="48" t="str">
        <f t="shared" si="5"/>
        <v/>
      </c>
      <c r="C354" s="35"/>
      <c r="D354" s="43" t="str">
        <f>+IFERROR(VLOOKUP(E354,Listas!$H$2:$I$34,2,FALSE),"")</f>
        <v/>
      </c>
      <c r="E354" s="36" t="str">
        <f>+IFERROR(VLOOKUP(C354,[1]Directorio!$B$2:$V$1100,2,FALSE),"")</f>
        <v/>
      </c>
      <c r="F354" s="37" t="str">
        <f>+IFERROR(VLOOKUP(C354,[1]Directorio!$B$2:$V$1100,3,FALSE),"")</f>
        <v/>
      </c>
      <c r="G354" s="36" t="str">
        <f>+IFERROR(VLOOKUP(C354,[1]Directorio!$B$2:$V$1100,4,FALSE),"")</f>
        <v/>
      </c>
      <c r="H354" s="36" t="str">
        <f>+IFERROR(VLOOKUP(C354,[1]Directorio!$B$2:$V$1100,5,FALSE),"")</f>
        <v/>
      </c>
      <c r="I354" s="36" t="str">
        <f>+IFERROR(VLOOKUP(C354,[1]Directorio!$B$2:$V$1100,6,FALSE),"")</f>
        <v/>
      </c>
      <c r="J354" s="36" t="str">
        <f>+IFERROR(VLOOKUP(C354,[1]Directorio!$B$2:$V$1100,7,FALSE),"")</f>
        <v/>
      </c>
      <c r="K354" s="36" t="str">
        <f>+IFERROR(VLOOKUP(C354,[1]Directorio!$B$2:$V$1100,8,FALSE),"")</f>
        <v/>
      </c>
      <c r="L354" s="36" t="str">
        <f>+IFERROR(VLOOKUP(C354,[1]Directorio!$B$2:$V$1100,9,FALSE),"")</f>
        <v/>
      </c>
      <c r="M354" s="36" t="str">
        <f>+IFERROR(VLOOKUP(C354,[1]Directorio!$B$2:$V$1100,10,FALSE),"")</f>
        <v/>
      </c>
      <c r="N354" s="36" t="str">
        <f>+IFERROR(VLOOKUP(C354,[1]Directorio!$B$2:$V$1100,11,FALSE),"")</f>
        <v/>
      </c>
      <c r="O354" s="38" t="str">
        <f>+IFERROR(VLOOKUP(C354,[1]Directorio!$B$2:$V$1100,12,FALSE),"")</f>
        <v/>
      </c>
      <c r="P354" s="36" t="str">
        <f>+IFERROR(VLOOKUP(C354,[1]Directorio!$B$2:$V$1100,13,FALSE),"")</f>
        <v/>
      </c>
      <c r="Q354" s="36" t="str">
        <f>+IFERROR(VLOOKUP(C354,[1]Directorio!$B$2:$V$1100,14,FALSE),"")</f>
        <v/>
      </c>
      <c r="R354" s="36" t="str">
        <f>+IFERROR(VLOOKUP(C354,[1]Directorio!$B$2:$V$1100,15,FALSE),"")</f>
        <v/>
      </c>
      <c r="S354" s="36" t="str">
        <f>+IFERROR(VLOOKUP(C354,[1]Directorio!$B$2:$V$1100,16,FALSE),"")</f>
        <v/>
      </c>
      <c r="T354" s="36" t="str">
        <f>+IFERROR(VLOOKUP(C354,[1]Directorio!$B$2:$V$1100,17,FALSE),"")</f>
        <v/>
      </c>
      <c r="U354" s="39" t="str">
        <f>+IFERROR(VLOOKUP(C354,[1]Directorio!$B$2:$V$1100,18,FALSE),"")</f>
        <v/>
      </c>
      <c r="V354" s="39" t="str">
        <f>+IFERROR(VLOOKUP(C354,[1]Directorio!$B$2:$V$1100,19,FALSE),"")</f>
        <v/>
      </c>
      <c r="W354" s="40" t="str">
        <f>+IFERROR(VLOOKUP(C354,[1]Directorio!$B$2:$V$1100,20,FALSE),"")</f>
        <v/>
      </c>
      <c r="X354" s="39" t="str">
        <f>+IFERROR(VLOOKUP(C354,[1]Directorio!$B$2:$V$1100,21,FALSE),"")</f>
        <v/>
      </c>
      <c r="Y354" s="34"/>
      <c r="Z354" s="34"/>
      <c r="AA354" s="41"/>
      <c r="AB354" s="42"/>
      <c r="AC354" s="34"/>
      <c r="AD354" s="42"/>
      <c r="AE354" s="34"/>
      <c r="AF354" s="42"/>
      <c r="AG354" s="51"/>
    </row>
    <row r="355" spans="1:33" x14ac:dyDescent="0.25">
      <c r="A355" s="54">
        <v>351</v>
      </c>
      <c r="B355" s="48" t="str">
        <f t="shared" si="5"/>
        <v/>
      </c>
      <c r="C355" s="35"/>
      <c r="D355" s="43" t="str">
        <f>+IFERROR(VLOOKUP(E355,Listas!$H$2:$I$34,2,FALSE),"")</f>
        <v/>
      </c>
      <c r="E355" s="36" t="str">
        <f>+IFERROR(VLOOKUP(C355,[1]Directorio!$B$2:$V$1100,2,FALSE),"")</f>
        <v/>
      </c>
      <c r="F355" s="37" t="str">
        <f>+IFERROR(VLOOKUP(C355,[1]Directorio!$B$2:$V$1100,3,FALSE),"")</f>
        <v/>
      </c>
      <c r="G355" s="36" t="str">
        <f>+IFERROR(VLOOKUP(C355,[1]Directorio!$B$2:$V$1100,4,FALSE),"")</f>
        <v/>
      </c>
      <c r="H355" s="36" t="str">
        <f>+IFERROR(VLOOKUP(C355,[1]Directorio!$B$2:$V$1100,5,FALSE),"")</f>
        <v/>
      </c>
      <c r="I355" s="36" t="str">
        <f>+IFERROR(VLOOKUP(C355,[1]Directorio!$B$2:$V$1100,6,FALSE),"")</f>
        <v/>
      </c>
      <c r="J355" s="36" t="str">
        <f>+IFERROR(VLOOKUP(C355,[1]Directorio!$B$2:$V$1100,7,FALSE),"")</f>
        <v/>
      </c>
      <c r="K355" s="36" t="str">
        <f>+IFERROR(VLOOKUP(C355,[1]Directorio!$B$2:$V$1100,8,FALSE),"")</f>
        <v/>
      </c>
      <c r="L355" s="36" t="str">
        <f>+IFERROR(VLOOKUP(C355,[1]Directorio!$B$2:$V$1100,9,FALSE),"")</f>
        <v/>
      </c>
      <c r="M355" s="36" t="str">
        <f>+IFERROR(VLOOKUP(C355,[1]Directorio!$B$2:$V$1100,10,FALSE),"")</f>
        <v/>
      </c>
      <c r="N355" s="36" t="str">
        <f>+IFERROR(VLOOKUP(C355,[1]Directorio!$B$2:$V$1100,11,FALSE),"")</f>
        <v/>
      </c>
      <c r="O355" s="38" t="str">
        <f>+IFERROR(VLOOKUP(C355,[1]Directorio!$B$2:$V$1100,12,FALSE),"")</f>
        <v/>
      </c>
      <c r="P355" s="36" t="str">
        <f>+IFERROR(VLOOKUP(C355,[1]Directorio!$B$2:$V$1100,13,FALSE),"")</f>
        <v/>
      </c>
      <c r="Q355" s="36" t="str">
        <f>+IFERROR(VLOOKUP(C355,[1]Directorio!$B$2:$V$1100,14,FALSE),"")</f>
        <v/>
      </c>
      <c r="R355" s="36" t="str">
        <f>+IFERROR(VLOOKUP(C355,[1]Directorio!$B$2:$V$1100,15,FALSE),"")</f>
        <v/>
      </c>
      <c r="S355" s="36" t="str">
        <f>+IFERROR(VLOOKUP(C355,[1]Directorio!$B$2:$V$1100,16,FALSE),"")</f>
        <v/>
      </c>
      <c r="T355" s="36" t="str">
        <f>+IFERROR(VLOOKUP(C355,[1]Directorio!$B$2:$V$1100,17,FALSE),"")</f>
        <v/>
      </c>
      <c r="U355" s="39" t="str">
        <f>+IFERROR(VLOOKUP(C355,[1]Directorio!$B$2:$V$1100,18,FALSE),"")</f>
        <v/>
      </c>
      <c r="V355" s="39" t="str">
        <f>+IFERROR(VLOOKUP(C355,[1]Directorio!$B$2:$V$1100,19,FALSE),"")</f>
        <v/>
      </c>
      <c r="W355" s="40" t="str">
        <f>+IFERROR(VLOOKUP(C355,[1]Directorio!$B$2:$V$1100,20,FALSE),"")</f>
        <v/>
      </c>
      <c r="X355" s="39" t="str">
        <f>+IFERROR(VLOOKUP(C355,[1]Directorio!$B$2:$V$1100,21,FALSE),"")</f>
        <v/>
      </c>
      <c r="Y355" s="34"/>
      <c r="Z355" s="34"/>
      <c r="AA355" s="41"/>
      <c r="AB355" s="42"/>
      <c r="AC355" s="34"/>
      <c r="AD355" s="42"/>
      <c r="AE355" s="34"/>
      <c r="AF355" s="42"/>
      <c r="AG355" s="51"/>
    </row>
    <row r="356" spans="1:33" x14ac:dyDescent="0.25">
      <c r="A356" s="54">
        <v>352</v>
      </c>
      <c r="B356" s="48" t="str">
        <f t="shared" si="5"/>
        <v/>
      </c>
      <c r="C356" s="35"/>
      <c r="D356" s="43" t="str">
        <f>+IFERROR(VLOOKUP(E356,Listas!$H$2:$I$34,2,FALSE),"")</f>
        <v/>
      </c>
      <c r="E356" s="36" t="str">
        <f>+IFERROR(VLOOKUP(C356,[1]Directorio!$B$2:$V$1100,2,FALSE),"")</f>
        <v/>
      </c>
      <c r="F356" s="37" t="str">
        <f>+IFERROR(VLOOKUP(C356,[1]Directorio!$B$2:$V$1100,3,FALSE),"")</f>
        <v/>
      </c>
      <c r="G356" s="36" t="str">
        <f>+IFERROR(VLOOKUP(C356,[1]Directorio!$B$2:$V$1100,4,FALSE),"")</f>
        <v/>
      </c>
      <c r="H356" s="36" t="str">
        <f>+IFERROR(VLOOKUP(C356,[1]Directorio!$B$2:$V$1100,5,FALSE),"")</f>
        <v/>
      </c>
      <c r="I356" s="36" t="str">
        <f>+IFERROR(VLOOKUP(C356,[1]Directorio!$B$2:$V$1100,6,FALSE),"")</f>
        <v/>
      </c>
      <c r="J356" s="36" t="str">
        <f>+IFERROR(VLOOKUP(C356,[1]Directorio!$B$2:$V$1100,7,FALSE),"")</f>
        <v/>
      </c>
      <c r="K356" s="36" t="str">
        <f>+IFERROR(VLOOKUP(C356,[1]Directorio!$B$2:$V$1100,8,FALSE),"")</f>
        <v/>
      </c>
      <c r="L356" s="36" t="str">
        <f>+IFERROR(VLOOKUP(C356,[1]Directorio!$B$2:$V$1100,9,FALSE),"")</f>
        <v/>
      </c>
      <c r="M356" s="36" t="str">
        <f>+IFERROR(VLOOKUP(C356,[1]Directorio!$B$2:$V$1100,10,FALSE),"")</f>
        <v/>
      </c>
      <c r="N356" s="36" t="str">
        <f>+IFERROR(VLOOKUP(C356,[1]Directorio!$B$2:$V$1100,11,FALSE),"")</f>
        <v/>
      </c>
      <c r="O356" s="38" t="str">
        <f>+IFERROR(VLOOKUP(C356,[1]Directorio!$B$2:$V$1100,12,FALSE),"")</f>
        <v/>
      </c>
      <c r="P356" s="36" t="str">
        <f>+IFERROR(VLOOKUP(C356,[1]Directorio!$B$2:$V$1100,13,FALSE),"")</f>
        <v/>
      </c>
      <c r="Q356" s="36" t="str">
        <f>+IFERROR(VLOOKUP(C356,[1]Directorio!$B$2:$V$1100,14,FALSE),"")</f>
        <v/>
      </c>
      <c r="R356" s="36" t="str">
        <f>+IFERROR(VLOOKUP(C356,[1]Directorio!$B$2:$V$1100,15,FALSE),"")</f>
        <v/>
      </c>
      <c r="S356" s="36" t="str">
        <f>+IFERROR(VLOOKUP(C356,[1]Directorio!$B$2:$V$1100,16,FALSE),"")</f>
        <v/>
      </c>
      <c r="T356" s="36" t="str">
        <f>+IFERROR(VLOOKUP(C356,[1]Directorio!$B$2:$V$1100,17,FALSE),"")</f>
        <v/>
      </c>
      <c r="U356" s="39" t="str">
        <f>+IFERROR(VLOOKUP(C356,[1]Directorio!$B$2:$V$1100,18,FALSE),"")</f>
        <v/>
      </c>
      <c r="V356" s="39" t="str">
        <f>+IFERROR(VLOOKUP(C356,[1]Directorio!$B$2:$V$1100,19,FALSE),"")</f>
        <v/>
      </c>
      <c r="W356" s="40" t="str">
        <f>+IFERROR(VLOOKUP(C356,[1]Directorio!$B$2:$V$1100,20,FALSE),"")</f>
        <v/>
      </c>
      <c r="X356" s="39" t="str">
        <f>+IFERROR(VLOOKUP(C356,[1]Directorio!$B$2:$V$1100,21,FALSE),"")</f>
        <v/>
      </c>
      <c r="Y356" s="34"/>
      <c r="Z356" s="34"/>
      <c r="AA356" s="41"/>
      <c r="AB356" s="42"/>
      <c r="AC356" s="34"/>
      <c r="AD356" s="42"/>
      <c r="AE356" s="34"/>
      <c r="AF356" s="42"/>
      <c r="AG356" s="51"/>
    </row>
    <row r="357" spans="1:33" x14ac:dyDescent="0.25">
      <c r="A357" s="54">
        <v>353</v>
      </c>
      <c r="B357" s="48" t="str">
        <f t="shared" si="5"/>
        <v/>
      </c>
      <c r="C357" s="35"/>
      <c r="D357" s="43" t="str">
        <f>+IFERROR(VLOOKUP(E357,Listas!$H$2:$I$34,2,FALSE),"")</f>
        <v/>
      </c>
      <c r="E357" s="36" t="str">
        <f>+IFERROR(VLOOKUP(C357,[1]Directorio!$B$2:$V$1100,2,FALSE),"")</f>
        <v/>
      </c>
      <c r="F357" s="37" t="str">
        <f>+IFERROR(VLOOKUP(C357,[1]Directorio!$B$2:$V$1100,3,FALSE),"")</f>
        <v/>
      </c>
      <c r="G357" s="36" t="str">
        <f>+IFERROR(VLOOKUP(C357,[1]Directorio!$B$2:$V$1100,4,FALSE),"")</f>
        <v/>
      </c>
      <c r="H357" s="36" t="str">
        <f>+IFERROR(VLOOKUP(C357,[1]Directorio!$B$2:$V$1100,5,FALSE),"")</f>
        <v/>
      </c>
      <c r="I357" s="36" t="str">
        <f>+IFERROR(VLOOKUP(C357,[1]Directorio!$B$2:$V$1100,6,FALSE),"")</f>
        <v/>
      </c>
      <c r="J357" s="36" t="str">
        <f>+IFERROR(VLOOKUP(C357,[1]Directorio!$B$2:$V$1100,7,FALSE),"")</f>
        <v/>
      </c>
      <c r="K357" s="36" t="str">
        <f>+IFERROR(VLOOKUP(C357,[1]Directorio!$B$2:$V$1100,8,FALSE),"")</f>
        <v/>
      </c>
      <c r="L357" s="36" t="str">
        <f>+IFERROR(VLOOKUP(C357,[1]Directorio!$B$2:$V$1100,9,FALSE),"")</f>
        <v/>
      </c>
      <c r="M357" s="36" t="str">
        <f>+IFERROR(VLOOKUP(C357,[1]Directorio!$B$2:$V$1100,10,FALSE),"")</f>
        <v/>
      </c>
      <c r="N357" s="36" t="str">
        <f>+IFERROR(VLOOKUP(C357,[1]Directorio!$B$2:$V$1100,11,FALSE),"")</f>
        <v/>
      </c>
      <c r="O357" s="38" t="str">
        <f>+IFERROR(VLOOKUP(C357,[1]Directorio!$B$2:$V$1100,12,FALSE),"")</f>
        <v/>
      </c>
      <c r="P357" s="36" t="str">
        <f>+IFERROR(VLOOKUP(C357,[1]Directorio!$B$2:$V$1100,13,FALSE),"")</f>
        <v/>
      </c>
      <c r="Q357" s="36" t="str">
        <f>+IFERROR(VLOOKUP(C357,[1]Directorio!$B$2:$V$1100,14,FALSE),"")</f>
        <v/>
      </c>
      <c r="R357" s="36" t="str">
        <f>+IFERROR(VLOOKUP(C357,[1]Directorio!$B$2:$V$1100,15,FALSE),"")</f>
        <v/>
      </c>
      <c r="S357" s="36" t="str">
        <f>+IFERROR(VLOOKUP(C357,[1]Directorio!$B$2:$V$1100,16,FALSE),"")</f>
        <v/>
      </c>
      <c r="T357" s="36" t="str">
        <f>+IFERROR(VLOOKUP(C357,[1]Directorio!$B$2:$V$1100,17,FALSE),"")</f>
        <v/>
      </c>
      <c r="U357" s="39" t="str">
        <f>+IFERROR(VLOOKUP(C357,[1]Directorio!$B$2:$V$1100,18,FALSE),"")</f>
        <v/>
      </c>
      <c r="V357" s="39" t="str">
        <f>+IFERROR(VLOOKUP(C357,[1]Directorio!$B$2:$V$1100,19,FALSE),"")</f>
        <v/>
      </c>
      <c r="W357" s="40" t="str">
        <f>+IFERROR(VLOOKUP(C357,[1]Directorio!$B$2:$V$1100,20,FALSE),"")</f>
        <v/>
      </c>
      <c r="X357" s="39" t="str">
        <f>+IFERROR(VLOOKUP(C357,[1]Directorio!$B$2:$V$1100,21,FALSE),"")</f>
        <v/>
      </c>
      <c r="Y357" s="34"/>
      <c r="Z357" s="34"/>
      <c r="AA357" s="41"/>
      <c r="AB357" s="42"/>
      <c r="AC357" s="34"/>
      <c r="AD357" s="42"/>
      <c r="AE357" s="34"/>
      <c r="AF357" s="42"/>
      <c r="AG357" s="51"/>
    </row>
    <row r="358" spans="1:33" x14ac:dyDescent="0.25">
      <c r="A358" s="54">
        <v>354</v>
      </c>
      <c r="B358" s="48" t="str">
        <f t="shared" si="5"/>
        <v/>
      </c>
      <c r="C358" s="35"/>
      <c r="D358" s="43" t="str">
        <f>+IFERROR(VLOOKUP(E358,Listas!$H$2:$I$34,2,FALSE),"")</f>
        <v/>
      </c>
      <c r="E358" s="36" t="str">
        <f>+IFERROR(VLOOKUP(C358,[1]Directorio!$B$2:$V$1100,2,FALSE),"")</f>
        <v/>
      </c>
      <c r="F358" s="37" t="str">
        <f>+IFERROR(VLOOKUP(C358,[1]Directorio!$B$2:$V$1100,3,FALSE),"")</f>
        <v/>
      </c>
      <c r="G358" s="36" t="str">
        <f>+IFERROR(VLOOKUP(C358,[1]Directorio!$B$2:$V$1100,4,FALSE),"")</f>
        <v/>
      </c>
      <c r="H358" s="36" t="str">
        <f>+IFERROR(VLOOKUP(C358,[1]Directorio!$B$2:$V$1100,5,FALSE),"")</f>
        <v/>
      </c>
      <c r="I358" s="36" t="str">
        <f>+IFERROR(VLOOKUP(C358,[1]Directorio!$B$2:$V$1100,6,FALSE),"")</f>
        <v/>
      </c>
      <c r="J358" s="36" t="str">
        <f>+IFERROR(VLOOKUP(C358,[1]Directorio!$B$2:$V$1100,7,FALSE),"")</f>
        <v/>
      </c>
      <c r="K358" s="36" t="str">
        <f>+IFERROR(VLOOKUP(C358,[1]Directorio!$B$2:$V$1100,8,FALSE),"")</f>
        <v/>
      </c>
      <c r="L358" s="36" t="str">
        <f>+IFERROR(VLOOKUP(C358,[1]Directorio!$B$2:$V$1100,9,FALSE),"")</f>
        <v/>
      </c>
      <c r="M358" s="36" t="str">
        <f>+IFERROR(VLOOKUP(C358,[1]Directorio!$B$2:$V$1100,10,FALSE),"")</f>
        <v/>
      </c>
      <c r="N358" s="36" t="str">
        <f>+IFERROR(VLOOKUP(C358,[1]Directorio!$B$2:$V$1100,11,FALSE),"")</f>
        <v/>
      </c>
      <c r="O358" s="38" t="str">
        <f>+IFERROR(VLOOKUP(C358,[1]Directorio!$B$2:$V$1100,12,FALSE),"")</f>
        <v/>
      </c>
      <c r="P358" s="36" t="str">
        <f>+IFERROR(VLOOKUP(C358,[1]Directorio!$B$2:$V$1100,13,FALSE),"")</f>
        <v/>
      </c>
      <c r="Q358" s="36" t="str">
        <f>+IFERROR(VLOOKUP(C358,[1]Directorio!$B$2:$V$1100,14,FALSE),"")</f>
        <v/>
      </c>
      <c r="R358" s="36" t="str">
        <f>+IFERROR(VLOOKUP(C358,[1]Directorio!$B$2:$V$1100,15,FALSE),"")</f>
        <v/>
      </c>
      <c r="S358" s="36" t="str">
        <f>+IFERROR(VLOOKUP(C358,[1]Directorio!$B$2:$V$1100,16,FALSE),"")</f>
        <v/>
      </c>
      <c r="T358" s="36" t="str">
        <f>+IFERROR(VLOOKUP(C358,[1]Directorio!$B$2:$V$1100,17,FALSE),"")</f>
        <v/>
      </c>
      <c r="U358" s="39" t="str">
        <f>+IFERROR(VLOOKUP(C358,[1]Directorio!$B$2:$V$1100,18,FALSE),"")</f>
        <v/>
      </c>
      <c r="V358" s="39" t="str">
        <f>+IFERROR(VLOOKUP(C358,[1]Directorio!$B$2:$V$1100,19,FALSE),"")</f>
        <v/>
      </c>
      <c r="W358" s="40" t="str">
        <f>+IFERROR(VLOOKUP(C358,[1]Directorio!$B$2:$V$1100,20,FALSE),"")</f>
        <v/>
      </c>
      <c r="X358" s="39" t="str">
        <f>+IFERROR(VLOOKUP(C358,[1]Directorio!$B$2:$V$1100,21,FALSE),"")</f>
        <v/>
      </c>
      <c r="Y358" s="34"/>
      <c r="Z358" s="34"/>
      <c r="AA358" s="41"/>
      <c r="AB358" s="42"/>
      <c r="AC358" s="34"/>
      <c r="AD358" s="42"/>
      <c r="AE358" s="34"/>
      <c r="AF358" s="42"/>
      <c r="AG358" s="51"/>
    </row>
    <row r="359" spans="1:33" x14ac:dyDescent="0.25">
      <c r="A359" s="54">
        <v>355</v>
      </c>
      <c r="B359" s="48" t="str">
        <f t="shared" si="5"/>
        <v/>
      </c>
      <c r="C359" s="35"/>
      <c r="D359" s="43" t="str">
        <f>+IFERROR(VLOOKUP(E359,Listas!$H$2:$I$34,2,FALSE),"")</f>
        <v/>
      </c>
      <c r="E359" s="36" t="str">
        <f>+IFERROR(VLOOKUP(C359,[1]Directorio!$B$2:$V$1100,2,FALSE),"")</f>
        <v/>
      </c>
      <c r="F359" s="37" t="str">
        <f>+IFERROR(VLOOKUP(C359,[1]Directorio!$B$2:$V$1100,3,FALSE),"")</f>
        <v/>
      </c>
      <c r="G359" s="36" t="str">
        <f>+IFERROR(VLOOKUP(C359,[1]Directorio!$B$2:$V$1100,4,FALSE),"")</f>
        <v/>
      </c>
      <c r="H359" s="36" t="str">
        <f>+IFERROR(VLOOKUP(C359,[1]Directorio!$B$2:$V$1100,5,FALSE),"")</f>
        <v/>
      </c>
      <c r="I359" s="36" t="str">
        <f>+IFERROR(VLOOKUP(C359,[1]Directorio!$B$2:$V$1100,6,FALSE),"")</f>
        <v/>
      </c>
      <c r="J359" s="36" t="str">
        <f>+IFERROR(VLOOKUP(C359,[1]Directorio!$B$2:$V$1100,7,FALSE),"")</f>
        <v/>
      </c>
      <c r="K359" s="36" t="str">
        <f>+IFERROR(VLOOKUP(C359,[1]Directorio!$B$2:$V$1100,8,FALSE),"")</f>
        <v/>
      </c>
      <c r="L359" s="36" t="str">
        <f>+IFERROR(VLOOKUP(C359,[1]Directorio!$B$2:$V$1100,9,FALSE),"")</f>
        <v/>
      </c>
      <c r="M359" s="36" t="str">
        <f>+IFERROR(VLOOKUP(C359,[1]Directorio!$B$2:$V$1100,10,FALSE),"")</f>
        <v/>
      </c>
      <c r="N359" s="36" t="str">
        <f>+IFERROR(VLOOKUP(C359,[1]Directorio!$B$2:$V$1100,11,FALSE),"")</f>
        <v/>
      </c>
      <c r="O359" s="38" t="str">
        <f>+IFERROR(VLOOKUP(C359,[1]Directorio!$B$2:$V$1100,12,FALSE),"")</f>
        <v/>
      </c>
      <c r="P359" s="36" t="str">
        <f>+IFERROR(VLOOKUP(C359,[1]Directorio!$B$2:$V$1100,13,FALSE),"")</f>
        <v/>
      </c>
      <c r="Q359" s="36" t="str">
        <f>+IFERROR(VLOOKUP(C359,[1]Directorio!$B$2:$V$1100,14,FALSE),"")</f>
        <v/>
      </c>
      <c r="R359" s="36" t="str">
        <f>+IFERROR(VLOOKUP(C359,[1]Directorio!$B$2:$V$1100,15,FALSE),"")</f>
        <v/>
      </c>
      <c r="S359" s="36" t="str">
        <f>+IFERROR(VLOOKUP(C359,[1]Directorio!$B$2:$V$1100,16,FALSE),"")</f>
        <v/>
      </c>
      <c r="T359" s="36" t="str">
        <f>+IFERROR(VLOOKUP(C359,[1]Directorio!$B$2:$V$1100,17,FALSE),"")</f>
        <v/>
      </c>
      <c r="U359" s="39" t="str">
        <f>+IFERROR(VLOOKUP(C359,[1]Directorio!$B$2:$V$1100,18,FALSE),"")</f>
        <v/>
      </c>
      <c r="V359" s="39" t="str">
        <f>+IFERROR(VLOOKUP(C359,[1]Directorio!$B$2:$V$1100,19,FALSE),"")</f>
        <v/>
      </c>
      <c r="W359" s="40" t="str">
        <f>+IFERROR(VLOOKUP(C359,[1]Directorio!$B$2:$V$1100,20,FALSE),"")</f>
        <v/>
      </c>
      <c r="X359" s="39" t="str">
        <f>+IFERROR(VLOOKUP(C359,[1]Directorio!$B$2:$V$1100,21,FALSE),"")</f>
        <v/>
      </c>
      <c r="Y359" s="34"/>
      <c r="Z359" s="34"/>
      <c r="AA359" s="41"/>
      <c r="AB359" s="42"/>
      <c r="AC359" s="34"/>
      <c r="AD359" s="42"/>
      <c r="AE359" s="34"/>
      <c r="AF359" s="42"/>
      <c r="AG359" s="51"/>
    </row>
    <row r="360" spans="1:33" x14ac:dyDescent="0.25">
      <c r="A360" s="54">
        <v>356</v>
      </c>
      <c r="B360" s="48" t="str">
        <f t="shared" si="5"/>
        <v/>
      </c>
      <c r="C360" s="35"/>
      <c r="D360" s="43" t="str">
        <f>+IFERROR(VLOOKUP(E360,Listas!$H$2:$I$34,2,FALSE),"")</f>
        <v/>
      </c>
      <c r="E360" s="36" t="str">
        <f>+IFERROR(VLOOKUP(C360,[1]Directorio!$B$2:$V$1100,2,FALSE),"")</f>
        <v/>
      </c>
      <c r="F360" s="37" t="str">
        <f>+IFERROR(VLOOKUP(C360,[1]Directorio!$B$2:$V$1100,3,FALSE),"")</f>
        <v/>
      </c>
      <c r="G360" s="36" t="str">
        <f>+IFERROR(VLOOKUP(C360,[1]Directorio!$B$2:$V$1100,4,FALSE),"")</f>
        <v/>
      </c>
      <c r="H360" s="36" t="str">
        <f>+IFERROR(VLOOKUP(C360,[1]Directorio!$B$2:$V$1100,5,FALSE),"")</f>
        <v/>
      </c>
      <c r="I360" s="36" t="str">
        <f>+IFERROR(VLOOKUP(C360,[1]Directorio!$B$2:$V$1100,6,FALSE),"")</f>
        <v/>
      </c>
      <c r="J360" s="36" t="str">
        <f>+IFERROR(VLOOKUP(C360,[1]Directorio!$B$2:$V$1100,7,FALSE),"")</f>
        <v/>
      </c>
      <c r="K360" s="36" t="str">
        <f>+IFERROR(VLOOKUP(C360,[1]Directorio!$B$2:$V$1100,8,FALSE),"")</f>
        <v/>
      </c>
      <c r="L360" s="36" t="str">
        <f>+IFERROR(VLOOKUP(C360,[1]Directorio!$B$2:$V$1100,9,FALSE),"")</f>
        <v/>
      </c>
      <c r="M360" s="36" t="str">
        <f>+IFERROR(VLOOKUP(C360,[1]Directorio!$B$2:$V$1100,10,FALSE),"")</f>
        <v/>
      </c>
      <c r="N360" s="36" t="str">
        <f>+IFERROR(VLOOKUP(C360,[1]Directorio!$B$2:$V$1100,11,FALSE),"")</f>
        <v/>
      </c>
      <c r="O360" s="38" t="str">
        <f>+IFERROR(VLOOKUP(C360,[1]Directorio!$B$2:$V$1100,12,FALSE),"")</f>
        <v/>
      </c>
      <c r="P360" s="36" t="str">
        <f>+IFERROR(VLOOKUP(C360,[1]Directorio!$B$2:$V$1100,13,FALSE),"")</f>
        <v/>
      </c>
      <c r="Q360" s="36" t="str">
        <f>+IFERROR(VLOOKUP(C360,[1]Directorio!$B$2:$V$1100,14,FALSE),"")</f>
        <v/>
      </c>
      <c r="R360" s="36" t="str">
        <f>+IFERROR(VLOOKUP(C360,[1]Directorio!$B$2:$V$1100,15,FALSE),"")</f>
        <v/>
      </c>
      <c r="S360" s="36" t="str">
        <f>+IFERROR(VLOOKUP(C360,[1]Directorio!$B$2:$V$1100,16,FALSE),"")</f>
        <v/>
      </c>
      <c r="T360" s="36" t="str">
        <f>+IFERROR(VLOOKUP(C360,[1]Directorio!$B$2:$V$1100,17,FALSE),"")</f>
        <v/>
      </c>
      <c r="U360" s="39" t="str">
        <f>+IFERROR(VLOOKUP(C360,[1]Directorio!$B$2:$V$1100,18,FALSE),"")</f>
        <v/>
      </c>
      <c r="V360" s="39" t="str">
        <f>+IFERROR(VLOOKUP(C360,[1]Directorio!$B$2:$V$1100,19,FALSE),"")</f>
        <v/>
      </c>
      <c r="W360" s="40" t="str">
        <f>+IFERROR(VLOOKUP(C360,[1]Directorio!$B$2:$V$1100,20,FALSE),"")</f>
        <v/>
      </c>
      <c r="X360" s="39" t="str">
        <f>+IFERROR(VLOOKUP(C360,[1]Directorio!$B$2:$V$1100,21,FALSE),"")</f>
        <v/>
      </c>
      <c r="Y360" s="34"/>
      <c r="Z360" s="34"/>
      <c r="AA360" s="41"/>
      <c r="AB360" s="42"/>
      <c r="AC360" s="34"/>
      <c r="AD360" s="42"/>
      <c r="AE360" s="34"/>
      <c r="AF360" s="42"/>
      <c r="AG360" s="51"/>
    </row>
    <row r="361" spans="1:33" x14ac:dyDescent="0.25">
      <c r="A361" s="54">
        <v>357</v>
      </c>
      <c r="B361" s="48" t="str">
        <f t="shared" si="5"/>
        <v/>
      </c>
      <c r="C361" s="35"/>
      <c r="D361" s="43" t="str">
        <f>+IFERROR(VLOOKUP(E361,Listas!$H$2:$I$34,2,FALSE),"")</f>
        <v/>
      </c>
      <c r="E361" s="36" t="str">
        <f>+IFERROR(VLOOKUP(C361,[1]Directorio!$B$2:$V$1100,2,FALSE),"")</f>
        <v/>
      </c>
      <c r="F361" s="37" t="str">
        <f>+IFERROR(VLOOKUP(C361,[1]Directorio!$B$2:$V$1100,3,FALSE),"")</f>
        <v/>
      </c>
      <c r="G361" s="36" t="str">
        <f>+IFERROR(VLOOKUP(C361,[1]Directorio!$B$2:$V$1100,4,FALSE),"")</f>
        <v/>
      </c>
      <c r="H361" s="36" t="str">
        <f>+IFERROR(VLOOKUP(C361,[1]Directorio!$B$2:$V$1100,5,FALSE),"")</f>
        <v/>
      </c>
      <c r="I361" s="36" t="str">
        <f>+IFERROR(VLOOKUP(C361,[1]Directorio!$B$2:$V$1100,6,FALSE),"")</f>
        <v/>
      </c>
      <c r="J361" s="36" t="str">
        <f>+IFERROR(VLOOKUP(C361,[1]Directorio!$B$2:$V$1100,7,FALSE),"")</f>
        <v/>
      </c>
      <c r="K361" s="36" t="str">
        <f>+IFERROR(VLOOKUP(C361,[1]Directorio!$B$2:$V$1100,8,FALSE),"")</f>
        <v/>
      </c>
      <c r="L361" s="36" t="str">
        <f>+IFERROR(VLOOKUP(C361,[1]Directorio!$B$2:$V$1100,9,FALSE),"")</f>
        <v/>
      </c>
      <c r="M361" s="36" t="str">
        <f>+IFERROR(VLOOKUP(C361,[1]Directorio!$B$2:$V$1100,10,FALSE),"")</f>
        <v/>
      </c>
      <c r="N361" s="36" t="str">
        <f>+IFERROR(VLOOKUP(C361,[1]Directorio!$B$2:$V$1100,11,FALSE),"")</f>
        <v/>
      </c>
      <c r="O361" s="38" t="str">
        <f>+IFERROR(VLOOKUP(C361,[1]Directorio!$B$2:$V$1100,12,FALSE),"")</f>
        <v/>
      </c>
      <c r="P361" s="36" t="str">
        <f>+IFERROR(VLOOKUP(C361,[1]Directorio!$B$2:$V$1100,13,FALSE),"")</f>
        <v/>
      </c>
      <c r="Q361" s="36" t="str">
        <f>+IFERROR(VLOOKUP(C361,[1]Directorio!$B$2:$V$1100,14,FALSE),"")</f>
        <v/>
      </c>
      <c r="R361" s="36" t="str">
        <f>+IFERROR(VLOOKUP(C361,[1]Directorio!$B$2:$V$1100,15,FALSE),"")</f>
        <v/>
      </c>
      <c r="S361" s="36" t="str">
        <f>+IFERROR(VLOOKUP(C361,[1]Directorio!$B$2:$V$1100,16,FALSE),"")</f>
        <v/>
      </c>
      <c r="T361" s="36" t="str">
        <f>+IFERROR(VLOOKUP(C361,[1]Directorio!$B$2:$V$1100,17,FALSE),"")</f>
        <v/>
      </c>
      <c r="U361" s="39" t="str">
        <f>+IFERROR(VLOOKUP(C361,[1]Directorio!$B$2:$V$1100,18,FALSE),"")</f>
        <v/>
      </c>
      <c r="V361" s="39" t="str">
        <f>+IFERROR(VLOOKUP(C361,[1]Directorio!$B$2:$V$1100,19,FALSE),"")</f>
        <v/>
      </c>
      <c r="W361" s="40" t="str">
        <f>+IFERROR(VLOOKUP(C361,[1]Directorio!$B$2:$V$1100,20,FALSE),"")</f>
        <v/>
      </c>
      <c r="X361" s="39" t="str">
        <f>+IFERROR(VLOOKUP(C361,[1]Directorio!$B$2:$V$1100,21,FALSE),"")</f>
        <v/>
      </c>
      <c r="Y361" s="34"/>
      <c r="Z361" s="34"/>
      <c r="AA361" s="41"/>
      <c r="AB361" s="42"/>
      <c r="AC361" s="34"/>
      <c r="AD361" s="42"/>
      <c r="AE361" s="34"/>
      <c r="AF361" s="42"/>
      <c r="AG361" s="51"/>
    </row>
    <row r="362" spans="1:33" x14ac:dyDescent="0.25">
      <c r="A362" s="54">
        <v>358</v>
      </c>
      <c r="B362" s="48" t="str">
        <f t="shared" si="5"/>
        <v/>
      </c>
      <c r="C362" s="35"/>
      <c r="D362" s="43" t="str">
        <f>+IFERROR(VLOOKUP(E362,Listas!$H$2:$I$34,2,FALSE),"")</f>
        <v/>
      </c>
      <c r="E362" s="36" t="str">
        <f>+IFERROR(VLOOKUP(C362,[1]Directorio!$B$2:$V$1100,2,FALSE),"")</f>
        <v/>
      </c>
      <c r="F362" s="37" t="str">
        <f>+IFERROR(VLOOKUP(C362,[1]Directorio!$B$2:$V$1100,3,FALSE),"")</f>
        <v/>
      </c>
      <c r="G362" s="36" t="str">
        <f>+IFERROR(VLOOKUP(C362,[1]Directorio!$B$2:$V$1100,4,FALSE),"")</f>
        <v/>
      </c>
      <c r="H362" s="36" t="str">
        <f>+IFERROR(VLOOKUP(C362,[1]Directorio!$B$2:$V$1100,5,FALSE),"")</f>
        <v/>
      </c>
      <c r="I362" s="36" t="str">
        <f>+IFERROR(VLOOKUP(C362,[1]Directorio!$B$2:$V$1100,6,FALSE),"")</f>
        <v/>
      </c>
      <c r="J362" s="36" t="str">
        <f>+IFERROR(VLOOKUP(C362,[1]Directorio!$B$2:$V$1100,7,FALSE),"")</f>
        <v/>
      </c>
      <c r="K362" s="36" t="str">
        <f>+IFERROR(VLOOKUP(C362,[1]Directorio!$B$2:$V$1100,8,FALSE),"")</f>
        <v/>
      </c>
      <c r="L362" s="36" t="str">
        <f>+IFERROR(VLOOKUP(C362,[1]Directorio!$B$2:$V$1100,9,FALSE),"")</f>
        <v/>
      </c>
      <c r="M362" s="36" t="str">
        <f>+IFERROR(VLOOKUP(C362,[1]Directorio!$B$2:$V$1100,10,FALSE),"")</f>
        <v/>
      </c>
      <c r="N362" s="36" t="str">
        <f>+IFERROR(VLOOKUP(C362,[1]Directorio!$B$2:$V$1100,11,FALSE),"")</f>
        <v/>
      </c>
      <c r="O362" s="38" t="str">
        <f>+IFERROR(VLOOKUP(C362,[1]Directorio!$B$2:$V$1100,12,FALSE),"")</f>
        <v/>
      </c>
      <c r="P362" s="36" t="str">
        <f>+IFERROR(VLOOKUP(C362,[1]Directorio!$B$2:$V$1100,13,FALSE),"")</f>
        <v/>
      </c>
      <c r="Q362" s="36" t="str">
        <f>+IFERROR(VLOOKUP(C362,[1]Directorio!$B$2:$V$1100,14,FALSE),"")</f>
        <v/>
      </c>
      <c r="R362" s="36" t="str">
        <f>+IFERROR(VLOOKUP(C362,[1]Directorio!$B$2:$V$1100,15,FALSE),"")</f>
        <v/>
      </c>
      <c r="S362" s="36" t="str">
        <f>+IFERROR(VLOOKUP(C362,[1]Directorio!$B$2:$V$1100,16,FALSE),"")</f>
        <v/>
      </c>
      <c r="T362" s="36" t="str">
        <f>+IFERROR(VLOOKUP(C362,[1]Directorio!$B$2:$V$1100,17,FALSE),"")</f>
        <v/>
      </c>
      <c r="U362" s="39" t="str">
        <f>+IFERROR(VLOOKUP(C362,[1]Directorio!$B$2:$V$1100,18,FALSE),"")</f>
        <v/>
      </c>
      <c r="V362" s="39" t="str">
        <f>+IFERROR(VLOOKUP(C362,[1]Directorio!$B$2:$V$1100,19,FALSE),"")</f>
        <v/>
      </c>
      <c r="W362" s="40" t="str">
        <f>+IFERROR(VLOOKUP(C362,[1]Directorio!$B$2:$V$1100,20,FALSE),"")</f>
        <v/>
      </c>
      <c r="X362" s="39" t="str">
        <f>+IFERROR(VLOOKUP(C362,[1]Directorio!$B$2:$V$1100,21,FALSE),"")</f>
        <v/>
      </c>
      <c r="Y362" s="34"/>
      <c r="Z362" s="34"/>
      <c r="AA362" s="41"/>
      <c r="AB362" s="42"/>
      <c r="AC362" s="34"/>
      <c r="AD362" s="42"/>
      <c r="AE362" s="34"/>
      <c r="AF362" s="42"/>
      <c r="AG362" s="51"/>
    </row>
    <row r="363" spans="1:33" x14ac:dyDescent="0.25">
      <c r="A363" s="54">
        <v>359</v>
      </c>
      <c r="B363" s="48" t="str">
        <f t="shared" si="5"/>
        <v/>
      </c>
      <c r="C363" s="35"/>
      <c r="D363" s="43" t="str">
        <f>+IFERROR(VLOOKUP(E363,Listas!$H$2:$I$34,2,FALSE),"")</f>
        <v/>
      </c>
      <c r="E363" s="36" t="str">
        <f>+IFERROR(VLOOKUP(C363,[1]Directorio!$B$2:$V$1100,2,FALSE),"")</f>
        <v/>
      </c>
      <c r="F363" s="37" t="str">
        <f>+IFERROR(VLOOKUP(C363,[1]Directorio!$B$2:$V$1100,3,FALSE),"")</f>
        <v/>
      </c>
      <c r="G363" s="36" t="str">
        <f>+IFERROR(VLOOKUP(C363,[1]Directorio!$B$2:$V$1100,4,FALSE),"")</f>
        <v/>
      </c>
      <c r="H363" s="36" t="str">
        <f>+IFERROR(VLOOKUP(C363,[1]Directorio!$B$2:$V$1100,5,FALSE),"")</f>
        <v/>
      </c>
      <c r="I363" s="36" t="str">
        <f>+IFERROR(VLOOKUP(C363,[1]Directorio!$B$2:$V$1100,6,FALSE),"")</f>
        <v/>
      </c>
      <c r="J363" s="36" t="str">
        <f>+IFERROR(VLOOKUP(C363,[1]Directorio!$B$2:$V$1100,7,FALSE),"")</f>
        <v/>
      </c>
      <c r="K363" s="36" t="str">
        <f>+IFERROR(VLOOKUP(C363,[1]Directorio!$B$2:$V$1100,8,FALSE),"")</f>
        <v/>
      </c>
      <c r="L363" s="36" t="str">
        <f>+IFERROR(VLOOKUP(C363,[1]Directorio!$B$2:$V$1100,9,FALSE),"")</f>
        <v/>
      </c>
      <c r="M363" s="36" t="str">
        <f>+IFERROR(VLOOKUP(C363,[1]Directorio!$B$2:$V$1100,10,FALSE),"")</f>
        <v/>
      </c>
      <c r="N363" s="36" t="str">
        <f>+IFERROR(VLOOKUP(C363,[1]Directorio!$B$2:$V$1100,11,FALSE),"")</f>
        <v/>
      </c>
      <c r="O363" s="38" t="str">
        <f>+IFERROR(VLOOKUP(C363,[1]Directorio!$B$2:$V$1100,12,FALSE),"")</f>
        <v/>
      </c>
      <c r="P363" s="36" t="str">
        <f>+IFERROR(VLOOKUP(C363,[1]Directorio!$B$2:$V$1100,13,FALSE),"")</f>
        <v/>
      </c>
      <c r="Q363" s="36" t="str">
        <f>+IFERROR(VLOOKUP(C363,[1]Directorio!$B$2:$V$1100,14,FALSE),"")</f>
        <v/>
      </c>
      <c r="R363" s="36" t="str">
        <f>+IFERROR(VLOOKUP(C363,[1]Directorio!$B$2:$V$1100,15,FALSE),"")</f>
        <v/>
      </c>
      <c r="S363" s="36" t="str">
        <f>+IFERROR(VLOOKUP(C363,[1]Directorio!$B$2:$V$1100,16,FALSE),"")</f>
        <v/>
      </c>
      <c r="T363" s="36" t="str">
        <f>+IFERROR(VLOOKUP(C363,[1]Directorio!$B$2:$V$1100,17,FALSE),"")</f>
        <v/>
      </c>
      <c r="U363" s="39" t="str">
        <f>+IFERROR(VLOOKUP(C363,[1]Directorio!$B$2:$V$1100,18,FALSE),"")</f>
        <v/>
      </c>
      <c r="V363" s="39" t="str">
        <f>+IFERROR(VLOOKUP(C363,[1]Directorio!$B$2:$V$1100,19,FALSE),"")</f>
        <v/>
      </c>
      <c r="W363" s="40" t="str">
        <f>+IFERROR(VLOOKUP(C363,[1]Directorio!$B$2:$V$1100,20,FALSE),"")</f>
        <v/>
      </c>
      <c r="X363" s="39" t="str">
        <f>+IFERROR(VLOOKUP(C363,[1]Directorio!$B$2:$V$1100,21,FALSE),"")</f>
        <v/>
      </c>
      <c r="Y363" s="34"/>
      <c r="Z363" s="34"/>
      <c r="AA363" s="41"/>
      <c r="AB363" s="42"/>
      <c r="AC363" s="34"/>
      <c r="AD363" s="42"/>
      <c r="AE363" s="34"/>
      <c r="AF363" s="42"/>
      <c r="AG363" s="51"/>
    </row>
    <row r="364" spans="1:33" x14ac:dyDescent="0.25">
      <c r="A364" s="54">
        <v>360</v>
      </c>
      <c r="B364" s="48" t="str">
        <f t="shared" si="5"/>
        <v/>
      </c>
      <c r="C364" s="35"/>
      <c r="D364" s="43" t="str">
        <f>+IFERROR(VLOOKUP(E364,Listas!$H$2:$I$34,2,FALSE),"")</f>
        <v/>
      </c>
      <c r="E364" s="36" t="str">
        <f>+IFERROR(VLOOKUP(C364,[1]Directorio!$B$2:$V$1100,2,FALSE),"")</f>
        <v/>
      </c>
      <c r="F364" s="37" t="str">
        <f>+IFERROR(VLOOKUP(C364,[1]Directorio!$B$2:$V$1100,3,FALSE),"")</f>
        <v/>
      </c>
      <c r="G364" s="36" t="str">
        <f>+IFERROR(VLOOKUP(C364,[1]Directorio!$B$2:$V$1100,4,FALSE),"")</f>
        <v/>
      </c>
      <c r="H364" s="36" t="str">
        <f>+IFERROR(VLOOKUP(C364,[1]Directorio!$B$2:$V$1100,5,FALSE),"")</f>
        <v/>
      </c>
      <c r="I364" s="36" t="str">
        <f>+IFERROR(VLOOKUP(C364,[1]Directorio!$B$2:$V$1100,6,FALSE),"")</f>
        <v/>
      </c>
      <c r="J364" s="36" t="str">
        <f>+IFERROR(VLOOKUP(C364,[1]Directorio!$B$2:$V$1100,7,FALSE),"")</f>
        <v/>
      </c>
      <c r="K364" s="36" t="str">
        <f>+IFERROR(VLOOKUP(C364,[1]Directorio!$B$2:$V$1100,8,FALSE),"")</f>
        <v/>
      </c>
      <c r="L364" s="36" t="str">
        <f>+IFERROR(VLOOKUP(C364,[1]Directorio!$B$2:$V$1100,9,FALSE),"")</f>
        <v/>
      </c>
      <c r="M364" s="36" t="str">
        <f>+IFERROR(VLOOKUP(C364,[1]Directorio!$B$2:$V$1100,10,FALSE),"")</f>
        <v/>
      </c>
      <c r="N364" s="36" t="str">
        <f>+IFERROR(VLOOKUP(C364,[1]Directorio!$B$2:$V$1100,11,FALSE),"")</f>
        <v/>
      </c>
      <c r="O364" s="38" t="str">
        <f>+IFERROR(VLOOKUP(C364,[1]Directorio!$B$2:$V$1100,12,FALSE),"")</f>
        <v/>
      </c>
      <c r="P364" s="36" t="str">
        <f>+IFERROR(VLOOKUP(C364,[1]Directorio!$B$2:$V$1100,13,FALSE),"")</f>
        <v/>
      </c>
      <c r="Q364" s="36" t="str">
        <f>+IFERROR(VLOOKUP(C364,[1]Directorio!$B$2:$V$1100,14,FALSE),"")</f>
        <v/>
      </c>
      <c r="R364" s="36" t="str">
        <f>+IFERROR(VLOOKUP(C364,[1]Directorio!$B$2:$V$1100,15,FALSE),"")</f>
        <v/>
      </c>
      <c r="S364" s="36" t="str">
        <f>+IFERROR(VLOOKUP(C364,[1]Directorio!$B$2:$V$1100,16,FALSE),"")</f>
        <v/>
      </c>
      <c r="T364" s="36" t="str">
        <f>+IFERROR(VLOOKUP(C364,[1]Directorio!$B$2:$V$1100,17,FALSE),"")</f>
        <v/>
      </c>
      <c r="U364" s="39" t="str">
        <f>+IFERROR(VLOOKUP(C364,[1]Directorio!$B$2:$V$1100,18,FALSE),"")</f>
        <v/>
      </c>
      <c r="V364" s="39" t="str">
        <f>+IFERROR(VLOOKUP(C364,[1]Directorio!$B$2:$V$1100,19,FALSE),"")</f>
        <v/>
      </c>
      <c r="W364" s="40" t="str">
        <f>+IFERROR(VLOOKUP(C364,[1]Directorio!$B$2:$V$1100,20,FALSE),"")</f>
        <v/>
      </c>
      <c r="X364" s="39" t="str">
        <f>+IFERROR(VLOOKUP(C364,[1]Directorio!$B$2:$V$1100,21,FALSE),"")</f>
        <v/>
      </c>
      <c r="Y364" s="34"/>
      <c r="Z364" s="34"/>
      <c r="AA364" s="41"/>
      <c r="AB364" s="42"/>
      <c r="AC364" s="34"/>
      <c r="AD364" s="42"/>
      <c r="AE364" s="34"/>
      <c r="AF364" s="42"/>
      <c r="AG364" s="51"/>
    </row>
    <row r="365" spans="1:33" x14ac:dyDescent="0.25">
      <c r="A365" s="54">
        <v>361</v>
      </c>
      <c r="B365" s="48" t="str">
        <f t="shared" si="5"/>
        <v/>
      </c>
      <c r="C365" s="35"/>
      <c r="D365" s="43" t="str">
        <f>+IFERROR(VLOOKUP(E365,Listas!$H$2:$I$34,2,FALSE),"")</f>
        <v/>
      </c>
      <c r="E365" s="36" t="str">
        <f>+IFERROR(VLOOKUP(C365,[1]Directorio!$B$2:$V$1100,2,FALSE),"")</f>
        <v/>
      </c>
      <c r="F365" s="37" t="str">
        <f>+IFERROR(VLOOKUP(C365,[1]Directorio!$B$2:$V$1100,3,FALSE),"")</f>
        <v/>
      </c>
      <c r="G365" s="36" t="str">
        <f>+IFERROR(VLOOKUP(C365,[1]Directorio!$B$2:$V$1100,4,FALSE),"")</f>
        <v/>
      </c>
      <c r="H365" s="36" t="str">
        <f>+IFERROR(VLOOKUP(C365,[1]Directorio!$B$2:$V$1100,5,FALSE),"")</f>
        <v/>
      </c>
      <c r="I365" s="36" t="str">
        <f>+IFERROR(VLOOKUP(C365,[1]Directorio!$B$2:$V$1100,6,FALSE),"")</f>
        <v/>
      </c>
      <c r="J365" s="36" t="str">
        <f>+IFERROR(VLOOKUP(C365,[1]Directorio!$B$2:$V$1100,7,FALSE),"")</f>
        <v/>
      </c>
      <c r="K365" s="36" t="str">
        <f>+IFERROR(VLOOKUP(C365,[1]Directorio!$B$2:$V$1100,8,FALSE),"")</f>
        <v/>
      </c>
      <c r="L365" s="36" t="str">
        <f>+IFERROR(VLOOKUP(C365,[1]Directorio!$B$2:$V$1100,9,FALSE),"")</f>
        <v/>
      </c>
      <c r="M365" s="36" t="str">
        <f>+IFERROR(VLOOKUP(C365,[1]Directorio!$B$2:$V$1100,10,FALSE),"")</f>
        <v/>
      </c>
      <c r="N365" s="36" t="str">
        <f>+IFERROR(VLOOKUP(C365,[1]Directorio!$B$2:$V$1100,11,FALSE),"")</f>
        <v/>
      </c>
      <c r="O365" s="38" t="str">
        <f>+IFERROR(VLOOKUP(C365,[1]Directorio!$B$2:$V$1100,12,FALSE),"")</f>
        <v/>
      </c>
      <c r="P365" s="36" t="str">
        <f>+IFERROR(VLOOKUP(C365,[1]Directorio!$B$2:$V$1100,13,FALSE),"")</f>
        <v/>
      </c>
      <c r="Q365" s="36" t="str">
        <f>+IFERROR(VLOOKUP(C365,[1]Directorio!$B$2:$V$1100,14,FALSE),"")</f>
        <v/>
      </c>
      <c r="R365" s="36" t="str">
        <f>+IFERROR(VLOOKUP(C365,[1]Directorio!$B$2:$V$1100,15,FALSE),"")</f>
        <v/>
      </c>
      <c r="S365" s="36" t="str">
        <f>+IFERROR(VLOOKUP(C365,[1]Directorio!$B$2:$V$1100,16,FALSE),"")</f>
        <v/>
      </c>
      <c r="T365" s="36" t="str">
        <f>+IFERROR(VLOOKUP(C365,[1]Directorio!$B$2:$V$1100,17,FALSE),"")</f>
        <v/>
      </c>
      <c r="U365" s="39" t="str">
        <f>+IFERROR(VLOOKUP(C365,[1]Directorio!$B$2:$V$1100,18,FALSE),"")</f>
        <v/>
      </c>
      <c r="V365" s="39" t="str">
        <f>+IFERROR(VLOOKUP(C365,[1]Directorio!$B$2:$V$1100,19,FALSE),"")</f>
        <v/>
      </c>
      <c r="W365" s="40" t="str">
        <f>+IFERROR(VLOOKUP(C365,[1]Directorio!$B$2:$V$1100,20,FALSE),"")</f>
        <v/>
      </c>
      <c r="X365" s="39" t="str">
        <f>+IFERROR(VLOOKUP(C365,[1]Directorio!$B$2:$V$1100,21,FALSE),"")</f>
        <v/>
      </c>
      <c r="Y365" s="34"/>
      <c r="Z365" s="34"/>
      <c r="AA365" s="41"/>
      <c r="AB365" s="42"/>
      <c r="AC365" s="34"/>
      <c r="AD365" s="42"/>
      <c r="AE365" s="34"/>
      <c r="AF365" s="42"/>
      <c r="AG365" s="51"/>
    </row>
    <row r="366" spans="1:33" x14ac:dyDescent="0.25">
      <c r="A366" s="54">
        <v>362</v>
      </c>
      <c r="B366" s="48" t="str">
        <f t="shared" si="5"/>
        <v/>
      </c>
      <c r="C366" s="35"/>
      <c r="D366" s="43" t="str">
        <f>+IFERROR(VLOOKUP(E366,Listas!$H$2:$I$34,2,FALSE),"")</f>
        <v/>
      </c>
      <c r="E366" s="36" t="str">
        <f>+IFERROR(VLOOKUP(C366,[1]Directorio!$B$2:$V$1100,2,FALSE),"")</f>
        <v/>
      </c>
      <c r="F366" s="37" t="str">
        <f>+IFERROR(VLOOKUP(C366,[1]Directorio!$B$2:$V$1100,3,FALSE),"")</f>
        <v/>
      </c>
      <c r="G366" s="36" t="str">
        <f>+IFERROR(VLOOKUP(C366,[1]Directorio!$B$2:$V$1100,4,FALSE),"")</f>
        <v/>
      </c>
      <c r="H366" s="36" t="str">
        <f>+IFERROR(VLOOKUP(C366,[1]Directorio!$B$2:$V$1100,5,FALSE),"")</f>
        <v/>
      </c>
      <c r="I366" s="36" t="str">
        <f>+IFERROR(VLOOKUP(C366,[1]Directorio!$B$2:$V$1100,6,FALSE),"")</f>
        <v/>
      </c>
      <c r="J366" s="36" t="str">
        <f>+IFERROR(VLOOKUP(C366,[1]Directorio!$B$2:$V$1100,7,FALSE),"")</f>
        <v/>
      </c>
      <c r="K366" s="36" t="str">
        <f>+IFERROR(VLOOKUP(C366,[1]Directorio!$B$2:$V$1100,8,FALSE),"")</f>
        <v/>
      </c>
      <c r="L366" s="36" t="str">
        <f>+IFERROR(VLOOKUP(C366,[1]Directorio!$B$2:$V$1100,9,FALSE),"")</f>
        <v/>
      </c>
      <c r="M366" s="36" t="str">
        <f>+IFERROR(VLOOKUP(C366,[1]Directorio!$B$2:$V$1100,10,FALSE),"")</f>
        <v/>
      </c>
      <c r="N366" s="36" t="str">
        <f>+IFERROR(VLOOKUP(C366,[1]Directorio!$B$2:$V$1100,11,FALSE),"")</f>
        <v/>
      </c>
      <c r="O366" s="38" t="str">
        <f>+IFERROR(VLOOKUP(C366,[1]Directorio!$B$2:$V$1100,12,FALSE),"")</f>
        <v/>
      </c>
      <c r="P366" s="36" t="str">
        <f>+IFERROR(VLOOKUP(C366,[1]Directorio!$B$2:$V$1100,13,FALSE),"")</f>
        <v/>
      </c>
      <c r="Q366" s="36" t="str">
        <f>+IFERROR(VLOOKUP(C366,[1]Directorio!$B$2:$V$1100,14,FALSE),"")</f>
        <v/>
      </c>
      <c r="R366" s="36" t="str">
        <f>+IFERROR(VLOOKUP(C366,[1]Directorio!$B$2:$V$1100,15,FALSE),"")</f>
        <v/>
      </c>
      <c r="S366" s="36" t="str">
        <f>+IFERROR(VLOOKUP(C366,[1]Directorio!$B$2:$V$1100,16,FALSE),"")</f>
        <v/>
      </c>
      <c r="T366" s="36" t="str">
        <f>+IFERROR(VLOOKUP(C366,[1]Directorio!$B$2:$V$1100,17,FALSE),"")</f>
        <v/>
      </c>
      <c r="U366" s="39" t="str">
        <f>+IFERROR(VLOOKUP(C366,[1]Directorio!$B$2:$V$1100,18,FALSE),"")</f>
        <v/>
      </c>
      <c r="V366" s="39" t="str">
        <f>+IFERROR(VLOOKUP(C366,[1]Directorio!$B$2:$V$1100,19,FALSE),"")</f>
        <v/>
      </c>
      <c r="W366" s="40" t="str">
        <f>+IFERROR(VLOOKUP(C366,[1]Directorio!$B$2:$V$1100,20,FALSE),"")</f>
        <v/>
      </c>
      <c r="X366" s="39" t="str">
        <f>+IFERROR(VLOOKUP(C366,[1]Directorio!$B$2:$V$1100,21,FALSE),"")</f>
        <v/>
      </c>
      <c r="Y366" s="34"/>
      <c r="Z366" s="34"/>
      <c r="AA366" s="41"/>
      <c r="AB366" s="42"/>
      <c r="AC366" s="34"/>
      <c r="AD366" s="42"/>
      <c r="AE366" s="34"/>
      <c r="AF366" s="42"/>
      <c r="AG366" s="51"/>
    </row>
    <row r="367" spans="1:33" x14ac:dyDescent="0.25">
      <c r="A367" s="54">
        <v>363</v>
      </c>
      <c r="B367" s="48" t="str">
        <f t="shared" si="5"/>
        <v/>
      </c>
      <c r="C367" s="35"/>
      <c r="D367" s="43" t="str">
        <f>+IFERROR(VLOOKUP(E367,Listas!$H$2:$I$34,2,FALSE),"")</f>
        <v/>
      </c>
      <c r="E367" s="36" t="str">
        <f>+IFERROR(VLOOKUP(C367,[1]Directorio!$B$2:$V$1100,2,FALSE),"")</f>
        <v/>
      </c>
      <c r="F367" s="37" t="str">
        <f>+IFERROR(VLOOKUP(C367,[1]Directorio!$B$2:$V$1100,3,FALSE),"")</f>
        <v/>
      </c>
      <c r="G367" s="36" t="str">
        <f>+IFERROR(VLOOKUP(C367,[1]Directorio!$B$2:$V$1100,4,FALSE),"")</f>
        <v/>
      </c>
      <c r="H367" s="36" t="str">
        <f>+IFERROR(VLOOKUP(C367,[1]Directorio!$B$2:$V$1100,5,FALSE),"")</f>
        <v/>
      </c>
      <c r="I367" s="36" t="str">
        <f>+IFERROR(VLOOKUP(C367,[1]Directorio!$B$2:$V$1100,6,FALSE),"")</f>
        <v/>
      </c>
      <c r="J367" s="36" t="str">
        <f>+IFERROR(VLOOKUP(C367,[1]Directorio!$B$2:$V$1100,7,FALSE),"")</f>
        <v/>
      </c>
      <c r="K367" s="36" t="str">
        <f>+IFERROR(VLOOKUP(C367,[1]Directorio!$B$2:$V$1100,8,FALSE),"")</f>
        <v/>
      </c>
      <c r="L367" s="36" t="str">
        <f>+IFERROR(VLOOKUP(C367,[1]Directorio!$B$2:$V$1100,9,FALSE),"")</f>
        <v/>
      </c>
      <c r="M367" s="36" t="str">
        <f>+IFERROR(VLOOKUP(C367,[1]Directorio!$B$2:$V$1100,10,FALSE),"")</f>
        <v/>
      </c>
      <c r="N367" s="36" t="str">
        <f>+IFERROR(VLOOKUP(C367,[1]Directorio!$B$2:$V$1100,11,FALSE),"")</f>
        <v/>
      </c>
      <c r="O367" s="38" t="str">
        <f>+IFERROR(VLOOKUP(C367,[1]Directorio!$B$2:$V$1100,12,FALSE),"")</f>
        <v/>
      </c>
      <c r="P367" s="36" t="str">
        <f>+IFERROR(VLOOKUP(C367,[1]Directorio!$B$2:$V$1100,13,FALSE),"")</f>
        <v/>
      </c>
      <c r="Q367" s="36" t="str">
        <f>+IFERROR(VLOOKUP(C367,[1]Directorio!$B$2:$V$1100,14,FALSE),"")</f>
        <v/>
      </c>
      <c r="R367" s="36" t="str">
        <f>+IFERROR(VLOOKUP(C367,[1]Directorio!$B$2:$V$1100,15,FALSE),"")</f>
        <v/>
      </c>
      <c r="S367" s="36" t="str">
        <f>+IFERROR(VLOOKUP(C367,[1]Directorio!$B$2:$V$1100,16,FALSE),"")</f>
        <v/>
      </c>
      <c r="T367" s="36" t="str">
        <f>+IFERROR(VLOOKUP(C367,[1]Directorio!$B$2:$V$1100,17,FALSE),"")</f>
        <v/>
      </c>
      <c r="U367" s="39" t="str">
        <f>+IFERROR(VLOOKUP(C367,[1]Directorio!$B$2:$V$1100,18,FALSE),"")</f>
        <v/>
      </c>
      <c r="V367" s="39" t="str">
        <f>+IFERROR(VLOOKUP(C367,[1]Directorio!$B$2:$V$1100,19,FALSE),"")</f>
        <v/>
      </c>
      <c r="W367" s="40" t="str">
        <f>+IFERROR(VLOOKUP(C367,[1]Directorio!$B$2:$V$1100,20,FALSE),"")</f>
        <v/>
      </c>
      <c r="X367" s="39" t="str">
        <f>+IFERROR(VLOOKUP(C367,[1]Directorio!$B$2:$V$1100,21,FALSE),"")</f>
        <v/>
      </c>
      <c r="Y367" s="34"/>
      <c r="Z367" s="34"/>
      <c r="AA367" s="41"/>
      <c r="AB367" s="42"/>
      <c r="AC367" s="34"/>
      <c r="AD367" s="42"/>
      <c r="AE367" s="34"/>
      <c r="AF367" s="42"/>
      <c r="AG367" s="51"/>
    </row>
    <row r="368" spans="1:33" x14ac:dyDescent="0.25">
      <c r="A368" s="54">
        <v>364</v>
      </c>
      <c r="B368" s="48" t="str">
        <f t="shared" si="5"/>
        <v/>
      </c>
      <c r="C368" s="35"/>
      <c r="D368" s="43" t="str">
        <f>+IFERROR(VLOOKUP(E368,Listas!$H$2:$I$34,2,FALSE),"")</f>
        <v/>
      </c>
      <c r="E368" s="36" t="str">
        <f>+IFERROR(VLOOKUP(C368,[1]Directorio!$B$2:$V$1100,2,FALSE),"")</f>
        <v/>
      </c>
      <c r="F368" s="37" t="str">
        <f>+IFERROR(VLOOKUP(C368,[1]Directorio!$B$2:$V$1100,3,FALSE),"")</f>
        <v/>
      </c>
      <c r="G368" s="36" t="str">
        <f>+IFERROR(VLOOKUP(C368,[1]Directorio!$B$2:$V$1100,4,FALSE),"")</f>
        <v/>
      </c>
      <c r="H368" s="36" t="str">
        <f>+IFERROR(VLOOKUP(C368,[1]Directorio!$B$2:$V$1100,5,FALSE),"")</f>
        <v/>
      </c>
      <c r="I368" s="36" t="str">
        <f>+IFERROR(VLOOKUP(C368,[1]Directorio!$B$2:$V$1100,6,FALSE),"")</f>
        <v/>
      </c>
      <c r="J368" s="36" t="str">
        <f>+IFERROR(VLOOKUP(C368,[1]Directorio!$B$2:$V$1100,7,FALSE),"")</f>
        <v/>
      </c>
      <c r="K368" s="36" t="str">
        <f>+IFERROR(VLOOKUP(C368,[1]Directorio!$B$2:$V$1100,8,FALSE),"")</f>
        <v/>
      </c>
      <c r="L368" s="36" t="str">
        <f>+IFERROR(VLOOKUP(C368,[1]Directorio!$B$2:$V$1100,9,FALSE),"")</f>
        <v/>
      </c>
      <c r="M368" s="36" t="str">
        <f>+IFERROR(VLOOKUP(C368,[1]Directorio!$B$2:$V$1100,10,FALSE),"")</f>
        <v/>
      </c>
      <c r="N368" s="36" t="str">
        <f>+IFERROR(VLOOKUP(C368,[1]Directorio!$B$2:$V$1100,11,FALSE),"")</f>
        <v/>
      </c>
      <c r="O368" s="38" t="str">
        <f>+IFERROR(VLOOKUP(C368,[1]Directorio!$B$2:$V$1100,12,FALSE),"")</f>
        <v/>
      </c>
      <c r="P368" s="36" t="str">
        <f>+IFERROR(VLOOKUP(C368,[1]Directorio!$B$2:$V$1100,13,FALSE),"")</f>
        <v/>
      </c>
      <c r="Q368" s="36" t="str">
        <f>+IFERROR(VLOOKUP(C368,[1]Directorio!$B$2:$V$1100,14,FALSE),"")</f>
        <v/>
      </c>
      <c r="R368" s="36" t="str">
        <f>+IFERROR(VLOOKUP(C368,[1]Directorio!$B$2:$V$1100,15,FALSE),"")</f>
        <v/>
      </c>
      <c r="S368" s="36" t="str">
        <f>+IFERROR(VLOOKUP(C368,[1]Directorio!$B$2:$V$1100,16,FALSE),"")</f>
        <v/>
      </c>
      <c r="T368" s="36" t="str">
        <f>+IFERROR(VLOOKUP(C368,[1]Directorio!$B$2:$V$1100,17,FALSE),"")</f>
        <v/>
      </c>
      <c r="U368" s="39" t="str">
        <f>+IFERROR(VLOOKUP(C368,[1]Directorio!$B$2:$V$1100,18,FALSE),"")</f>
        <v/>
      </c>
      <c r="V368" s="39" t="str">
        <f>+IFERROR(VLOOKUP(C368,[1]Directorio!$B$2:$V$1100,19,FALSE),"")</f>
        <v/>
      </c>
      <c r="W368" s="40" t="str">
        <f>+IFERROR(VLOOKUP(C368,[1]Directorio!$B$2:$V$1100,20,FALSE),"")</f>
        <v/>
      </c>
      <c r="X368" s="39" t="str">
        <f>+IFERROR(VLOOKUP(C368,[1]Directorio!$B$2:$V$1100,21,FALSE),"")</f>
        <v/>
      </c>
      <c r="Y368" s="34"/>
      <c r="Z368" s="34"/>
      <c r="AA368" s="41"/>
      <c r="AB368" s="42"/>
      <c r="AC368" s="34"/>
      <c r="AD368" s="42"/>
      <c r="AE368" s="34"/>
      <c r="AF368" s="42"/>
      <c r="AG368" s="51"/>
    </row>
    <row r="369" spans="1:33" x14ac:dyDescent="0.25">
      <c r="A369" s="54">
        <v>365</v>
      </c>
      <c r="B369" s="48" t="str">
        <f t="shared" si="5"/>
        <v/>
      </c>
      <c r="C369" s="35"/>
      <c r="D369" s="43" t="str">
        <f>+IFERROR(VLOOKUP(E369,Listas!$H$2:$I$34,2,FALSE),"")</f>
        <v/>
      </c>
      <c r="E369" s="36" t="str">
        <f>+IFERROR(VLOOKUP(C369,[1]Directorio!$B$2:$V$1100,2,FALSE),"")</f>
        <v/>
      </c>
      <c r="F369" s="37" t="str">
        <f>+IFERROR(VLOOKUP(C369,[1]Directorio!$B$2:$V$1100,3,FALSE),"")</f>
        <v/>
      </c>
      <c r="G369" s="36" t="str">
        <f>+IFERROR(VLOOKUP(C369,[1]Directorio!$B$2:$V$1100,4,FALSE),"")</f>
        <v/>
      </c>
      <c r="H369" s="36" t="str">
        <f>+IFERROR(VLOOKUP(C369,[1]Directorio!$B$2:$V$1100,5,FALSE),"")</f>
        <v/>
      </c>
      <c r="I369" s="36" t="str">
        <f>+IFERROR(VLOOKUP(C369,[1]Directorio!$B$2:$V$1100,6,FALSE),"")</f>
        <v/>
      </c>
      <c r="J369" s="36" t="str">
        <f>+IFERROR(VLOOKUP(C369,[1]Directorio!$B$2:$V$1100,7,FALSE),"")</f>
        <v/>
      </c>
      <c r="K369" s="36" t="str">
        <f>+IFERROR(VLOOKUP(C369,[1]Directorio!$B$2:$V$1100,8,FALSE),"")</f>
        <v/>
      </c>
      <c r="L369" s="36" t="str">
        <f>+IFERROR(VLOOKUP(C369,[1]Directorio!$B$2:$V$1100,9,FALSE),"")</f>
        <v/>
      </c>
      <c r="M369" s="36" t="str">
        <f>+IFERROR(VLOOKUP(C369,[1]Directorio!$B$2:$V$1100,10,FALSE),"")</f>
        <v/>
      </c>
      <c r="N369" s="36" t="str">
        <f>+IFERROR(VLOOKUP(C369,[1]Directorio!$B$2:$V$1100,11,FALSE),"")</f>
        <v/>
      </c>
      <c r="O369" s="38" t="str">
        <f>+IFERROR(VLOOKUP(C369,[1]Directorio!$B$2:$V$1100,12,FALSE),"")</f>
        <v/>
      </c>
      <c r="P369" s="36" t="str">
        <f>+IFERROR(VLOOKUP(C369,[1]Directorio!$B$2:$V$1100,13,FALSE),"")</f>
        <v/>
      </c>
      <c r="Q369" s="36" t="str">
        <f>+IFERROR(VLOOKUP(C369,[1]Directorio!$B$2:$V$1100,14,FALSE),"")</f>
        <v/>
      </c>
      <c r="R369" s="36" t="str">
        <f>+IFERROR(VLOOKUP(C369,[1]Directorio!$B$2:$V$1100,15,FALSE),"")</f>
        <v/>
      </c>
      <c r="S369" s="36" t="str">
        <f>+IFERROR(VLOOKUP(C369,[1]Directorio!$B$2:$V$1100,16,FALSE),"")</f>
        <v/>
      </c>
      <c r="T369" s="36" t="str">
        <f>+IFERROR(VLOOKUP(C369,[1]Directorio!$B$2:$V$1100,17,FALSE),"")</f>
        <v/>
      </c>
      <c r="U369" s="39" t="str">
        <f>+IFERROR(VLOOKUP(C369,[1]Directorio!$B$2:$V$1100,18,FALSE),"")</f>
        <v/>
      </c>
      <c r="V369" s="39" t="str">
        <f>+IFERROR(VLOOKUP(C369,[1]Directorio!$B$2:$V$1100,19,FALSE),"")</f>
        <v/>
      </c>
      <c r="W369" s="40" t="str">
        <f>+IFERROR(VLOOKUP(C369,[1]Directorio!$B$2:$V$1100,20,FALSE),"")</f>
        <v/>
      </c>
      <c r="X369" s="39" t="str">
        <f>+IFERROR(VLOOKUP(C369,[1]Directorio!$B$2:$V$1100,21,FALSE),"")</f>
        <v/>
      </c>
      <c r="Y369" s="34"/>
      <c r="Z369" s="34"/>
      <c r="AA369" s="41"/>
      <c r="AB369" s="42"/>
      <c r="AC369" s="34"/>
      <c r="AD369" s="42"/>
      <c r="AE369" s="34"/>
      <c r="AF369" s="42"/>
      <c r="AG369" s="51"/>
    </row>
    <row r="370" spans="1:33" x14ac:dyDescent="0.25">
      <c r="A370" s="54">
        <v>366</v>
      </c>
      <c r="B370" s="48" t="str">
        <f t="shared" si="5"/>
        <v/>
      </c>
      <c r="C370" s="35"/>
      <c r="D370" s="43" t="str">
        <f>+IFERROR(VLOOKUP(E370,Listas!$H$2:$I$34,2,FALSE),"")</f>
        <v/>
      </c>
      <c r="E370" s="36" t="str">
        <f>+IFERROR(VLOOKUP(C370,[1]Directorio!$B$2:$V$1100,2,FALSE),"")</f>
        <v/>
      </c>
      <c r="F370" s="37" t="str">
        <f>+IFERROR(VLOOKUP(C370,[1]Directorio!$B$2:$V$1100,3,FALSE),"")</f>
        <v/>
      </c>
      <c r="G370" s="36" t="str">
        <f>+IFERROR(VLOOKUP(C370,[1]Directorio!$B$2:$V$1100,4,FALSE),"")</f>
        <v/>
      </c>
      <c r="H370" s="36" t="str">
        <f>+IFERROR(VLOOKUP(C370,[1]Directorio!$B$2:$V$1100,5,FALSE),"")</f>
        <v/>
      </c>
      <c r="I370" s="36" t="str">
        <f>+IFERROR(VLOOKUP(C370,[1]Directorio!$B$2:$V$1100,6,FALSE),"")</f>
        <v/>
      </c>
      <c r="J370" s="36" t="str">
        <f>+IFERROR(VLOOKUP(C370,[1]Directorio!$B$2:$V$1100,7,FALSE),"")</f>
        <v/>
      </c>
      <c r="K370" s="36" t="str">
        <f>+IFERROR(VLOOKUP(C370,[1]Directorio!$B$2:$V$1100,8,FALSE),"")</f>
        <v/>
      </c>
      <c r="L370" s="36" t="str">
        <f>+IFERROR(VLOOKUP(C370,[1]Directorio!$B$2:$V$1100,9,FALSE),"")</f>
        <v/>
      </c>
      <c r="M370" s="36" t="str">
        <f>+IFERROR(VLOOKUP(C370,[1]Directorio!$B$2:$V$1100,10,FALSE),"")</f>
        <v/>
      </c>
      <c r="N370" s="36" t="str">
        <f>+IFERROR(VLOOKUP(C370,[1]Directorio!$B$2:$V$1100,11,FALSE),"")</f>
        <v/>
      </c>
      <c r="O370" s="38" t="str">
        <f>+IFERROR(VLOOKUP(C370,[1]Directorio!$B$2:$V$1100,12,FALSE),"")</f>
        <v/>
      </c>
      <c r="P370" s="36" t="str">
        <f>+IFERROR(VLOOKUP(C370,[1]Directorio!$B$2:$V$1100,13,FALSE),"")</f>
        <v/>
      </c>
      <c r="Q370" s="36" t="str">
        <f>+IFERROR(VLOOKUP(C370,[1]Directorio!$B$2:$V$1100,14,FALSE),"")</f>
        <v/>
      </c>
      <c r="R370" s="36" t="str">
        <f>+IFERROR(VLOOKUP(C370,[1]Directorio!$B$2:$V$1100,15,FALSE),"")</f>
        <v/>
      </c>
      <c r="S370" s="36" t="str">
        <f>+IFERROR(VLOOKUP(C370,[1]Directorio!$B$2:$V$1100,16,FALSE),"")</f>
        <v/>
      </c>
      <c r="T370" s="36" t="str">
        <f>+IFERROR(VLOOKUP(C370,[1]Directorio!$B$2:$V$1100,17,FALSE),"")</f>
        <v/>
      </c>
      <c r="U370" s="39" t="str">
        <f>+IFERROR(VLOOKUP(C370,[1]Directorio!$B$2:$V$1100,18,FALSE),"")</f>
        <v/>
      </c>
      <c r="V370" s="39" t="str">
        <f>+IFERROR(VLOOKUP(C370,[1]Directorio!$B$2:$V$1100,19,FALSE),"")</f>
        <v/>
      </c>
      <c r="W370" s="40" t="str">
        <f>+IFERROR(VLOOKUP(C370,[1]Directorio!$B$2:$V$1100,20,FALSE),"")</f>
        <v/>
      </c>
      <c r="X370" s="39" t="str">
        <f>+IFERROR(VLOOKUP(C370,[1]Directorio!$B$2:$V$1100,21,FALSE),"")</f>
        <v/>
      </c>
      <c r="Y370" s="34"/>
      <c r="Z370" s="34"/>
      <c r="AA370" s="41"/>
      <c r="AB370" s="42"/>
      <c r="AC370" s="34"/>
      <c r="AD370" s="42"/>
      <c r="AE370" s="34"/>
      <c r="AF370" s="42"/>
      <c r="AG370" s="51"/>
    </row>
    <row r="371" spans="1:33" x14ac:dyDescent="0.25">
      <c r="A371" s="54">
        <v>367</v>
      </c>
      <c r="B371" s="48" t="str">
        <f t="shared" si="5"/>
        <v/>
      </c>
      <c r="C371" s="35"/>
      <c r="D371" s="43" t="str">
        <f>+IFERROR(VLOOKUP(E371,Listas!$H$2:$I$34,2,FALSE),"")</f>
        <v/>
      </c>
      <c r="E371" s="36" t="str">
        <f>+IFERROR(VLOOKUP(C371,[1]Directorio!$B$2:$V$1100,2,FALSE),"")</f>
        <v/>
      </c>
      <c r="F371" s="37" t="str">
        <f>+IFERROR(VLOOKUP(C371,[1]Directorio!$B$2:$V$1100,3,FALSE),"")</f>
        <v/>
      </c>
      <c r="G371" s="36" t="str">
        <f>+IFERROR(VLOOKUP(C371,[1]Directorio!$B$2:$V$1100,4,FALSE),"")</f>
        <v/>
      </c>
      <c r="H371" s="36" t="str">
        <f>+IFERROR(VLOOKUP(C371,[1]Directorio!$B$2:$V$1100,5,FALSE),"")</f>
        <v/>
      </c>
      <c r="I371" s="36" t="str">
        <f>+IFERROR(VLOOKUP(C371,[1]Directorio!$B$2:$V$1100,6,FALSE),"")</f>
        <v/>
      </c>
      <c r="J371" s="36" t="str">
        <f>+IFERROR(VLOOKUP(C371,[1]Directorio!$B$2:$V$1100,7,FALSE),"")</f>
        <v/>
      </c>
      <c r="K371" s="36" t="str">
        <f>+IFERROR(VLOOKUP(C371,[1]Directorio!$B$2:$V$1100,8,FALSE),"")</f>
        <v/>
      </c>
      <c r="L371" s="36" t="str">
        <f>+IFERROR(VLOOKUP(C371,[1]Directorio!$B$2:$V$1100,9,FALSE),"")</f>
        <v/>
      </c>
      <c r="M371" s="36" t="str">
        <f>+IFERROR(VLOOKUP(C371,[1]Directorio!$B$2:$V$1100,10,FALSE),"")</f>
        <v/>
      </c>
      <c r="N371" s="36" t="str">
        <f>+IFERROR(VLOOKUP(C371,[1]Directorio!$B$2:$V$1100,11,FALSE),"")</f>
        <v/>
      </c>
      <c r="O371" s="38" t="str">
        <f>+IFERROR(VLOOKUP(C371,[1]Directorio!$B$2:$V$1100,12,FALSE),"")</f>
        <v/>
      </c>
      <c r="P371" s="36" t="str">
        <f>+IFERROR(VLOOKUP(C371,[1]Directorio!$B$2:$V$1100,13,FALSE),"")</f>
        <v/>
      </c>
      <c r="Q371" s="36" t="str">
        <f>+IFERROR(VLOOKUP(C371,[1]Directorio!$B$2:$V$1100,14,FALSE),"")</f>
        <v/>
      </c>
      <c r="R371" s="36" t="str">
        <f>+IFERROR(VLOOKUP(C371,[1]Directorio!$B$2:$V$1100,15,FALSE),"")</f>
        <v/>
      </c>
      <c r="S371" s="36" t="str">
        <f>+IFERROR(VLOOKUP(C371,[1]Directorio!$B$2:$V$1100,16,FALSE),"")</f>
        <v/>
      </c>
      <c r="T371" s="36" t="str">
        <f>+IFERROR(VLOOKUP(C371,[1]Directorio!$B$2:$V$1100,17,FALSE),"")</f>
        <v/>
      </c>
      <c r="U371" s="39" t="str">
        <f>+IFERROR(VLOOKUP(C371,[1]Directorio!$B$2:$V$1100,18,FALSE),"")</f>
        <v/>
      </c>
      <c r="V371" s="39" t="str">
        <f>+IFERROR(VLOOKUP(C371,[1]Directorio!$B$2:$V$1100,19,FALSE),"")</f>
        <v/>
      </c>
      <c r="W371" s="40" t="str">
        <f>+IFERROR(VLOOKUP(C371,[1]Directorio!$B$2:$V$1100,20,FALSE),"")</f>
        <v/>
      </c>
      <c r="X371" s="39" t="str">
        <f>+IFERROR(VLOOKUP(C371,[1]Directorio!$B$2:$V$1100,21,FALSE),"")</f>
        <v/>
      </c>
      <c r="Y371" s="34"/>
      <c r="Z371" s="34"/>
      <c r="AA371" s="41"/>
      <c r="AB371" s="42"/>
      <c r="AC371" s="34"/>
      <c r="AD371" s="42"/>
      <c r="AE371" s="34"/>
      <c r="AF371" s="42"/>
      <c r="AG371" s="51"/>
    </row>
    <row r="372" spans="1:33" x14ac:dyDescent="0.25">
      <c r="A372" s="54">
        <v>368</v>
      </c>
      <c r="B372" s="48" t="str">
        <f t="shared" si="5"/>
        <v/>
      </c>
      <c r="C372" s="35"/>
      <c r="D372" s="43" t="str">
        <f>+IFERROR(VLOOKUP(E372,Listas!$H$2:$I$34,2,FALSE),"")</f>
        <v/>
      </c>
      <c r="E372" s="36" t="str">
        <f>+IFERROR(VLOOKUP(C372,[1]Directorio!$B$2:$V$1100,2,FALSE),"")</f>
        <v/>
      </c>
      <c r="F372" s="37" t="str">
        <f>+IFERROR(VLOOKUP(C372,[1]Directorio!$B$2:$V$1100,3,FALSE),"")</f>
        <v/>
      </c>
      <c r="G372" s="36" t="str">
        <f>+IFERROR(VLOOKUP(C372,[1]Directorio!$B$2:$V$1100,4,FALSE),"")</f>
        <v/>
      </c>
      <c r="H372" s="36" t="str">
        <f>+IFERROR(VLOOKUP(C372,[1]Directorio!$B$2:$V$1100,5,FALSE),"")</f>
        <v/>
      </c>
      <c r="I372" s="36" t="str">
        <f>+IFERROR(VLOOKUP(C372,[1]Directorio!$B$2:$V$1100,6,FALSE),"")</f>
        <v/>
      </c>
      <c r="J372" s="36" t="str">
        <f>+IFERROR(VLOOKUP(C372,[1]Directorio!$B$2:$V$1100,7,FALSE),"")</f>
        <v/>
      </c>
      <c r="K372" s="36" t="str">
        <f>+IFERROR(VLOOKUP(C372,[1]Directorio!$B$2:$V$1100,8,FALSE),"")</f>
        <v/>
      </c>
      <c r="L372" s="36" t="str">
        <f>+IFERROR(VLOOKUP(C372,[1]Directorio!$B$2:$V$1100,9,FALSE),"")</f>
        <v/>
      </c>
      <c r="M372" s="36" t="str">
        <f>+IFERROR(VLOOKUP(C372,[1]Directorio!$B$2:$V$1100,10,FALSE),"")</f>
        <v/>
      </c>
      <c r="N372" s="36" t="str">
        <f>+IFERROR(VLOOKUP(C372,[1]Directorio!$B$2:$V$1100,11,FALSE),"")</f>
        <v/>
      </c>
      <c r="O372" s="38" t="str">
        <f>+IFERROR(VLOOKUP(C372,[1]Directorio!$B$2:$V$1100,12,FALSE),"")</f>
        <v/>
      </c>
      <c r="P372" s="36" t="str">
        <f>+IFERROR(VLOOKUP(C372,[1]Directorio!$B$2:$V$1100,13,FALSE),"")</f>
        <v/>
      </c>
      <c r="Q372" s="36" t="str">
        <f>+IFERROR(VLOOKUP(C372,[1]Directorio!$B$2:$V$1100,14,FALSE),"")</f>
        <v/>
      </c>
      <c r="R372" s="36" t="str">
        <f>+IFERROR(VLOOKUP(C372,[1]Directorio!$B$2:$V$1100,15,FALSE),"")</f>
        <v/>
      </c>
      <c r="S372" s="36" t="str">
        <f>+IFERROR(VLOOKUP(C372,[1]Directorio!$B$2:$V$1100,16,FALSE),"")</f>
        <v/>
      </c>
      <c r="T372" s="36" t="str">
        <f>+IFERROR(VLOOKUP(C372,[1]Directorio!$B$2:$V$1100,17,FALSE),"")</f>
        <v/>
      </c>
      <c r="U372" s="39" t="str">
        <f>+IFERROR(VLOOKUP(C372,[1]Directorio!$B$2:$V$1100,18,FALSE),"")</f>
        <v/>
      </c>
      <c r="V372" s="39" t="str">
        <f>+IFERROR(VLOOKUP(C372,[1]Directorio!$B$2:$V$1100,19,FALSE),"")</f>
        <v/>
      </c>
      <c r="W372" s="40" t="str">
        <f>+IFERROR(VLOOKUP(C372,[1]Directorio!$B$2:$V$1100,20,FALSE),"")</f>
        <v/>
      </c>
      <c r="X372" s="39" t="str">
        <f>+IFERROR(VLOOKUP(C372,[1]Directorio!$B$2:$V$1100,21,FALSE),"")</f>
        <v/>
      </c>
      <c r="Y372" s="34"/>
      <c r="Z372" s="34"/>
      <c r="AA372" s="41"/>
      <c r="AB372" s="42"/>
      <c r="AC372" s="34"/>
      <c r="AD372" s="42"/>
      <c r="AE372" s="34"/>
      <c r="AF372" s="42"/>
      <c r="AG372" s="51"/>
    </row>
    <row r="373" spans="1:33" x14ac:dyDescent="0.25">
      <c r="A373" s="54">
        <v>369</v>
      </c>
      <c r="B373" s="48" t="str">
        <f t="shared" si="5"/>
        <v/>
      </c>
      <c r="C373" s="35"/>
      <c r="D373" s="43" t="str">
        <f>+IFERROR(VLOOKUP(E373,Listas!$H$2:$I$34,2,FALSE),"")</f>
        <v/>
      </c>
      <c r="E373" s="36" t="str">
        <f>+IFERROR(VLOOKUP(C373,[1]Directorio!$B$2:$V$1100,2,FALSE),"")</f>
        <v/>
      </c>
      <c r="F373" s="37" t="str">
        <f>+IFERROR(VLOOKUP(C373,[1]Directorio!$B$2:$V$1100,3,FALSE),"")</f>
        <v/>
      </c>
      <c r="G373" s="36" t="str">
        <f>+IFERROR(VLOOKUP(C373,[1]Directorio!$B$2:$V$1100,4,FALSE),"")</f>
        <v/>
      </c>
      <c r="H373" s="36" t="str">
        <f>+IFERROR(VLOOKUP(C373,[1]Directorio!$B$2:$V$1100,5,FALSE),"")</f>
        <v/>
      </c>
      <c r="I373" s="36" t="str">
        <f>+IFERROR(VLOOKUP(C373,[1]Directorio!$B$2:$V$1100,6,FALSE),"")</f>
        <v/>
      </c>
      <c r="J373" s="36" t="str">
        <f>+IFERROR(VLOOKUP(C373,[1]Directorio!$B$2:$V$1100,7,FALSE),"")</f>
        <v/>
      </c>
      <c r="K373" s="36" t="str">
        <f>+IFERROR(VLOOKUP(C373,[1]Directorio!$B$2:$V$1100,8,FALSE),"")</f>
        <v/>
      </c>
      <c r="L373" s="36" t="str">
        <f>+IFERROR(VLOOKUP(C373,[1]Directorio!$B$2:$V$1100,9,FALSE),"")</f>
        <v/>
      </c>
      <c r="M373" s="36" t="str">
        <f>+IFERROR(VLOOKUP(C373,[1]Directorio!$B$2:$V$1100,10,FALSE),"")</f>
        <v/>
      </c>
      <c r="N373" s="36" t="str">
        <f>+IFERROR(VLOOKUP(C373,[1]Directorio!$B$2:$V$1100,11,FALSE),"")</f>
        <v/>
      </c>
      <c r="O373" s="38" t="str">
        <f>+IFERROR(VLOOKUP(C373,[1]Directorio!$B$2:$V$1100,12,FALSE),"")</f>
        <v/>
      </c>
      <c r="P373" s="36" t="str">
        <f>+IFERROR(VLOOKUP(C373,[1]Directorio!$B$2:$V$1100,13,FALSE),"")</f>
        <v/>
      </c>
      <c r="Q373" s="36" t="str">
        <f>+IFERROR(VLOOKUP(C373,[1]Directorio!$B$2:$V$1100,14,FALSE),"")</f>
        <v/>
      </c>
      <c r="R373" s="36" t="str">
        <f>+IFERROR(VLOOKUP(C373,[1]Directorio!$B$2:$V$1100,15,FALSE),"")</f>
        <v/>
      </c>
      <c r="S373" s="36" t="str">
        <f>+IFERROR(VLOOKUP(C373,[1]Directorio!$B$2:$V$1100,16,FALSE),"")</f>
        <v/>
      </c>
      <c r="T373" s="36" t="str">
        <f>+IFERROR(VLOOKUP(C373,[1]Directorio!$B$2:$V$1100,17,FALSE),"")</f>
        <v/>
      </c>
      <c r="U373" s="39" t="str">
        <f>+IFERROR(VLOOKUP(C373,[1]Directorio!$B$2:$V$1100,18,FALSE),"")</f>
        <v/>
      </c>
      <c r="V373" s="39" t="str">
        <f>+IFERROR(VLOOKUP(C373,[1]Directorio!$B$2:$V$1100,19,FALSE),"")</f>
        <v/>
      </c>
      <c r="W373" s="40" t="str">
        <f>+IFERROR(VLOOKUP(C373,[1]Directorio!$B$2:$V$1100,20,FALSE),"")</f>
        <v/>
      </c>
      <c r="X373" s="39" t="str">
        <f>+IFERROR(VLOOKUP(C373,[1]Directorio!$B$2:$V$1100,21,FALSE),"")</f>
        <v/>
      </c>
      <c r="Y373" s="34"/>
      <c r="Z373" s="34"/>
      <c r="AA373" s="41"/>
      <c r="AB373" s="42"/>
      <c r="AC373" s="34"/>
      <c r="AD373" s="42"/>
      <c r="AE373" s="34"/>
      <c r="AF373" s="42"/>
      <c r="AG373" s="51"/>
    </row>
    <row r="374" spans="1:33" x14ac:dyDescent="0.25">
      <c r="A374" s="54">
        <v>370</v>
      </c>
      <c r="B374" s="48" t="str">
        <f t="shared" si="5"/>
        <v/>
      </c>
      <c r="C374" s="35"/>
      <c r="D374" s="43" t="str">
        <f>+IFERROR(VLOOKUP(E374,Listas!$H$2:$I$34,2,FALSE),"")</f>
        <v/>
      </c>
      <c r="E374" s="36" t="str">
        <f>+IFERROR(VLOOKUP(C374,[1]Directorio!$B$2:$V$1100,2,FALSE),"")</f>
        <v/>
      </c>
      <c r="F374" s="37" t="str">
        <f>+IFERROR(VLOOKUP(C374,[1]Directorio!$B$2:$V$1100,3,FALSE),"")</f>
        <v/>
      </c>
      <c r="G374" s="36" t="str">
        <f>+IFERROR(VLOOKUP(C374,[1]Directorio!$B$2:$V$1100,4,FALSE),"")</f>
        <v/>
      </c>
      <c r="H374" s="36" t="str">
        <f>+IFERROR(VLOOKUP(C374,[1]Directorio!$B$2:$V$1100,5,FALSE),"")</f>
        <v/>
      </c>
      <c r="I374" s="36" t="str">
        <f>+IFERROR(VLOOKUP(C374,[1]Directorio!$B$2:$V$1100,6,FALSE),"")</f>
        <v/>
      </c>
      <c r="J374" s="36" t="str">
        <f>+IFERROR(VLOOKUP(C374,[1]Directorio!$B$2:$V$1100,7,FALSE),"")</f>
        <v/>
      </c>
      <c r="K374" s="36" t="str">
        <f>+IFERROR(VLOOKUP(C374,[1]Directorio!$B$2:$V$1100,8,FALSE),"")</f>
        <v/>
      </c>
      <c r="L374" s="36" t="str">
        <f>+IFERROR(VLOOKUP(C374,[1]Directorio!$B$2:$V$1100,9,FALSE),"")</f>
        <v/>
      </c>
      <c r="M374" s="36" t="str">
        <f>+IFERROR(VLOOKUP(C374,[1]Directorio!$B$2:$V$1100,10,FALSE),"")</f>
        <v/>
      </c>
      <c r="N374" s="36" t="str">
        <f>+IFERROR(VLOOKUP(C374,[1]Directorio!$B$2:$V$1100,11,FALSE),"")</f>
        <v/>
      </c>
      <c r="O374" s="38" t="str">
        <f>+IFERROR(VLOOKUP(C374,[1]Directorio!$B$2:$V$1100,12,FALSE),"")</f>
        <v/>
      </c>
      <c r="P374" s="36" t="str">
        <f>+IFERROR(VLOOKUP(C374,[1]Directorio!$B$2:$V$1100,13,FALSE),"")</f>
        <v/>
      </c>
      <c r="Q374" s="36" t="str">
        <f>+IFERROR(VLOOKUP(C374,[1]Directorio!$B$2:$V$1100,14,FALSE),"")</f>
        <v/>
      </c>
      <c r="R374" s="36" t="str">
        <f>+IFERROR(VLOOKUP(C374,[1]Directorio!$B$2:$V$1100,15,FALSE),"")</f>
        <v/>
      </c>
      <c r="S374" s="36" t="str">
        <f>+IFERROR(VLOOKUP(C374,[1]Directorio!$B$2:$V$1100,16,FALSE),"")</f>
        <v/>
      </c>
      <c r="T374" s="36" t="str">
        <f>+IFERROR(VLOOKUP(C374,[1]Directorio!$B$2:$V$1100,17,FALSE),"")</f>
        <v/>
      </c>
      <c r="U374" s="39" t="str">
        <f>+IFERROR(VLOOKUP(C374,[1]Directorio!$B$2:$V$1100,18,FALSE),"")</f>
        <v/>
      </c>
      <c r="V374" s="39" t="str">
        <f>+IFERROR(VLOOKUP(C374,[1]Directorio!$B$2:$V$1100,19,FALSE),"")</f>
        <v/>
      </c>
      <c r="W374" s="40" t="str">
        <f>+IFERROR(VLOOKUP(C374,[1]Directorio!$B$2:$V$1100,20,FALSE),"")</f>
        <v/>
      </c>
      <c r="X374" s="39" t="str">
        <f>+IFERROR(VLOOKUP(C374,[1]Directorio!$B$2:$V$1100,21,FALSE),"")</f>
        <v/>
      </c>
      <c r="Y374" s="34"/>
      <c r="Z374" s="34"/>
      <c r="AA374" s="41"/>
      <c r="AB374" s="42"/>
      <c r="AC374" s="34"/>
      <c r="AD374" s="42"/>
      <c r="AE374" s="34"/>
      <c r="AF374" s="42"/>
      <c r="AG374" s="51"/>
    </row>
    <row r="375" spans="1:33" x14ac:dyDescent="0.25">
      <c r="A375" s="54">
        <v>371</v>
      </c>
      <c r="B375" s="48" t="str">
        <f t="shared" si="5"/>
        <v/>
      </c>
      <c r="C375" s="35"/>
      <c r="D375" s="43" t="str">
        <f>+IFERROR(VLOOKUP(E375,Listas!$H$2:$I$34,2,FALSE),"")</f>
        <v/>
      </c>
      <c r="E375" s="36" t="str">
        <f>+IFERROR(VLOOKUP(C375,[1]Directorio!$B$2:$V$1100,2,FALSE),"")</f>
        <v/>
      </c>
      <c r="F375" s="37" t="str">
        <f>+IFERROR(VLOOKUP(C375,[1]Directorio!$B$2:$V$1100,3,FALSE),"")</f>
        <v/>
      </c>
      <c r="G375" s="36" t="str">
        <f>+IFERROR(VLOOKUP(C375,[1]Directorio!$B$2:$V$1100,4,FALSE),"")</f>
        <v/>
      </c>
      <c r="H375" s="36" t="str">
        <f>+IFERROR(VLOOKUP(C375,[1]Directorio!$B$2:$V$1100,5,FALSE),"")</f>
        <v/>
      </c>
      <c r="I375" s="36" t="str">
        <f>+IFERROR(VLOOKUP(C375,[1]Directorio!$B$2:$V$1100,6,FALSE),"")</f>
        <v/>
      </c>
      <c r="J375" s="36" t="str">
        <f>+IFERROR(VLOOKUP(C375,[1]Directorio!$B$2:$V$1100,7,FALSE),"")</f>
        <v/>
      </c>
      <c r="K375" s="36" t="str">
        <f>+IFERROR(VLOOKUP(C375,[1]Directorio!$B$2:$V$1100,8,FALSE),"")</f>
        <v/>
      </c>
      <c r="L375" s="36" t="str">
        <f>+IFERROR(VLOOKUP(C375,[1]Directorio!$B$2:$V$1100,9,FALSE),"")</f>
        <v/>
      </c>
      <c r="M375" s="36" t="str">
        <f>+IFERROR(VLOOKUP(C375,[1]Directorio!$B$2:$V$1100,10,FALSE),"")</f>
        <v/>
      </c>
      <c r="N375" s="36" t="str">
        <f>+IFERROR(VLOOKUP(C375,[1]Directorio!$B$2:$V$1100,11,FALSE),"")</f>
        <v/>
      </c>
      <c r="O375" s="38" t="str">
        <f>+IFERROR(VLOOKUP(C375,[1]Directorio!$B$2:$V$1100,12,FALSE),"")</f>
        <v/>
      </c>
      <c r="P375" s="36" t="str">
        <f>+IFERROR(VLOOKUP(C375,[1]Directorio!$B$2:$V$1100,13,FALSE),"")</f>
        <v/>
      </c>
      <c r="Q375" s="36" t="str">
        <f>+IFERROR(VLOOKUP(C375,[1]Directorio!$B$2:$V$1100,14,FALSE),"")</f>
        <v/>
      </c>
      <c r="R375" s="36" t="str">
        <f>+IFERROR(VLOOKUP(C375,[1]Directorio!$B$2:$V$1100,15,FALSE),"")</f>
        <v/>
      </c>
      <c r="S375" s="36" t="str">
        <f>+IFERROR(VLOOKUP(C375,[1]Directorio!$B$2:$V$1100,16,FALSE),"")</f>
        <v/>
      </c>
      <c r="T375" s="36" t="str">
        <f>+IFERROR(VLOOKUP(C375,[1]Directorio!$B$2:$V$1100,17,FALSE),"")</f>
        <v/>
      </c>
      <c r="U375" s="39" t="str">
        <f>+IFERROR(VLOOKUP(C375,[1]Directorio!$B$2:$V$1100,18,FALSE),"")</f>
        <v/>
      </c>
      <c r="V375" s="39" t="str">
        <f>+IFERROR(VLOOKUP(C375,[1]Directorio!$B$2:$V$1100,19,FALSE),"")</f>
        <v/>
      </c>
      <c r="W375" s="40" t="str">
        <f>+IFERROR(VLOOKUP(C375,[1]Directorio!$B$2:$V$1100,20,FALSE),"")</f>
        <v/>
      </c>
      <c r="X375" s="39" t="str">
        <f>+IFERROR(VLOOKUP(C375,[1]Directorio!$B$2:$V$1100,21,FALSE),"")</f>
        <v/>
      </c>
      <c r="Y375" s="34"/>
      <c r="Z375" s="34"/>
      <c r="AA375" s="41"/>
      <c r="AB375" s="42"/>
      <c r="AC375" s="34"/>
      <c r="AD375" s="42"/>
      <c r="AE375" s="34"/>
      <c r="AF375" s="42"/>
      <c r="AG375" s="51"/>
    </row>
    <row r="376" spans="1:33" x14ac:dyDescent="0.25">
      <c r="A376" s="54">
        <v>372</v>
      </c>
      <c r="B376" s="48" t="str">
        <f t="shared" si="5"/>
        <v/>
      </c>
      <c r="C376" s="35"/>
      <c r="D376" s="43" t="str">
        <f>+IFERROR(VLOOKUP(E376,Listas!$H$2:$I$34,2,FALSE),"")</f>
        <v/>
      </c>
      <c r="E376" s="36" t="str">
        <f>+IFERROR(VLOOKUP(C376,[1]Directorio!$B$2:$V$1100,2,FALSE),"")</f>
        <v/>
      </c>
      <c r="F376" s="37" t="str">
        <f>+IFERROR(VLOOKUP(C376,[1]Directorio!$B$2:$V$1100,3,FALSE),"")</f>
        <v/>
      </c>
      <c r="G376" s="36" t="str">
        <f>+IFERROR(VLOOKUP(C376,[1]Directorio!$B$2:$V$1100,4,FALSE),"")</f>
        <v/>
      </c>
      <c r="H376" s="36" t="str">
        <f>+IFERROR(VLOOKUP(C376,[1]Directorio!$B$2:$V$1100,5,FALSE),"")</f>
        <v/>
      </c>
      <c r="I376" s="36" t="str">
        <f>+IFERROR(VLOOKUP(C376,[1]Directorio!$B$2:$V$1100,6,FALSE),"")</f>
        <v/>
      </c>
      <c r="J376" s="36" t="str">
        <f>+IFERROR(VLOOKUP(C376,[1]Directorio!$B$2:$V$1100,7,FALSE),"")</f>
        <v/>
      </c>
      <c r="K376" s="36" t="str">
        <f>+IFERROR(VLOOKUP(C376,[1]Directorio!$B$2:$V$1100,8,FALSE),"")</f>
        <v/>
      </c>
      <c r="L376" s="36" t="str">
        <f>+IFERROR(VLOOKUP(C376,[1]Directorio!$B$2:$V$1100,9,FALSE),"")</f>
        <v/>
      </c>
      <c r="M376" s="36" t="str">
        <f>+IFERROR(VLOOKUP(C376,[1]Directorio!$B$2:$V$1100,10,FALSE),"")</f>
        <v/>
      </c>
      <c r="N376" s="36" t="str">
        <f>+IFERROR(VLOOKUP(C376,[1]Directorio!$B$2:$V$1100,11,FALSE),"")</f>
        <v/>
      </c>
      <c r="O376" s="38" t="str">
        <f>+IFERROR(VLOOKUP(C376,[1]Directorio!$B$2:$V$1100,12,FALSE),"")</f>
        <v/>
      </c>
      <c r="P376" s="36" t="str">
        <f>+IFERROR(VLOOKUP(C376,[1]Directorio!$B$2:$V$1100,13,FALSE),"")</f>
        <v/>
      </c>
      <c r="Q376" s="36" t="str">
        <f>+IFERROR(VLOOKUP(C376,[1]Directorio!$B$2:$V$1100,14,FALSE),"")</f>
        <v/>
      </c>
      <c r="R376" s="36" t="str">
        <f>+IFERROR(VLOOKUP(C376,[1]Directorio!$B$2:$V$1100,15,FALSE),"")</f>
        <v/>
      </c>
      <c r="S376" s="36" t="str">
        <f>+IFERROR(VLOOKUP(C376,[1]Directorio!$B$2:$V$1100,16,FALSE),"")</f>
        <v/>
      </c>
      <c r="T376" s="36" t="str">
        <f>+IFERROR(VLOOKUP(C376,[1]Directorio!$B$2:$V$1100,17,FALSE),"")</f>
        <v/>
      </c>
      <c r="U376" s="39" t="str">
        <f>+IFERROR(VLOOKUP(C376,[1]Directorio!$B$2:$V$1100,18,FALSE),"")</f>
        <v/>
      </c>
      <c r="V376" s="39" t="str">
        <f>+IFERROR(VLOOKUP(C376,[1]Directorio!$B$2:$V$1100,19,FALSE),"")</f>
        <v/>
      </c>
      <c r="W376" s="40" t="str">
        <f>+IFERROR(VLOOKUP(C376,[1]Directorio!$B$2:$V$1100,20,FALSE),"")</f>
        <v/>
      </c>
      <c r="X376" s="39" t="str">
        <f>+IFERROR(VLOOKUP(C376,[1]Directorio!$B$2:$V$1100,21,FALSE),"")</f>
        <v/>
      </c>
      <c r="Y376" s="34"/>
      <c r="Z376" s="34"/>
      <c r="AA376" s="41"/>
      <c r="AB376" s="42"/>
      <c r="AC376" s="34"/>
      <c r="AD376" s="42"/>
      <c r="AE376" s="34"/>
      <c r="AF376" s="42"/>
      <c r="AG376" s="51"/>
    </row>
    <row r="377" spans="1:33" x14ac:dyDescent="0.25">
      <c r="A377" s="54">
        <v>373</v>
      </c>
      <c r="B377" s="48" t="str">
        <f t="shared" si="5"/>
        <v/>
      </c>
      <c r="C377" s="35"/>
      <c r="D377" s="43" t="str">
        <f>+IFERROR(VLOOKUP(E377,Listas!$H$2:$I$34,2,FALSE),"")</f>
        <v/>
      </c>
      <c r="E377" s="36" t="str">
        <f>+IFERROR(VLOOKUP(C377,[1]Directorio!$B$2:$V$1100,2,FALSE),"")</f>
        <v/>
      </c>
      <c r="F377" s="37" t="str">
        <f>+IFERROR(VLOOKUP(C377,[1]Directorio!$B$2:$V$1100,3,FALSE),"")</f>
        <v/>
      </c>
      <c r="G377" s="36" t="str">
        <f>+IFERROR(VLOOKUP(C377,[1]Directorio!$B$2:$V$1100,4,FALSE),"")</f>
        <v/>
      </c>
      <c r="H377" s="36" t="str">
        <f>+IFERROR(VLOOKUP(C377,[1]Directorio!$B$2:$V$1100,5,FALSE),"")</f>
        <v/>
      </c>
      <c r="I377" s="36" t="str">
        <f>+IFERROR(VLOOKUP(C377,[1]Directorio!$B$2:$V$1100,6,FALSE),"")</f>
        <v/>
      </c>
      <c r="J377" s="36" t="str">
        <f>+IFERROR(VLOOKUP(C377,[1]Directorio!$B$2:$V$1100,7,FALSE),"")</f>
        <v/>
      </c>
      <c r="K377" s="36" t="str">
        <f>+IFERROR(VLOOKUP(C377,[1]Directorio!$B$2:$V$1100,8,FALSE),"")</f>
        <v/>
      </c>
      <c r="L377" s="36" t="str">
        <f>+IFERROR(VLOOKUP(C377,[1]Directorio!$B$2:$V$1100,9,FALSE),"")</f>
        <v/>
      </c>
      <c r="M377" s="36" t="str">
        <f>+IFERROR(VLOOKUP(C377,[1]Directorio!$B$2:$V$1100,10,FALSE),"")</f>
        <v/>
      </c>
      <c r="N377" s="36" t="str">
        <f>+IFERROR(VLOOKUP(C377,[1]Directorio!$B$2:$V$1100,11,FALSE),"")</f>
        <v/>
      </c>
      <c r="O377" s="38" t="str">
        <f>+IFERROR(VLOOKUP(C377,[1]Directorio!$B$2:$V$1100,12,FALSE),"")</f>
        <v/>
      </c>
      <c r="P377" s="36" t="str">
        <f>+IFERROR(VLOOKUP(C377,[1]Directorio!$B$2:$V$1100,13,FALSE),"")</f>
        <v/>
      </c>
      <c r="Q377" s="36" t="str">
        <f>+IFERROR(VLOOKUP(C377,[1]Directorio!$B$2:$V$1100,14,FALSE),"")</f>
        <v/>
      </c>
      <c r="R377" s="36" t="str">
        <f>+IFERROR(VLOOKUP(C377,[1]Directorio!$B$2:$V$1100,15,FALSE),"")</f>
        <v/>
      </c>
      <c r="S377" s="36" t="str">
        <f>+IFERROR(VLOOKUP(C377,[1]Directorio!$B$2:$V$1100,16,FALSE),"")</f>
        <v/>
      </c>
      <c r="T377" s="36" t="str">
        <f>+IFERROR(VLOOKUP(C377,[1]Directorio!$B$2:$V$1100,17,FALSE),"")</f>
        <v/>
      </c>
      <c r="U377" s="39" t="str">
        <f>+IFERROR(VLOOKUP(C377,[1]Directorio!$B$2:$V$1100,18,FALSE),"")</f>
        <v/>
      </c>
      <c r="V377" s="39" t="str">
        <f>+IFERROR(VLOOKUP(C377,[1]Directorio!$B$2:$V$1100,19,FALSE),"")</f>
        <v/>
      </c>
      <c r="W377" s="40" t="str">
        <f>+IFERROR(VLOOKUP(C377,[1]Directorio!$B$2:$V$1100,20,FALSE),"")</f>
        <v/>
      </c>
      <c r="X377" s="39" t="str">
        <f>+IFERROR(VLOOKUP(C377,[1]Directorio!$B$2:$V$1100,21,FALSE),"")</f>
        <v/>
      </c>
      <c r="Y377" s="34"/>
      <c r="Z377" s="34"/>
      <c r="AA377" s="41"/>
      <c r="AB377" s="42"/>
      <c r="AC377" s="34"/>
      <c r="AD377" s="42"/>
      <c r="AE377" s="34"/>
      <c r="AF377" s="42"/>
      <c r="AG377" s="51"/>
    </row>
    <row r="378" spans="1:33" x14ac:dyDescent="0.25">
      <c r="A378" s="54">
        <v>374</v>
      </c>
      <c r="B378" s="48" t="str">
        <f t="shared" si="5"/>
        <v/>
      </c>
      <c r="C378" s="35"/>
      <c r="D378" s="43" t="str">
        <f>+IFERROR(VLOOKUP(E378,Listas!$H$2:$I$34,2,FALSE),"")</f>
        <v/>
      </c>
      <c r="E378" s="36" t="str">
        <f>+IFERROR(VLOOKUP(C378,[1]Directorio!$B$2:$V$1100,2,FALSE),"")</f>
        <v/>
      </c>
      <c r="F378" s="37" t="str">
        <f>+IFERROR(VLOOKUP(C378,[1]Directorio!$B$2:$V$1100,3,FALSE),"")</f>
        <v/>
      </c>
      <c r="G378" s="36" t="str">
        <f>+IFERROR(VLOOKUP(C378,[1]Directorio!$B$2:$V$1100,4,FALSE),"")</f>
        <v/>
      </c>
      <c r="H378" s="36" t="str">
        <f>+IFERROR(VLOOKUP(C378,[1]Directorio!$B$2:$V$1100,5,FALSE),"")</f>
        <v/>
      </c>
      <c r="I378" s="36" t="str">
        <f>+IFERROR(VLOOKUP(C378,[1]Directorio!$B$2:$V$1100,6,FALSE),"")</f>
        <v/>
      </c>
      <c r="J378" s="36" t="str">
        <f>+IFERROR(VLOOKUP(C378,[1]Directorio!$B$2:$V$1100,7,FALSE),"")</f>
        <v/>
      </c>
      <c r="K378" s="36" t="str">
        <f>+IFERROR(VLOOKUP(C378,[1]Directorio!$B$2:$V$1100,8,FALSE),"")</f>
        <v/>
      </c>
      <c r="L378" s="36" t="str">
        <f>+IFERROR(VLOOKUP(C378,[1]Directorio!$B$2:$V$1100,9,FALSE),"")</f>
        <v/>
      </c>
      <c r="M378" s="36" t="str">
        <f>+IFERROR(VLOOKUP(C378,[1]Directorio!$B$2:$V$1100,10,FALSE),"")</f>
        <v/>
      </c>
      <c r="N378" s="36" t="str">
        <f>+IFERROR(VLOOKUP(C378,[1]Directorio!$B$2:$V$1100,11,FALSE),"")</f>
        <v/>
      </c>
      <c r="O378" s="38" t="str">
        <f>+IFERROR(VLOOKUP(C378,[1]Directorio!$B$2:$V$1100,12,FALSE),"")</f>
        <v/>
      </c>
      <c r="P378" s="36" t="str">
        <f>+IFERROR(VLOOKUP(C378,[1]Directorio!$B$2:$V$1100,13,FALSE),"")</f>
        <v/>
      </c>
      <c r="Q378" s="36" t="str">
        <f>+IFERROR(VLOOKUP(C378,[1]Directorio!$B$2:$V$1100,14,FALSE),"")</f>
        <v/>
      </c>
      <c r="R378" s="36" t="str">
        <f>+IFERROR(VLOOKUP(C378,[1]Directorio!$B$2:$V$1100,15,FALSE),"")</f>
        <v/>
      </c>
      <c r="S378" s="36" t="str">
        <f>+IFERROR(VLOOKUP(C378,[1]Directorio!$B$2:$V$1100,16,FALSE),"")</f>
        <v/>
      </c>
      <c r="T378" s="36" t="str">
        <f>+IFERROR(VLOOKUP(C378,[1]Directorio!$B$2:$V$1100,17,FALSE),"")</f>
        <v/>
      </c>
      <c r="U378" s="39" t="str">
        <f>+IFERROR(VLOOKUP(C378,[1]Directorio!$B$2:$V$1100,18,FALSE),"")</f>
        <v/>
      </c>
      <c r="V378" s="39" t="str">
        <f>+IFERROR(VLOOKUP(C378,[1]Directorio!$B$2:$V$1100,19,FALSE),"")</f>
        <v/>
      </c>
      <c r="W378" s="40" t="str">
        <f>+IFERROR(VLOOKUP(C378,[1]Directorio!$B$2:$V$1100,20,FALSE),"")</f>
        <v/>
      </c>
      <c r="X378" s="39" t="str">
        <f>+IFERROR(VLOOKUP(C378,[1]Directorio!$B$2:$V$1100,21,FALSE),"")</f>
        <v/>
      </c>
      <c r="Y378" s="34"/>
      <c r="Z378" s="34"/>
      <c r="AA378" s="41"/>
      <c r="AB378" s="42"/>
      <c r="AC378" s="34"/>
      <c r="AD378" s="42"/>
      <c r="AE378" s="34"/>
      <c r="AF378" s="42"/>
      <c r="AG378" s="51"/>
    </row>
    <row r="379" spans="1:33" x14ac:dyDescent="0.25">
      <c r="A379" s="54">
        <v>375</v>
      </c>
      <c r="B379" s="48" t="str">
        <f t="shared" si="5"/>
        <v/>
      </c>
      <c r="C379" s="35"/>
      <c r="D379" s="43" t="str">
        <f>+IFERROR(VLOOKUP(E379,Listas!$H$2:$I$34,2,FALSE),"")</f>
        <v/>
      </c>
      <c r="E379" s="36" t="str">
        <f>+IFERROR(VLOOKUP(C379,[1]Directorio!$B$2:$V$1100,2,FALSE),"")</f>
        <v/>
      </c>
      <c r="F379" s="37" t="str">
        <f>+IFERROR(VLOOKUP(C379,[1]Directorio!$B$2:$V$1100,3,FALSE),"")</f>
        <v/>
      </c>
      <c r="G379" s="36" t="str">
        <f>+IFERROR(VLOOKUP(C379,[1]Directorio!$B$2:$V$1100,4,FALSE),"")</f>
        <v/>
      </c>
      <c r="H379" s="36" t="str">
        <f>+IFERROR(VLOOKUP(C379,[1]Directorio!$B$2:$V$1100,5,FALSE),"")</f>
        <v/>
      </c>
      <c r="I379" s="36" t="str">
        <f>+IFERROR(VLOOKUP(C379,[1]Directorio!$B$2:$V$1100,6,FALSE),"")</f>
        <v/>
      </c>
      <c r="J379" s="36" t="str">
        <f>+IFERROR(VLOOKUP(C379,[1]Directorio!$B$2:$V$1100,7,FALSE),"")</f>
        <v/>
      </c>
      <c r="K379" s="36" t="str">
        <f>+IFERROR(VLOOKUP(C379,[1]Directorio!$B$2:$V$1100,8,FALSE),"")</f>
        <v/>
      </c>
      <c r="L379" s="36" t="str">
        <f>+IFERROR(VLOOKUP(C379,[1]Directorio!$B$2:$V$1100,9,FALSE),"")</f>
        <v/>
      </c>
      <c r="M379" s="36" t="str">
        <f>+IFERROR(VLOOKUP(C379,[1]Directorio!$B$2:$V$1100,10,FALSE),"")</f>
        <v/>
      </c>
      <c r="N379" s="36" t="str">
        <f>+IFERROR(VLOOKUP(C379,[1]Directorio!$B$2:$V$1100,11,FALSE),"")</f>
        <v/>
      </c>
      <c r="O379" s="38" t="str">
        <f>+IFERROR(VLOOKUP(C379,[1]Directorio!$B$2:$V$1100,12,FALSE),"")</f>
        <v/>
      </c>
      <c r="P379" s="36" t="str">
        <f>+IFERROR(VLOOKUP(C379,[1]Directorio!$B$2:$V$1100,13,FALSE),"")</f>
        <v/>
      </c>
      <c r="Q379" s="36" t="str">
        <f>+IFERROR(VLOOKUP(C379,[1]Directorio!$B$2:$V$1100,14,FALSE),"")</f>
        <v/>
      </c>
      <c r="R379" s="36" t="str">
        <f>+IFERROR(VLOOKUP(C379,[1]Directorio!$B$2:$V$1100,15,FALSE),"")</f>
        <v/>
      </c>
      <c r="S379" s="36" t="str">
        <f>+IFERROR(VLOOKUP(C379,[1]Directorio!$B$2:$V$1100,16,FALSE),"")</f>
        <v/>
      </c>
      <c r="T379" s="36" t="str">
        <f>+IFERROR(VLOOKUP(C379,[1]Directorio!$B$2:$V$1100,17,FALSE),"")</f>
        <v/>
      </c>
      <c r="U379" s="39" t="str">
        <f>+IFERROR(VLOOKUP(C379,[1]Directorio!$B$2:$V$1100,18,FALSE),"")</f>
        <v/>
      </c>
      <c r="V379" s="39" t="str">
        <f>+IFERROR(VLOOKUP(C379,[1]Directorio!$B$2:$V$1100,19,FALSE),"")</f>
        <v/>
      </c>
      <c r="W379" s="40" t="str">
        <f>+IFERROR(VLOOKUP(C379,[1]Directorio!$B$2:$V$1100,20,FALSE),"")</f>
        <v/>
      </c>
      <c r="X379" s="39" t="str">
        <f>+IFERROR(VLOOKUP(C379,[1]Directorio!$B$2:$V$1100,21,FALSE),"")</f>
        <v/>
      </c>
      <c r="Y379" s="34"/>
      <c r="Z379" s="34"/>
      <c r="AA379" s="41"/>
      <c r="AB379" s="42"/>
      <c r="AC379" s="34"/>
      <c r="AD379" s="42"/>
      <c r="AE379" s="34"/>
      <c r="AF379" s="42"/>
      <c r="AG379" s="51"/>
    </row>
    <row r="380" spans="1:33" x14ac:dyDescent="0.25">
      <c r="A380" s="54">
        <v>376</v>
      </c>
      <c r="B380" s="48" t="str">
        <f t="shared" si="5"/>
        <v/>
      </c>
      <c r="C380" s="35"/>
      <c r="D380" s="43" t="str">
        <f>+IFERROR(VLOOKUP(E380,Listas!$H$2:$I$34,2,FALSE),"")</f>
        <v/>
      </c>
      <c r="E380" s="36" t="str">
        <f>+IFERROR(VLOOKUP(C380,[1]Directorio!$B$2:$V$1100,2,FALSE),"")</f>
        <v/>
      </c>
      <c r="F380" s="37" t="str">
        <f>+IFERROR(VLOOKUP(C380,[1]Directorio!$B$2:$V$1100,3,FALSE),"")</f>
        <v/>
      </c>
      <c r="G380" s="36" t="str">
        <f>+IFERROR(VLOOKUP(C380,[1]Directorio!$B$2:$V$1100,4,FALSE),"")</f>
        <v/>
      </c>
      <c r="H380" s="36" t="str">
        <f>+IFERROR(VLOOKUP(C380,[1]Directorio!$B$2:$V$1100,5,FALSE),"")</f>
        <v/>
      </c>
      <c r="I380" s="36" t="str">
        <f>+IFERROR(VLOOKUP(C380,[1]Directorio!$B$2:$V$1100,6,FALSE),"")</f>
        <v/>
      </c>
      <c r="J380" s="36" t="str">
        <f>+IFERROR(VLOOKUP(C380,[1]Directorio!$B$2:$V$1100,7,FALSE),"")</f>
        <v/>
      </c>
      <c r="K380" s="36" t="str">
        <f>+IFERROR(VLOOKUP(C380,[1]Directorio!$B$2:$V$1100,8,FALSE),"")</f>
        <v/>
      </c>
      <c r="L380" s="36" t="str">
        <f>+IFERROR(VLOOKUP(C380,[1]Directorio!$B$2:$V$1100,9,FALSE),"")</f>
        <v/>
      </c>
      <c r="M380" s="36" t="str">
        <f>+IFERROR(VLOOKUP(C380,[1]Directorio!$B$2:$V$1100,10,FALSE),"")</f>
        <v/>
      </c>
      <c r="N380" s="36" t="str">
        <f>+IFERROR(VLOOKUP(C380,[1]Directorio!$B$2:$V$1100,11,FALSE),"")</f>
        <v/>
      </c>
      <c r="O380" s="38" t="str">
        <f>+IFERROR(VLOOKUP(C380,[1]Directorio!$B$2:$V$1100,12,FALSE),"")</f>
        <v/>
      </c>
      <c r="P380" s="36" t="str">
        <f>+IFERROR(VLOOKUP(C380,[1]Directorio!$B$2:$V$1100,13,FALSE),"")</f>
        <v/>
      </c>
      <c r="Q380" s="36" t="str">
        <f>+IFERROR(VLOOKUP(C380,[1]Directorio!$B$2:$V$1100,14,FALSE),"")</f>
        <v/>
      </c>
      <c r="R380" s="36" t="str">
        <f>+IFERROR(VLOOKUP(C380,[1]Directorio!$B$2:$V$1100,15,FALSE),"")</f>
        <v/>
      </c>
      <c r="S380" s="36" t="str">
        <f>+IFERROR(VLOOKUP(C380,[1]Directorio!$B$2:$V$1100,16,FALSE),"")</f>
        <v/>
      </c>
      <c r="T380" s="36" t="str">
        <f>+IFERROR(VLOOKUP(C380,[1]Directorio!$B$2:$V$1100,17,FALSE),"")</f>
        <v/>
      </c>
      <c r="U380" s="39" t="str">
        <f>+IFERROR(VLOOKUP(C380,[1]Directorio!$B$2:$V$1100,18,FALSE),"")</f>
        <v/>
      </c>
      <c r="V380" s="39" t="str">
        <f>+IFERROR(VLOOKUP(C380,[1]Directorio!$B$2:$V$1100,19,FALSE),"")</f>
        <v/>
      </c>
      <c r="W380" s="40" t="str">
        <f>+IFERROR(VLOOKUP(C380,[1]Directorio!$B$2:$V$1100,20,FALSE),"")</f>
        <v/>
      </c>
      <c r="X380" s="39" t="str">
        <f>+IFERROR(VLOOKUP(C380,[1]Directorio!$B$2:$V$1100,21,FALSE),"")</f>
        <v/>
      </c>
      <c r="Y380" s="34"/>
      <c r="Z380" s="34"/>
      <c r="AA380" s="41"/>
      <c r="AB380" s="42"/>
      <c r="AC380" s="34"/>
      <c r="AD380" s="42"/>
      <c r="AE380" s="34"/>
      <c r="AF380" s="42"/>
      <c r="AG380" s="51"/>
    </row>
    <row r="381" spans="1:33" x14ac:dyDescent="0.25">
      <c r="A381" s="54">
        <v>377</v>
      </c>
      <c r="B381" s="48" t="str">
        <f t="shared" si="5"/>
        <v/>
      </c>
      <c r="C381" s="35"/>
      <c r="D381" s="43" t="str">
        <f>+IFERROR(VLOOKUP(E381,Listas!$H$2:$I$34,2,FALSE),"")</f>
        <v/>
      </c>
      <c r="E381" s="36" t="str">
        <f>+IFERROR(VLOOKUP(C381,[1]Directorio!$B$2:$V$1100,2,FALSE),"")</f>
        <v/>
      </c>
      <c r="F381" s="37" t="str">
        <f>+IFERROR(VLOOKUP(C381,[1]Directorio!$B$2:$V$1100,3,FALSE),"")</f>
        <v/>
      </c>
      <c r="G381" s="36" t="str">
        <f>+IFERROR(VLOOKUP(C381,[1]Directorio!$B$2:$V$1100,4,FALSE),"")</f>
        <v/>
      </c>
      <c r="H381" s="36" t="str">
        <f>+IFERROR(VLOOKUP(C381,[1]Directorio!$B$2:$V$1100,5,FALSE),"")</f>
        <v/>
      </c>
      <c r="I381" s="36" t="str">
        <f>+IFERROR(VLOOKUP(C381,[1]Directorio!$B$2:$V$1100,6,FALSE),"")</f>
        <v/>
      </c>
      <c r="J381" s="36" t="str">
        <f>+IFERROR(VLOOKUP(C381,[1]Directorio!$B$2:$V$1100,7,FALSE),"")</f>
        <v/>
      </c>
      <c r="K381" s="36" t="str">
        <f>+IFERROR(VLOOKUP(C381,[1]Directorio!$B$2:$V$1100,8,FALSE),"")</f>
        <v/>
      </c>
      <c r="L381" s="36" t="str">
        <f>+IFERROR(VLOOKUP(C381,[1]Directorio!$B$2:$V$1100,9,FALSE),"")</f>
        <v/>
      </c>
      <c r="M381" s="36" t="str">
        <f>+IFERROR(VLOOKUP(C381,[1]Directorio!$B$2:$V$1100,10,FALSE),"")</f>
        <v/>
      </c>
      <c r="N381" s="36" t="str">
        <f>+IFERROR(VLOOKUP(C381,[1]Directorio!$B$2:$V$1100,11,FALSE),"")</f>
        <v/>
      </c>
      <c r="O381" s="38" t="str">
        <f>+IFERROR(VLOOKUP(C381,[1]Directorio!$B$2:$V$1100,12,FALSE),"")</f>
        <v/>
      </c>
      <c r="P381" s="36" t="str">
        <f>+IFERROR(VLOOKUP(C381,[1]Directorio!$B$2:$V$1100,13,FALSE),"")</f>
        <v/>
      </c>
      <c r="Q381" s="36" t="str">
        <f>+IFERROR(VLOOKUP(C381,[1]Directorio!$B$2:$V$1100,14,FALSE),"")</f>
        <v/>
      </c>
      <c r="R381" s="36" t="str">
        <f>+IFERROR(VLOOKUP(C381,[1]Directorio!$B$2:$V$1100,15,FALSE),"")</f>
        <v/>
      </c>
      <c r="S381" s="36" t="str">
        <f>+IFERROR(VLOOKUP(C381,[1]Directorio!$B$2:$V$1100,16,FALSE),"")</f>
        <v/>
      </c>
      <c r="T381" s="36" t="str">
        <f>+IFERROR(VLOOKUP(C381,[1]Directorio!$B$2:$V$1100,17,FALSE),"")</f>
        <v/>
      </c>
      <c r="U381" s="39" t="str">
        <f>+IFERROR(VLOOKUP(C381,[1]Directorio!$B$2:$V$1100,18,FALSE),"")</f>
        <v/>
      </c>
      <c r="V381" s="39" t="str">
        <f>+IFERROR(VLOOKUP(C381,[1]Directorio!$B$2:$V$1100,19,FALSE),"")</f>
        <v/>
      </c>
      <c r="W381" s="40" t="str">
        <f>+IFERROR(VLOOKUP(C381,[1]Directorio!$B$2:$V$1100,20,FALSE),"")</f>
        <v/>
      </c>
      <c r="X381" s="39" t="str">
        <f>+IFERROR(VLOOKUP(C381,[1]Directorio!$B$2:$V$1100,21,FALSE),"")</f>
        <v/>
      </c>
      <c r="Y381" s="34"/>
      <c r="Z381" s="34"/>
      <c r="AA381" s="41"/>
      <c r="AB381" s="42"/>
      <c r="AC381" s="34"/>
      <c r="AD381" s="42"/>
      <c r="AE381" s="34"/>
      <c r="AF381" s="42"/>
      <c r="AG381" s="51"/>
    </row>
    <row r="382" spans="1:33" x14ac:dyDescent="0.25">
      <c r="A382" s="54">
        <v>378</v>
      </c>
      <c r="B382" s="48" t="str">
        <f t="shared" si="5"/>
        <v/>
      </c>
      <c r="C382" s="35"/>
      <c r="D382" s="43" t="str">
        <f>+IFERROR(VLOOKUP(E382,Listas!$H$2:$I$34,2,FALSE),"")</f>
        <v/>
      </c>
      <c r="E382" s="36" t="str">
        <f>+IFERROR(VLOOKUP(C382,[1]Directorio!$B$2:$V$1100,2,FALSE),"")</f>
        <v/>
      </c>
      <c r="F382" s="37" t="str">
        <f>+IFERROR(VLOOKUP(C382,[1]Directorio!$B$2:$V$1100,3,FALSE),"")</f>
        <v/>
      </c>
      <c r="G382" s="36" t="str">
        <f>+IFERROR(VLOOKUP(C382,[1]Directorio!$B$2:$V$1100,4,FALSE),"")</f>
        <v/>
      </c>
      <c r="H382" s="36" t="str">
        <f>+IFERROR(VLOOKUP(C382,[1]Directorio!$B$2:$V$1100,5,FALSE),"")</f>
        <v/>
      </c>
      <c r="I382" s="36" t="str">
        <f>+IFERROR(VLOOKUP(C382,[1]Directorio!$B$2:$V$1100,6,FALSE),"")</f>
        <v/>
      </c>
      <c r="J382" s="36" t="str">
        <f>+IFERROR(VLOOKUP(C382,[1]Directorio!$B$2:$V$1100,7,FALSE),"")</f>
        <v/>
      </c>
      <c r="K382" s="36" t="str">
        <f>+IFERROR(VLOOKUP(C382,[1]Directorio!$B$2:$V$1100,8,FALSE),"")</f>
        <v/>
      </c>
      <c r="L382" s="36" t="str">
        <f>+IFERROR(VLOOKUP(C382,[1]Directorio!$B$2:$V$1100,9,FALSE),"")</f>
        <v/>
      </c>
      <c r="M382" s="36" t="str">
        <f>+IFERROR(VLOOKUP(C382,[1]Directorio!$B$2:$V$1100,10,FALSE),"")</f>
        <v/>
      </c>
      <c r="N382" s="36" t="str">
        <f>+IFERROR(VLOOKUP(C382,[1]Directorio!$B$2:$V$1100,11,FALSE),"")</f>
        <v/>
      </c>
      <c r="O382" s="38" t="str">
        <f>+IFERROR(VLOOKUP(C382,[1]Directorio!$B$2:$V$1100,12,FALSE),"")</f>
        <v/>
      </c>
      <c r="P382" s="36" t="str">
        <f>+IFERROR(VLOOKUP(C382,[1]Directorio!$B$2:$V$1100,13,FALSE),"")</f>
        <v/>
      </c>
      <c r="Q382" s="36" t="str">
        <f>+IFERROR(VLOOKUP(C382,[1]Directorio!$B$2:$V$1100,14,FALSE),"")</f>
        <v/>
      </c>
      <c r="R382" s="36" t="str">
        <f>+IFERROR(VLOOKUP(C382,[1]Directorio!$B$2:$V$1100,15,FALSE),"")</f>
        <v/>
      </c>
      <c r="S382" s="36" t="str">
        <f>+IFERROR(VLOOKUP(C382,[1]Directorio!$B$2:$V$1100,16,FALSE),"")</f>
        <v/>
      </c>
      <c r="T382" s="36" t="str">
        <f>+IFERROR(VLOOKUP(C382,[1]Directorio!$B$2:$V$1100,17,FALSE),"")</f>
        <v/>
      </c>
      <c r="U382" s="39" t="str">
        <f>+IFERROR(VLOOKUP(C382,[1]Directorio!$B$2:$V$1100,18,FALSE),"")</f>
        <v/>
      </c>
      <c r="V382" s="39" t="str">
        <f>+IFERROR(VLOOKUP(C382,[1]Directorio!$B$2:$V$1100,19,FALSE),"")</f>
        <v/>
      </c>
      <c r="W382" s="40" t="str">
        <f>+IFERROR(VLOOKUP(C382,[1]Directorio!$B$2:$V$1100,20,FALSE),"")</f>
        <v/>
      </c>
      <c r="X382" s="39" t="str">
        <f>+IFERROR(VLOOKUP(C382,[1]Directorio!$B$2:$V$1100,21,FALSE),"")</f>
        <v/>
      </c>
      <c r="Y382" s="34"/>
      <c r="Z382" s="34"/>
      <c r="AA382" s="41"/>
      <c r="AB382" s="42"/>
      <c r="AC382" s="34"/>
      <c r="AD382" s="42"/>
      <c r="AE382" s="34"/>
      <c r="AF382" s="42"/>
      <c r="AG382" s="51"/>
    </row>
    <row r="383" spans="1:33" x14ac:dyDescent="0.25">
      <c r="A383" s="54">
        <v>379</v>
      </c>
      <c r="B383" s="48" t="str">
        <f t="shared" si="5"/>
        <v/>
      </c>
      <c r="C383" s="35"/>
      <c r="D383" s="43" t="str">
        <f>+IFERROR(VLOOKUP(E383,Listas!$H$2:$I$34,2,FALSE),"")</f>
        <v/>
      </c>
      <c r="E383" s="36" t="str">
        <f>+IFERROR(VLOOKUP(C383,[1]Directorio!$B$2:$V$1100,2,FALSE),"")</f>
        <v/>
      </c>
      <c r="F383" s="37" t="str">
        <f>+IFERROR(VLOOKUP(C383,[1]Directorio!$B$2:$V$1100,3,FALSE),"")</f>
        <v/>
      </c>
      <c r="G383" s="36" t="str">
        <f>+IFERROR(VLOOKUP(C383,[1]Directorio!$B$2:$V$1100,4,FALSE),"")</f>
        <v/>
      </c>
      <c r="H383" s="36" t="str">
        <f>+IFERROR(VLOOKUP(C383,[1]Directorio!$B$2:$V$1100,5,FALSE),"")</f>
        <v/>
      </c>
      <c r="I383" s="36" t="str">
        <f>+IFERROR(VLOOKUP(C383,[1]Directorio!$B$2:$V$1100,6,FALSE),"")</f>
        <v/>
      </c>
      <c r="J383" s="36" t="str">
        <f>+IFERROR(VLOOKUP(C383,[1]Directorio!$B$2:$V$1100,7,FALSE),"")</f>
        <v/>
      </c>
      <c r="K383" s="36" t="str">
        <f>+IFERROR(VLOOKUP(C383,[1]Directorio!$B$2:$V$1100,8,FALSE),"")</f>
        <v/>
      </c>
      <c r="L383" s="36" t="str">
        <f>+IFERROR(VLOOKUP(C383,[1]Directorio!$B$2:$V$1100,9,FALSE),"")</f>
        <v/>
      </c>
      <c r="M383" s="36" t="str">
        <f>+IFERROR(VLOOKUP(C383,[1]Directorio!$B$2:$V$1100,10,FALSE),"")</f>
        <v/>
      </c>
      <c r="N383" s="36" t="str">
        <f>+IFERROR(VLOOKUP(C383,[1]Directorio!$B$2:$V$1100,11,FALSE),"")</f>
        <v/>
      </c>
      <c r="O383" s="38" t="str">
        <f>+IFERROR(VLOOKUP(C383,[1]Directorio!$B$2:$V$1100,12,FALSE),"")</f>
        <v/>
      </c>
      <c r="P383" s="36" t="str">
        <f>+IFERROR(VLOOKUP(C383,[1]Directorio!$B$2:$V$1100,13,FALSE),"")</f>
        <v/>
      </c>
      <c r="Q383" s="36" t="str">
        <f>+IFERROR(VLOOKUP(C383,[1]Directorio!$B$2:$V$1100,14,FALSE),"")</f>
        <v/>
      </c>
      <c r="R383" s="36" t="str">
        <f>+IFERROR(VLOOKUP(C383,[1]Directorio!$B$2:$V$1100,15,FALSE),"")</f>
        <v/>
      </c>
      <c r="S383" s="36" t="str">
        <f>+IFERROR(VLOOKUP(C383,[1]Directorio!$B$2:$V$1100,16,FALSE),"")</f>
        <v/>
      </c>
      <c r="T383" s="36" t="str">
        <f>+IFERROR(VLOOKUP(C383,[1]Directorio!$B$2:$V$1100,17,FALSE),"")</f>
        <v/>
      </c>
      <c r="U383" s="39" t="str">
        <f>+IFERROR(VLOOKUP(C383,[1]Directorio!$B$2:$V$1100,18,FALSE),"")</f>
        <v/>
      </c>
      <c r="V383" s="39" t="str">
        <f>+IFERROR(VLOOKUP(C383,[1]Directorio!$B$2:$V$1100,19,FALSE),"")</f>
        <v/>
      </c>
      <c r="W383" s="40" t="str">
        <f>+IFERROR(VLOOKUP(C383,[1]Directorio!$B$2:$V$1100,20,FALSE),"")</f>
        <v/>
      </c>
      <c r="X383" s="39" t="str">
        <f>+IFERROR(VLOOKUP(C383,[1]Directorio!$B$2:$V$1100,21,FALSE),"")</f>
        <v/>
      </c>
      <c r="Y383" s="34"/>
      <c r="Z383" s="34"/>
      <c r="AA383" s="41"/>
      <c r="AB383" s="42"/>
      <c r="AC383" s="34"/>
      <c r="AD383" s="42"/>
      <c r="AE383" s="34"/>
      <c r="AF383" s="42"/>
      <c r="AG383" s="51"/>
    </row>
    <row r="384" spans="1:33" x14ac:dyDescent="0.25">
      <c r="A384" s="54">
        <v>380</v>
      </c>
      <c r="B384" s="48" t="str">
        <f t="shared" si="5"/>
        <v/>
      </c>
      <c r="C384" s="35"/>
      <c r="D384" s="43" t="str">
        <f>+IFERROR(VLOOKUP(E384,Listas!$H$2:$I$34,2,FALSE),"")</f>
        <v/>
      </c>
      <c r="E384" s="36" t="str">
        <f>+IFERROR(VLOOKUP(C384,[1]Directorio!$B$2:$V$1100,2,FALSE),"")</f>
        <v/>
      </c>
      <c r="F384" s="37" t="str">
        <f>+IFERROR(VLOOKUP(C384,[1]Directorio!$B$2:$V$1100,3,FALSE),"")</f>
        <v/>
      </c>
      <c r="G384" s="36" t="str">
        <f>+IFERROR(VLOOKUP(C384,[1]Directorio!$B$2:$V$1100,4,FALSE),"")</f>
        <v/>
      </c>
      <c r="H384" s="36" t="str">
        <f>+IFERROR(VLOOKUP(C384,[1]Directorio!$B$2:$V$1100,5,FALSE),"")</f>
        <v/>
      </c>
      <c r="I384" s="36" t="str">
        <f>+IFERROR(VLOOKUP(C384,[1]Directorio!$B$2:$V$1100,6,FALSE),"")</f>
        <v/>
      </c>
      <c r="J384" s="36" t="str">
        <f>+IFERROR(VLOOKUP(C384,[1]Directorio!$B$2:$V$1100,7,FALSE),"")</f>
        <v/>
      </c>
      <c r="K384" s="36" t="str">
        <f>+IFERROR(VLOOKUP(C384,[1]Directorio!$B$2:$V$1100,8,FALSE),"")</f>
        <v/>
      </c>
      <c r="L384" s="36" t="str">
        <f>+IFERROR(VLOOKUP(C384,[1]Directorio!$B$2:$V$1100,9,FALSE),"")</f>
        <v/>
      </c>
      <c r="M384" s="36" t="str">
        <f>+IFERROR(VLOOKUP(C384,[1]Directorio!$B$2:$V$1100,10,FALSE),"")</f>
        <v/>
      </c>
      <c r="N384" s="36" t="str">
        <f>+IFERROR(VLOOKUP(C384,[1]Directorio!$B$2:$V$1100,11,FALSE),"")</f>
        <v/>
      </c>
      <c r="O384" s="38" t="str">
        <f>+IFERROR(VLOOKUP(C384,[1]Directorio!$B$2:$V$1100,12,FALSE),"")</f>
        <v/>
      </c>
      <c r="P384" s="36" t="str">
        <f>+IFERROR(VLOOKUP(C384,[1]Directorio!$B$2:$V$1100,13,FALSE),"")</f>
        <v/>
      </c>
      <c r="Q384" s="36" t="str">
        <f>+IFERROR(VLOOKUP(C384,[1]Directorio!$B$2:$V$1100,14,FALSE),"")</f>
        <v/>
      </c>
      <c r="R384" s="36" t="str">
        <f>+IFERROR(VLOOKUP(C384,[1]Directorio!$B$2:$V$1100,15,FALSE),"")</f>
        <v/>
      </c>
      <c r="S384" s="36" t="str">
        <f>+IFERROR(VLOOKUP(C384,[1]Directorio!$B$2:$V$1100,16,FALSE),"")</f>
        <v/>
      </c>
      <c r="T384" s="36" t="str">
        <f>+IFERROR(VLOOKUP(C384,[1]Directorio!$B$2:$V$1100,17,FALSE),"")</f>
        <v/>
      </c>
      <c r="U384" s="39" t="str">
        <f>+IFERROR(VLOOKUP(C384,[1]Directorio!$B$2:$V$1100,18,FALSE),"")</f>
        <v/>
      </c>
      <c r="V384" s="39" t="str">
        <f>+IFERROR(VLOOKUP(C384,[1]Directorio!$B$2:$V$1100,19,FALSE),"")</f>
        <v/>
      </c>
      <c r="W384" s="40" t="str">
        <f>+IFERROR(VLOOKUP(C384,[1]Directorio!$B$2:$V$1100,20,FALSE),"")</f>
        <v/>
      </c>
      <c r="X384" s="39" t="str">
        <f>+IFERROR(VLOOKUP(C384,[1]Directorio!$B$2:$V$1100,21,FALSE),"")</f>
        <v/>
      </c>
      <c r="Y384" s="34"/>
      <c r="Z384" s="34"/>
      <c r="AA384" s="41"/>
      <c r="AB384" s="42"/>
      <c r="AC384" s="34"/>
      <c r="AD384" s="42"/>
      <c r="AE384" s="34"/>
      <c r="AF384" s="42"/>
      <c r="AG384" s="51"/>
    </row>
    <row r="385" spans="1:33" x14ac:dyDescent="0.25">
      <c r="A385" s="54">
        <v>381</v>
      </c>
      <c r="B385" s="48" t="str">
        <f t="shared" si="5"/>
        <v/>
      </c>
      <c r="C385" s="35"/>
      <c r="D385" s="43" t="str">
        <f>+IFERROR(VLOOKUP(E385,Listas!$H$2:$I$34,2,FALSE),"")</f>
        <v/>
      </c>
      <c r="E385" s="36" t="str">
        <f>+IFERROR(VLOOKUP(C385,[1]Directorio!$B$2:$V$1100,2,FALSE),"")</f>
        <v/>
      </c>
      <c r="F385" s="37" t="str">
        <f>+IFERROR(VLOOKUP(C385,[1]Directorio!$B$2:$V$1100,3,FALSE),"")</f>
        <v/>
      </c>
      <c r="G385" s="36" t="str">
        <f>+IFERROR(VLOOKUP(C385,[1]Directorio!$B$2:$V$1100,4,FALSE),"")</f>
        <v/>
      </c>
      <c r="H385" s="36" t="str">
        <f>+IFERROR(VLOOKUP(C385,[1]Directorio!$B$2:$V$1100,5,FALSE),"")</f>
        <v/>
      </c>
      <c r="I385" s="36" t="str">
        <f>+IFERROR(VLOOKUP(C385,[1]Directorio!$B$2:$V$1100,6,FALSE),"")</f>
        <v/>
      </c>
      <c r="J385" s="36" t="str">
        <f>+IFERROR(VLOOKUP(C385,[1]Directorio!$B$2:$V$1100,7,FALSE),"")</f>
        <v/>
      </c>
      <c r="K385" s="36" t="str">
        <f>+IFERROR(VLOOKUP(C385,[1]Directorio!$B$2:$V$1100,8,FALSE),"")</f>
        <v/>
      </c>
      <c r="L385" s="36" t="str">
        <f>+IFERROR(VLOOKUP(C385,[1]Directorio!$B$2:$V$1100,9,FALSE),"")</f>
        <v/>
      </c>
      <c r="M385" s="36" t="str">
        <f>+IFERROR(VLOOKUP(C385,[1]Directorio!$B$2:$V$1100,10,FALSE),"")</f>
        <v/>
      </c>
      <c r="N385" s="36" t="str">
        <f>+IFERROR(VLOOKUP(C385,[1]Directorio!$B$2:$V$1100,11,FALSE),"")</f>
        <v/>
      </c>
      <c r="O385" s="38" t="str">
        <f>+IFERROR(VLOOKUP(C385,[1]Directorio!$B$2:$V$1100,12,FALSE),"")</f>
        <v/>
      </c>
      <c r="P385" s="36" t="str">
        <f>+IFERROR(VLOOKUP(C385,[1]Directorio!$B$2:$V$1100,13,FALSE),"")</f>
        <v/>
      </c>
      <c r="Q385" s="36" t="str">
        <f>+IFERROR(VLOOKUP(C385,[1]Directorio!$B$2:$V$1100,14,FALSE),"")</f>
        <v/>
      </c>
      <c r="R385" s="36" t="str">
        <f>+IFERROR(VLOOKUP(C385,[1]Directorio!$B$2:$V$1100,15,FALSE),"")</f>
        <v/>
      </c>
      <c r="S385" s="36" t="str">
        <f>+IFERROR(VLOOKUP(C385,[1]Directorio!$B$2:$V$1100,16,FALSE),"")</f>
        <v/>
      </c>
      <c r="T385" s="36" t="str">
        <f>+IFERROR(VLOOKUP(C385,[1]Directorio!$B$2:$V$1100,17,FALSE),"")</f>
        <v/>
      </c>
      <c r="U385" s="39" t="str">
        <f>+IFERROR(VLOOKUP(C385,[1]Directorio!$B$2:$V$1100,18,FALSE),"")</f>
        <v/>
      </c>
      <c r="V385" s="39" t="str">
        <f>+IFERROR(VLOOKUP(C385,[1]Directorio!$B$2:$V$1100,19,FALSE),"")</f>
        <v/>
      </c>
      <c r="W385" s="40" t="str">
        <f>+IFERROR(VLOOKUP(C385,[1]Directorio!$B$2:$V$1100,20,FALSE),"")</f>
        <v/>
      </c>
      <c r="X385" s="39" t="str">
        <f>+IFERROR(VLOOKUP(C385,[1]Directorio!$B$2:$V$1100,21,FALSE),"")</f>
        <v/>
      </c>
      <c r="Y385" s="34"/>
      <c r="Z385" s="34"/>
      <c r="AA385" s="41"/>
      <c r="AB385" s="42"/>
      <c r="AC385" s="34"/>
      <c r="AD385" s="42"/>
      <c r="AE385" s="34"/>
      <c r="AF385" s="42"/>
      <c r="AG385" s="51"/>
    </row>
    <row r="386" spans="1:33" x14ac:dyDescent="0.25">
      <c r="A386" s="54">
        <v>382</v>
      </c>
      <c r="B386" s="48" t="str">
        <f t="shared" si="5"/>
        <v/>
      </c>
      <c r="C386" s="35"/>
      <c r="D386" s="43" t="str">
        <f>+IFERROR(VLOOKUP(E386,Listas!$H$2:$I$34,2,FALSE),"")</f>
        <v/>
      </c>
      <c r="E386" s="36" t="str">
        <f>+IFERROR(VLOOKUP(C386,[1]Directorio!$B$2:$V$1100,2,FALSE),"")</f>
        <v/>
      </c>
      <c r="F386" s="37" t="str">
        <f>+IFERROR(VLOOKUP(C386,[1]Directorio!$B$2:$V$1100,3,FALSE),"")</f>
        <v/>
      </c>
      <c r="G386" s="36" t="str">
        <f>+IFERROR(VLOOKUP(C386,[1]Directorio!$B$2:$V$1100,4,FALSE),"")</f>
        <v/>
      </c>
      <c r="H386" s="36" t="str">
        <f>+IFERROR(VLOOKUP(C386,[1]Directorio!$B$2:$V$1100,5,FALSE),"")</f>
        <v/>
      </c>
      <c r="I386" s="36" t="str">
        <f>+IFERROR(VLOOKUP(C386,[1]Directorio!$B$2:$V$1100,6,FALSE),"")</f>
        <v/>
      </c>
      <c r="J386" s="36" t="str">
        <f>+IFERROR(VLOOKUP(C386,[1]Directorio!$B$2:$V$1100,7,FALSE),"")</f>
        <v/>
      </c>
      <c r="K386" s="36" t="str">
        <f>+IFERROR(VLOOKUP(C386,[1]Directorio!$B$2:$V$1100,8,FALSE),"")</f>
        <v/>
      </c>
      <c r="L386" s="36" t="str">
        <f>+IFERROR(VLOOKUP(C386,[1]Directorio!$B$2:$V$1100,9,FALSE),"")</f>
        <v/>
      </c>
      <c r="M386" s="36" t="str">
        <f>+IFERROR(VLOOKUP(C386,[1]Directorio!$B$2:$V$1100,10,FALSE),"")</f>
        <v/>
      </c>
      <c r="N386" s="36" t="str">
        <f>+IFERROR(VLOOKUP(C386,[1]Directorio!$B$2:$V$1100,11,FALSE),"")</f>
        <v/>
      </c>
      <c r="O386" s="38" t="str">
        <f>+IFERROR(VLOOKUP(C386,[1]Directorio!$B$2:$V$1100,12,FALSE),"")</f>
        <v/>
      </c>
      <c r="P386" s="36" t="str">
        <f>+IFERROR(VLOOKUP(C386,[1]Directorio!$B$2:$V$1100,13,FALSE),"")</f>
        <v/>
      </c>
      <c r="Q386" s="36" t="str">
        <f>+IFERROR(VLOOKUP(C386,[1]Directorio!$B$2:$V$1100,14,FALSE),"")</f>
        <v/>
      </c>
      <c r="R386" s="36" t="str">
        <f>+IFERROR(VLOOKUP(C386,[1]Directorio!$B$2:$V$1100,15,FALSE),"")</f>
        <v/>
      </c>
      <c r="S386" s="36" t="str">
        <f>+IFERROR(VLOOKUP(C386,[1]Directorio!$B$2:$V$1100,16,FALSE),"")</f>
        <v/>
      </c>
      <c r="T386" s="36" t="str">
        <f>+IFERROR(VLOOKUP(C386,[1]Directorio!$B$2:$V$1100,17,FALSE),"")</f>
        <v/>
      </c>
      <c r="U386" s="39" t="str">
        <f>+IFERROR(VLOOKUP(C386,[1]Directorio!$B$2:$V$1100,18,FALSE),"")</f>
        <v/>
      </c>
      <c r="V386" s="39" t="str">
        <f>+IFERROR(VLOOKUP(C386,[1]Directorio!$B$2:$V$1100,19,FALSE),"")</f>
        <v/>
      </c>
      <c r="W386" s="40" t="str">
        <f>+IFERROR(VLOOKUP(C386,[1]Directorio!$B$2:$V$1100,20,FALSE),"")</f>
        <v/>
      </c>
      <c r="X386" s="39" t="str">
        <f>+IFERROR(VLOOKUP(C386,[1]Directorio!$B$2:$V$1100,21,FALSE),"")</f>
        <v/>
      </c>
      <c r="Y386" s="34"/>
      <c r="Z386" s="34"/>
      <c r="AA386" s="41"/>
      <c r="AB386" s="42"/>
      <c r="AC386" s="34"/>
      <c r="AD386" s="42"/>
      <c r="AE386" s="34"/>
      <c r="AF386" s="42"/>
      <c r="AG386" s="51"/>
    </row>
    <row r="387" spans="1:33" x14ac:dyDescent="0.25">
      <c r="A387" s="54">
        <v>383</v>
      </c>
      <c r="B387" s="48" t="str">
        <f t="shared" si="5"/>
        <v/>
      </c>
      <c r="C387" s="35"/>
      <c r="D387" s="43" t="str">
        <f>+IFERROR(VLOOKUP(E387,Listas!$H$2:$I$34,2,FALSE),"")</f>
        <v/>
      </c>
      <c r="E387" s="36" t="str">
        <f>+IFERROR(VLOOKUP(C387,[1]Directorio!$B$2:$V$1100,2,FALSE),"")</f>
        <v/>
      </c>
      <c r="F387" s="37" t="str">
        <f>+IFERROR(VLOOKUP(C387,[1]Directorio!$B$2:$V$1100,3,FALSE),"")</f>
        <v/>
      </c>
      <c r="G387" s="36" t="str">
        <f>+IFERROR(VLOOKUP(C387,[1]Directorio!$B$2:$V$1100,4,FALSE),"")</f>
        <v/>
      </c>
      <c r="H387" s="36" t="str">
        <f>+IFERROR(VLOOKUP(C387,[1]Directorio!$B$2:$V$1100,5,FALSE),"")</f>
        <v/>
      </c>
      <c r="I387" s="36" t="str">
        <f>+IFERROR(VLOOKUP(C387,[1]Directorio!$B$2:$V$1100,6,FALSE),"")</f>
        <v/>
      </c>
      <c r="J387" s="36" t="str">
        <f>+IFERROR(VLOOKUP(C387,[1]Directorio!$B$2:$V$1100,7,FALSE),"")</f>
        <v/>
      </c>
      <c r="K387" s="36" t="str">
        <f>+IFERROR(VLOOKUP(C387,[1]Directorio!$B$2:$V$1100,8,FALSE),"")</f>
        <v/>
      </c>
      <c r="L387" s="36" t="str">
        <f>+IFERROR(VLOOKUP(C387,[1]Directorio!$B$2:$V$1100,9,FALSE),"")</f>
        <v/>
      </c>
      <c r="M387" s="36" t="str">
        <f>+IFERROR(VLOOKUP(C387,[1]Directorio!$B$2:$V$1100,10,FALSE),"")</f>
        <v/>
      </c>
      <c r="N387" s="36" t="str">
        <f>+IFERROR(VLOOKUP(C387,[1]Directorio!$B$2:$V$1100,11,FALSE),"")</f>
        <v/>
      </c>
      <c r="O387" s="38" t="str">
        <f>+IFERROR(VLOOKUP(C387,[1]Directorio!$B$2:$V$1100,12,FALSE),"")</f>
        <v/>
      </c>
      <c r="P387" s="36" t="str">
        <f>+IFERROR(VLOOKUP(C387,[1]Directorio!$B$2:$V$1100,13,FALSE),"")</f>
        <v/>
      </c>
      <c r="Q387" s="36" t="str">
        <f>+IFERROR(VLOOKUP(C387,[1]Directorio!$B$2:$V$1100,14,FALSE),"")</f>
        <v/>
      </c>
      <c r="R387" s="36" t="str">
        <f>+IFERROR(VLOOKUP(C387,[1]Directorio!$B$2:$V$1100,15,FALSE),"")</f>
        <v/>
      </c>
      <c r="S387" s="36" t="str">
        <f>+IFERROR(VLOOKUP(C387,[1]Directorio!$B$2:$V$1100,16,FALSE),"")</f>
        <v/>
      </c>
      <c r="T387" s="36" t="str">
        <f>+IFERROR(VLOOKUP(C387,[1]Directorio!$B$2:$V$1100,17,FALSE),"")</f>
        <v/>
      </c>
      <c r="U387" s="39" t="str">
        <f>+IFERROR(VLOOKUP(C387,[1]Directorio!$B$2:$V$1100,18,FALSE),"")</f>
        <v/>
      </c>
      <c r="V387" s="39" t="str">
        <f>+IFERROR(VLOOKUP(C387,[1]Directorio!$B$2:$V$1100,19,FALSE),"")</f>
        <v/>
      </c>
      <c r="W387" s="40" t="str">
        <f>+IFERROR(VLOOKUP(C387,[1]Directorio!$B$2:$V$1100,20,FALSE),"")</f>
        <v/>
      </c>
      <c r="X387" s="39" t="str">
        <f>+IFERROR(VLOOKUP(C387,[1]Directorio!$B$2:$V$1100,21,FALSE),"")</f>
        <v/>
      </c>
      <c r="Y387" s="34"/>
      <c r="Z387" s="34"/>
      <c r="AA387" s="41"/>
      <c r="AB387" s="42"/>
      <c r="AC387" s="34"/>
      <c r="AD387" s="42"/>
      <c r="AE387" s="34"/>
      <c r="AF387" s="42"/>
      <c r="AG387" s="51"/>
    </row>
    <row r="388" spans="1:33" x14ac:dyDescent="0.25">
      <c r="A388" s="54">
        <v>384</v>
      </c>
      <c r="B388" s="48" t="str">
        <f t="shared" si="5"/>
        <v/>
      </c>
      <c r="C388" s="35"/>
      <c r="D388" s="43" t="str">
        <f>+IFERROR(VLOOKUP(E388,Listas!$H$2:$I$34,2,FALSE),"")</f>
        <v/>
      </c>
      <c r="E388" s="36" t="str">
        <f>+IFERROR(VLOOKUP(C388,[1]Directorio!$B$2:$V$1100,2,FALSE),"")</f>
        <v/>
      </c>
      <c r="F388" s="37" t="str">
        <f>+IFERROR(VLOOKUP(C388,[1]Directorio!$B$2:$V$1100,3,FALSE),"")</f>
        <v/>
      </c>
      <c r="G388" s="36" t="str">
        <f>+IFERROR(VLOOKUP(C388,[1]Directorio!$B$2:$V$1100,4,FALSE),"")</f>
        <v/>
      </c>
      <c r="H388" s="36" t="str">
        <f>+IFERROR(VLOOKUP(C388,[1]Directorio!$B$2:$V$1100,5,FALSE),"")</f>
        <v/>
      </c>
      <c r="I388" s="36" t="str">
        <f>+IFERROR(VLOOKUP(C388,[1]Directorio!$B$2:$V$1100,6,FALSE),"")</f>
        <v/>
      </c>
      <c r="J388" s="36" t="str">
        <f>+IFERROR(VLOOKUP(C388,[1]Directorio!$B$2:$V$1100,7,FALSE),"")</f>
        <v/>
      </c>
      <c r="K388" s="36" t="str">
        <f>+IFERROR(VLOOKUP(C388,[1]Directorio!$B$2:$V$1100,8,FALSE),"")</f>
        <v/>
      </c>
      <c r="L388" s="36" t="str">
        <f>+IFERROR(VLOOKUP(C388,[1]Directorio!$B$2:$V$1100,9,FALSE),"")</f>
        <v/>
      </c>
      <c r="M388" s="36" t="str">
        <f>+IFERROR(VLOOKUP(C388,[1]Directorio!$B$2:$V$1100,10,FALSE),"")</f>
        <v/>
      </c>
      <c r="N388" s="36" t="str">
        <f>+IFERROR(VLOOKUP(C388,[1]Directorio!$B$2:$V$1100,11,FALSE),"")</f>
        <v/>
      </c>
      <c r="O388" s="38" t="str">
        <f>+IFERROR(VLOOKUP(C388,[1]Directorio!$B$2:$V$1100,12,FALSE),"")</f>
        <v/>
      </c>
      <c r="P388" s="36" t="str">
        <f>+IFERROR(VLOOKUP(C388,[1]Directorio!$B$2:$V$1100,13,FALSE),"")</f>
        <v/>
      </c>
      <c r="Q388" s="36" t="str">
        <f>+IFERROR(VLOOKUP(C388,[1]Directorio!$B$2:$V$1100,14,FALSE),"")</f>
        <v/>
      </c>
      <c r="R388" s="36" t="str">
        <f>+IFERROR(VLOOKUP(C388,[1]Directorio!$B$2:$V$1100,15,FALSE),"")</f>
        <v/>
      </c>
      <c r="S388" s="36" t="str">
        <f>+IFERROR(VLOOKUP(C388,[1]Directorio!$B$2:$V$1100,16,FALSE),"")</f>
        <v/>
      </c>
      <c r="T388" s="36" t="str">
        <f>+IFERROR(VLOOKUP(C388,[1]Directorio!$B$2:$V$1100,17,FALSE),"")</f>
        <v/>
      </c>
      <c r="U388" s="39" t="str">
        <f>+IFERROR(VLOOKUP(C388,[1]Directorio!$B$2:$V$1100,18,FALSE),"")</f>
        <v/>
      </c>
      <c r="V388" s="39" t="str">
        <f>+IFERROR(VLOOKUP(C388,[1]Directorio!$B$2:$V$1100,19,FALSE),"")</f>
        <v/>
      </c>
      <c r="W388" s="40" t="str">
        <f>+IFERROR(VLOOKUP(C388,[1]Directorio!$B$2:$V$1100,20,FALSE),"")</f>
        <v/>
      </c>
      <c r="X388" s="39" t="str">
        <f>+IFERROR(VLOOKUP(C388,[1]Directorio!$B$2:$V$1100,21,FALSE),"")</f>
        <v/>
      </c>
      <c r="Y388" s="34"/>
      <c r="Z388" s="34"/>
      <c r="AA388" s="41"/>
      <c r="AB388" s="42"/>
      <c r="AC388" s="34"/>
      <c r="AD388" s="42"/>
      <c r="AE388" s="34"/>
      <c r="AF388" s="42"/>
      <c r="AG388" s="51"/>
    </row>
    <row r="389" spans="1:33" x14ac:dyDescent="0.25">
      <c r="A389" s="54">
        <v>385</v>
      </c>
      <c r="B389" s="48" t="str">
        <f t="shared" si="5"/>
        <v/>
      </c>
      <c r="C389" s="35"/>
      <c r="D389" s="43" t="str">
        <f>+IFERROR(VLOOKUP(E389,Listas!$H$2:$I$34,2,FALSE),"")</f>
        <v/>
      </c>
      <c r="E389" s="36" t="str">
        <f>+IFERROR(VLOOKUP(C389,[1]Directorio!$B$2:$V$1100,2,FALSE),"")</f>
        <v/>
      </c>
      <c r="F389" s="37" t="str">
        <f>+IFERROR(VLOOKUP(C389,[1]Directorio!$B$2:$V$1100,3,FALSE),"")</f>
        <v/>
      </c>
      <c r="G389" s="36" t="str">
        <f>+IFERROR(VLOOKUP(C389,[1]Directorio!$B$2:$V$1100,4,FALSE),"")</f>
        <v/>
      </c>
      <c r="H389" s="36" t="str">
        <f>+IFERROR(VLOOKUP(C389,[1]Directorio!$B$2:$V$1100,5,FALSE),"")</f>
        <v/>
      </c>
      <c r="I389" s="36" t="str">
        <f>+IFERROR(VLOOKUP(C389,[1]Directorio!$B$2:$V$1100,6,FALSE),"")</f>
        <v/>
      </c>
      <c r="J389" s="36" t="str">
        <f>+IFERROR(VLOOKUP(C389,[1]Directorio!$B$2:$V$1100,7,FALSE),"")</f>
        <v/>
      </c>
      <c r="K389" s="36" t="str">
        <f>+IFERROR(VLOOKUP(C389,[1]Directorio!$B$2:$V$1100,8,FALSE),"")</f>
        <v/>
      </c>
      <c r="L389" s="36" t="str">
        <f>+IFERROR(VLOOKUP(C389,[1]Directorio!$B$2:$V$1100,9,FALSE),"")</f>
        <v/>
      </c>
      <c r="M389" s="36" t="str">
        <f>+IFERROR(VLOOKUP(C389,[1]Directorio!$B$2:$V$1100,10,FALSE),"")</f>
        <v/>
      </c>
      <c r="N389" s="36" t="str">
        <f>+IFERROR(VLOOKUP(C389,[1]Directorio!$B$2:$V$1100,11,FALSE),"")</f>
        <v/>
      </c>
      <c r="O389" s="38" t="str">
        <f>+IFERROR(VLOOKUP(C389,[1]Directorio!$B$2:$V$1100,12,FALSE),"")</f>
        <v/>
      </c>
      <c r="P389" s="36" t="str">
        <f>+IFERROR(VLOOKUP(C389,[1]Directorio!$B$2:$V$1100,13,FALSE),"")</f>
        <v/>
      </c>
      <c r="Q389" s="36" t="str">
        <f>+IFERROR(VLOOKUP(C389,[1]Directorio!$B$2:$V$1100,14,FALSE),"")</f>
        <v/>
      </c>
      <c r="R389" s="36" t="str">
        <f>+IFERROR(VLOOKUP(C389,[1]Directorio!$B$2:$V$1100,15,FALSE),"")</f>
        <v/>
      </c>
      <c r="S389" s="36" t="str">
        <f>+IFERROR(VLOOKUP(C389,[1]Directorio!$B$2:$V$1100,16,FALSE),"")</f>
        <v/>
      </c>
      <c r="T389" s="36" t="str">
        <f>+IFERROR(VLOOKUP(C389,[1]Directorio!$B$2:$V$1100,17,FALSE),"")</f>
        <v/>
      </c>
      <c r="U389" s="39" t="str">
        <f>+IFERROR(VLOOKUP(C389,[1]Directorio!$B$2:$V$1100,18,FALSE),"")</f>
        <v/>
      </c>
      <c r="V389" s="39" t="str">
        <f>+IFERROR(VLOOKUP(C389,[1]Directorio!$B$2:$V$1100,19,FALSE),"")</f>
        <v/>
      </c>
      <c r="W389" s="40" t="str">
        <f>+IFERROR(VLOOKUP(C389,[1]Directorio!$B$2:$V$1100,20,FALSE),"")</f>
        <v/>
      </c>
      <c r="X389" s="39" t="str">
        <f>+IFERROR(VLOOKUP(C389,[1]Directorio!$B$2:$V$1100,21,FALSE),"")</f>
        <v/>
      </c>
      <c r="Y389" s="34"/>
      <c r="Z389" s="34"/>
      <c r="AA389" s="41"/>
      <c r="AB389" s="42"/>
      <c r="AC389" s="34"/>
      <c r="AD389" s="42"/>
      <c r="AE389" s="34"/>
      <c r="AF389" s="42"/>
      <c r="AG389" s="51"/>
    </row>
    <row r="390" spans="1:33" x14ac:dyDescent="0.25">
      <c r="A390" s="54">
        <v>386</v>
      </c>
      <c r="B390" s="48" t="str">
        <f t="shared" si="5"/>
        <v/>
      </c>
      <c r="C390" s="35"/>
      <c r="D390" s="43" t="str">
        <f>+IFERROR(VLOOKUP(E390,Listas!$H$2:$I$34,2,FALSE),"")</f>
        <v/>
      </c>
      <c r="E390" s="36" t="str">
        <f>+IFERROR(VLOOKUP(C390,[1]Directorio!$B$2:$V$1100,2,FALSE),"")</f>
        <v/>
      </c>
      <c r="F390" s="37" t="str">
        <f>+IFERROR(VLOOKUP(C390,[1]Directorio!$B$2:$V$1100,3,FALSE),"")</f>
        <v/>
      </c>
      <c r="G390" s="36" t="str">
        <f>+IFERROR(VLOOKUP(C390,[1]Directorio!$B$2:$V$1100,4,FALSE),"")</f>
        <v/>
      </c>
      <c r="H390" s="36" t="str">
        <f>+IFERROR(VLOOKUP(C390,[1]Directorio!$B$2:$V$1100,5,FALSE),"")</f>
        <v/>
      </c>
      <c r="I390" s="36" t="str">
        <f>+IFERROR(VLOOKUP(C390,[1]Directorio!$B$2:$V$1100,6,FALSE),"")</f>
        <v/>
      </c>
      <c r="J390" s="36" t="str">
        <f>+IFERROR(VLOOKUP(C390,[1]Directorio!$B$2:$V$1100,7,FALSE),"")</f>
        <v/>
      </c>
      <c r="K390" s="36" t="str">
        <f>+IFERROR(VLOOKUP(C390,[1]Directorio!$B$2:$V$1100,8,FALSE),"")</f>
        <v/>
      </c>
      <c r="L390" s="36" t="str">
        <f>+IFERROR(VLOOKUP(C390,[1]Directorio!$B$2:$V$1100,9,FALSE),"")</f>
        <v/>
      </c>
      <c r="M390" s="36" t="str">
        <f>+IFERROR(VLOOKUP(C390,[1]Directorio!$B$2:$V$1100,10,FALSE),"")</f>
        <v/>
      </c>
      <c r="N390" s="36" t="str">
        <f>+IFERROR(VLOOKUP(C390,[1]Directorio!$B$2:$V$1100,11,FALSE),"")</f>
        <v/>
      </c>
      <c r="O390" s="38" t="str">
        <f>+IFERROR(VLOOKUP(C390,[1]Directorio!$B$2:$V$1100,12,FALSE),"")</f>
        <v/>
      </c>
      <c r="P390" s="36" t="str">
        <f>+IFERROR(VLOOKUP(C390,[1]Directorio!$B$2:$V$1100,13,FALSE),"")</f>
        <v/>
      </c>
      <c r="Q390" s="36" t="str">
        <f>+IFERROR(VLOOKUP(C390,[1]Directorio!$B$2:$V$1100,14,FALSE),"")</f>
        <v/>
      </c>
      <c r="R390" s="36" t="str">
        <f>+IFERROR(VLOOKUP(C390,[1]Directorio!$B$2:$V$1100,15,FALSE),"")</f>
        <v/>
      </c>
      <c r="S390" s="36" t="str">
        <f>+IFERROR(VLOOKUP(C390,[1]Directorio!$B$2:$V$1100,16,FALSE),"")</f>
        <v/>
      </c>
      <c r="T390" s="36" t="str">
        <f>+IFERROR(VLOOKUP(C390,[1]Directorio!$B$2:$V$1100,17,FALSE),"")</f>
        <v/>
      </c>
      <c r="U390" s="39" t="str">
        <f>+IFERROR(VLOOKUP(C390,[1]Directorio!$B$2:$V$1100,18,FALSE),"")</f>
        <v/>
      </c>
      <c r="V390" s="39" t="str">
        <f>+IFERROR(VLOOKUP(C390,[1]Directorio!$B$2:$V$1100,19,FALSE),"")</f>
        <v/>
      </c>
      <c r="W390" s="40" t="str">
        <f>+IFERROR(VLOOKUP(C390,[1]Directorio!$B$2:$V$1100,20,FALSE),"")</f>
        <v/>
      </c>
      <c r="X390" s="39" t="str">
        <f>+IFERROR(VLOOKUP(C390,[1]Directorio!$B$2:$V$1100,21,FALSE),"")</f>
        <v/>
      </c>
      <c r="Y390" s="34"/>
      <c r="Z390" s="34"/>
      <c r="AA390" s="41"/>
      <c r="AB390" s="42"/>
      <c r="AC390" s="34"/>
      <c r="AD390" s="42"/>
      <c r="AE390" s="34"/>
      <c r="AF390" s="42"/>
      <c r="AG390" s="51"/>
    </row>
    <row r="391" spans="1:33" x14ac:dyDescent="0.25">
      <c r="A391" s="54">
        <v>387</v>
      </c>
      <c r="B391" s="48" t="str">
        <f t="shared" si="5"/>
        <v/>
      </c>
      <c r="C391" s="35"/>
      <c r="D391" s="43" t="str">
        <f>+IFERROR(VLOOKUP(E391,Listas!$H$2:$I$34,2,FALSE),"")</f>
        <v/>
      </c>
      <c r="E391" s="36" t="str">
        <f>+IFERROR(VLOOKUP(C391,[1]Directorio!$B$2:$V$1100,2,FALSE),"")</f>
        <v/>
      </c>
      <c r="F391" s="37" t="str">
        <f>+IFERROR(VLOOKUP(C391,[1]Directorio!$B$2:$V$1100,3,FALSE),"")</f>
        <v/>
      </c>
      <c r="G391" s="36" t="str">
        <f>+IFERROR(VLOOKUP(C391,[1]Directorio!$B$2:$V$1100,4,FALSE),"")</f>
        <v/>
      </c>
      <c r="H391" s="36" t="str">
        <f>+IFERROR(VLOOKUP(C391,[1]Directorio!$B$2:$V$1100,5,FALSE),"")</f>
        <v/>
      </c>
      <c r="I391" s="36" t="str">
        <f>+IFERROR(VLOOKUP(C391,[1]Directorio!$B$2:$V$1100,6,FALSE),"")</f>
        <v/>
      </c>
      <c r="J391" s="36" t="str">
        <f>+IFERROR(VLOOKUP(C391,[1]Directorio!$B$2:$V$1100,7,FALSE),"")</f>
        <v/>
      </c>
      <c r="K391" s="36" t="str">
        <f>+IFERROR(VLOOKUP(C391,[1]Directorio!$B$2:$V$1100,8,FALSE),"")</f>
        <v/>
      </c>
      <c r="L391" s="36" t="str">
        <f>+IFERROR(VLOOKUP(C391,[1]Directorio!$B$2:$V$1100,9,FALSE),"")</f>
        <v/>
      </c>
      <c r="M391" s="36" t="str">
        <f>+IFERROR(VLOOKUP(C391,[1]Directorio!$B$2:$V$1100,10,FALSE),"")</f>
        <v/>
      </c>
      <c r="N391" s="36" t="str">
        <f>+IFERROR(VLOOKUP(C391,[1]Directorio!$B$2:$V$1100,11,FALSE),"")</f>
        <v/>
      </c>
      <c r="O391" s="38" t="str">
        <f>+IFERROR(VLOOKUP(C391,[1]Directorio!$B$2:$V$1100,12,FALSE),"")</f>
        <v/>
      </c>
      <c r="P391" s="36" t="str">
        <f>+IFERROR(VLOOKUP(C391,[1]Directorio!$B$2:$V$1100,13,FALSE),"")</f>
        <v/>
      </c>
      <c r="Q391" s="36" t="str">
        <f>+IFERROR(VLOOKUP(C391,[1]Directorio!$B$2:$V$1100,14,FALSE),"")</f>
        <v/>
      </c>
      <c r="R391" s="36" t="str">
        <f>+IFERROR(VLOOKUP(C391,[1]Directorio!$B$2:$V$1100,15,FALSE),"")</f>
        <v/>
      </c>
      <c r="S391" s="36" t="str">
        <f>+IFERROR(VLOOKUP(C391,[1]Directorio!$B$2:$V$1100,16,FALSE),"")</f>
        <v/>
      </c>
      <c r="T391" s="36" t="str">
        <f>+IFERROR(VLOOKUP(C391,[1]Directorio!$B$2:$V$1100,17,FALSE),"")</f>
        <v/>
      </c>
      <c r="U391" s="39" t="str">
        <f>+IFERROR(VLOOKUP(C391,[1]Directorio!$B$2:$V$1100,18,FALSE),"")</f>
        <v/>
      </c>
      <c r="V391" s="39" t="str">
        <f>+IFERROR(VLOOKUP(C391,[1]Directorio!$B$2:$V$1100,19,FALSE),"")</f>
        <v/>
      </c>
      <c r="W391" s="40" t="str">
        <f>+IFERROR(VLOOKUP(C391,[1]Directorio!$B$2:$V$1100,20,FALSE),"")</f>
        <v/>
      </c>
      <c r="X391" s="39" t="str">
        <f>+IFERROR(VLOOKUP(C391,[1]Directorio!$B$2:$V$1100,21,FALSE),"")</f>
        <v/>
      </c>
      <c r="Y391" s="34"/>
      <c r="Z391" s="34"/>
      <c r="AA391" s="41"/>
      <c r="AB391" s="42"/>
      <c r="AC391" s="34"/>
      <c r="AD391" s="42"/>
      <c r="AE391" s="34"/>
      <c r="AF391" s="42"/>
      <c r="AG391" s="51"/>
    </row>
    <row r="392" spans="1:33" x14ac:dyDescent="0.25">
      <c r="A392" s="54">
        <v>388</v>
      </c>
      <c r="B392" s="48" t="str">
        <f t="shared" ref="B392:B400" si="6">+IF(E392="","",D392&amp;"-"&amp;A392)</f>
        <v/>
      </c>
      <c r="C392" s="35"/>
      <c r="D392" s="43" t="str">
        <f>+IFERROR(VLOOKUP(E392,Listas!$H$2:$I$34,2,FALSE),"")</f>
        <v/>
      </c>
      <c r="E392" s="36" t="str">
        <f>+IFERROR(VLOOKUP(C392,[1]Directorio!$B$2:$V$1100,2,FALSE),"")</f>
        <v/>
      </c>
      <c r="F392" s="37" t="str">
        <f>+IFERROR(VLOOKUP(C392,[1]Directorio!$B$2:$V$1100,3,FALSE),"")</f>
        <v/>
      </c>
      <c r="G392" s="36" t="str">
        <f>+IFERROR(VLOOKUP(C392,[1]Directorio!$B$2:$V$1100,4,FALSE),"")</f>
        <v/>
      </c>
      <c r="H392" s="36" t="str">
        <f>+IFERROR(VLOOKUP(C392,[1]Directorio!$B$2:$V$1100,5,FALSE),"")</f>
        <v/>
      </c>
      <c r="I392" s="36" t="str">
        <f>+IFERROR(VLOOKUP(C392,[1]Directorio!$B$2:$V$1100,6,FALSE),"")</f>
        <v/>
      </c>
      <c r="J392" s="36" t="str">
        <f>+IFERROR(VLOOKUP(C392,[1]Directorio!$B$2:$V$1100,7,FALSE),"")</f>
        <v/>
      </c>
      <c r="K392" s="36" t="str">
        <f>+IFERROR(VLOOKUP(C392,[1]Directorio!$B$2:$V$1100,8,FALSE),"")</f>
        <v/>
      </c>
      <c r="L392" s="36" t="str">
        <f>+IFERROR(VLOOKUP(C392,[1]Directorio!$B$2:$V$1100,9,FALSE),"")</f>
        <v/>
      </c>
      <c r="M392" s="36" t="str">
        <f>+IFERROR(VLOOKUP(C392,[1]Directorio!$B$2:$V$1100,10,FALSE),"")</f>
        <v/>
      </c>
      <c r="N392" s="36" t="str">
        <f>+IFERROR(VLOOKUP(C392,[1]Directorio!$B$2:$V$1100,11,FALSE),"")</f>
        <v/>
      </c>
      <c r="O392" s="38" t="str">
        <f>+IFERROR(VLOOKUP(C392,[1]Directorio!$B$2:$V$1100,12,FALSE),"")</f>
        <v/>
      </c>
      <c r="P392" s="36" t="str">
        <f>+IFERROR(VLOOKUP(C392,[1]Directorio!$B$2:$V$1100,13,FALSE),"")</f>
        <v/>
      </c>
      <c r="Q392" s="36" t="str">
        <f>+IFERROR(VLOOKUP(C392,[1]Directorio!$B$2:$V$1100,14,FALSE),"")</f>
        <v/>
      </c>
      <c r="R392" s="36" t="str">
        <f>+IFERROR(VLOOKUP(C392,[1]Directorio!$B$2:$V$1100,15,FALSE),"")</f>
        <v/>
      </c>
      <c r="S392" s="36" t="str">
        <f>+IFERROR(VLOOKUP(C392,[1]Directorio!$B$2:$V$1100,16,FALSE),"")</f>
        <v/>
      </c>
      <c r="T392" s="36" t="str">
        <f>+IFERROR(VLOOKUP(C392,[1]Directorio!$B$2:$V$1100,17,FALSE),"")</f>
        <v/>
      </c>
      <c r="U392" s="39" t="str">
        <f>+IFERROR(VLOOKUP(C392,[1]Directorio!$B$2:$V$1100,18,FALSE),"")</f>
        <v/>
      </c>
      <c r="V392" s="39" t="str">
        <f>+IFERROR(VLOOKUP(C392,[1]Directorio!$B$2:$V$1100,19,FALSE),"")</f>
        <v/>
      </c>
      <c r="W392" s="40" t="str">
        <f>+IFERROR(VLOOKUP(C392,[1]Directorio!$B$2:$V$1100,20,FALSE),"")</f>
        <v/>
      </c>
      <c r="X392" s="39" t="str">
        <f>+IFERROR(VLOOKUP(C392,[1]Directorio!$B$2:$V$1100,21,FALSE),"")</f>
        <v/>
      </c>
      <c r="Y392" s="34"/>
      <c r="Z392" s="34"/>
      <c r="AA392" s="41"/>
      <c r="AB392" s="42"/>
      <c r="AC392" s="34"/>
      <c r="AD392" s="42"/>
      <c r="AE392" s="34"/>
      <c r="AF392" s="42"/>
      <c r="AG392" s="51"/>
    </row>
    <row r="393" spans="1:33" x14ac:dyDescent="0.25">
      <c r="A393" s="54">
        <v>389</v>
      </c>
      <c r="B393" s="48" t="str">
        <f t="shared" si="6"/>
        <v/>
      </c>
      <c r="C393" s="35"/>
      <c r="D393" s="43" t="str">
        <f>+IFERROR(VLOOKUP(E393,Listas!$H$2:$I$34,2,FALSE),"")</f>
        <v/>
      </c>
      <c r="E393" s="36" t="str">
        <f>+IFERROR(VLOOKUP(C393,[1]Directorio!$B$2:$V$1100,2,FALSE),"")</f>
        <v/>
      </c>
      <c r="F393" s="37" t="str">
        <f>+IFERROR(VLOOKUP(C393,[1]Directorio!$B$2:$V$1100,3,FALSE),"")</f>
        <v/>
      </c>
      <c r="G393" s="36" t="str">
        <f>+IFERROR(VLOOKUP(C393,[1]Directorio!$B$2:$V$1100,4,FALSE),"")</f>
        <v/>
      </c>
      <c r="H393" s="36" t="str">
        <f>+IFERROR(VLOOKUP(C393,[1]Directorio!$B$2:$V$1100,5,FALSE),"")</f>
        <v/>
      </c>
      <c r="I393" s="36" t="str">
        <f>+IFERROR(VLOOKUP(C393,[1]Directorio!$B$2:$V$1100,6,FALSE),"")</f>
        <v/>
      </c>
      <c r="J393" s="36" t="str">
        <f>+IFERROR(VLOOKUP(C393,[1]Directorio!$B$2:$V$1100,7,FALSE),"")</f>
        <v/>
      </c>
      <c r="K393" s="36" t="str">
        <f>+IFERROR(VLOOKUP(C393,[1]Directorio!$B$2:$V$1100,8,FALSE),"")</f>
        <v/>
      </c>
      <c r="L393" s="36" t="str">
        <f>+IFERROR(VLOOKUP(C393,[1]Directorio!$B$2:$V$1100,9,FALSE),"")</f>
        <v/>
      </c>
      <c r="M393" s="36" t="str">
        <f>+IFERROR(VLOOKUP(C393,[1]Directorio!$B$2:$V$1100,10,FALSE),"")</f>
        <v/>
      </c>
      <c r="N393" s="36" t="str">
        <f>+IFERROR(VLOOKUP(C393,[1]Directorio!$B$2:$V$1100,11,FALSE),"")</f>
        <v/>
      </c>
      <c r="O393" s="38" t="str">
        <f>+IFERROR(VLOOKUP(C393,[1]Directorio!$B$2:$V$1100,12,FALSE),"")</f>
        <v/>
      </c>
      <c r="P393" s="36" t="str">
        <f>+IFERROR(VLOOKUP(C393,[1]Directorio!$B$2:$V$1100,13,FALSE),"")</f>
        <v/>
      </c>
      <c r="Q393" s="36" t="str">
        <f>+IFERROR(VLOOKUP(C393,[1]Directorio!$B$2:$V$1100,14,FALSE),"")</f>
        <v/>
      </c>
      <c r="R393" s="36" t="str">
        <f>+IFERROR(VLOOKUP(C393,[1]Directorio!$B$2:$V$1100,15,FALSE),"")</f>
        <v/>
      </c>
      <c r="S393" s="36" t="str">
        <f>+IFERROR(VLOOKUP(C393,[1]Directorio!$B$2:$V$1100,16,FALSE),"")</f>
        <v/>
      </c>
      <c r="T393" s="36" t="str">
        <f>+IFERROR(VLOOKUP(C393,[1]Directorio!$B$2:$V$1100,17,FALSE),"")</f>
        <v/>
      </c>
      <c r="U393" s="39" t="str">
        <f>+IFERROR(VLOOKUP(C393,[1]Directorio!$B$2:$V$1100,18,FALSE),"")</f>
        <v/>
      </c>
      <c r="V393" s="39" t="str">
        <f>+IFERROR(VLOOKUP(C393,[1]Directorio!$B$2:$V$1100,19,FALSE),"")</f>
        <v/>
      </c>
      <c r="W393" s="40" t="str">
        <f>+IFERROR(VLOOKUP(C393,[1]Directorio!$B$2:$V$1100,20,FALSE),"")</f>
        <v/>
      </c>
      <c r="X393" s="39" t="str">
        <f>+IFERROR(VLOOKUP(C393,[1]Directorio!$B$2:$V$1100,21,FALSE),"")</f>
        <v/>
      </c>
      <c r="Y393" s="34"/>
      <c r="Z393" s="34"/>
      <c r="AA393" s="41"/>
      <c r="AB393" s="42"/>
      <c r="AC393" s="34"/>
      <c r="AD393" s="42"/>
      <c r="AE393" s="34"/>
      <c r="AF393" s="42"/>
      <c r="AG393" s="51"/>
    </row>
    <row r="394" spans="1:33" x14ac:dyDescent="0.25">
      <c r="A394" s="54">
        <v>390</v>
      </c>
      <c r="B394" s="48" t="str">
        <f t="shared" si="6"/>
        <v/>
      </c>
      <c r="C394" s="35"/>
      <c r="D394" s="43" t="str">
        <f>+IFERROR(VLOOKUP(E394,Listas!$H$2:$I$34,2,FALSE),"")</f>
        <v/>
      </c>
      <c r="E394" s="36" t="str">
        <f>+IFERROR(VLOOKUP(C394,[1]Directorio!$B$2:$V$1100,2,FALSE),"")</f>
        <v/>
      </c>
      <c r="F394" s="37" t="str">
        <f>+IFERROR(VLOOKUP(C394,[1]Directorio!$B$2:$V$1100,3,FALSE),"")</f>
        <v/>
      </c>
      <c r="G394" s="36" t="str">
        <f>+IFERROR(VLOOKUP(C394,[1]Directorio!$B$2:$V$1100,4,FALSE),"")</f>
        <v/>
      </c>
      <c r="H394" s="36" t="str">
        <f>+IFERROR(VLOOKUP(C394,[1]Directorio!$B$2:$V$1100,5,FALSE),"")</f>
        <v/>
      </c>
      <c r="I394" s="36" t="str">
        <f>+IFERROR(VLOOKUP(C394,[1]Directorio!$B$2:$V$1100,6,FALSE),"")</f>
        <v/>
      </c>
      <c r="J394" s="36" t="str">
        <f>+IFERROR(VLOOKUP(C394,[1]Directorio!$B$2:$V$1100,7,FALSE),"")</f>
        <v/>
      </c>
      <c r="K394" s="36" t="str">
        <f>+IFERROR(VLOOKUP(C394,[1]Directorio!$B$2:$V$1100,8,FALSE),"")</f>
        <v/>
      </c>
      <c r="L394" s="36" t="str">
        <f>+IFERROR(VLOOKUP(C394,[1]Directorio!$B$2:$V$1100,9,FALSE),"")</f>
        <v/>
      </c>
      <c r="M394" s="36" t="str">
        <f>+IFERROR(VLOOKUP(C394,[1]Directorio!$B$2:$V$1100,10,FALSE),"")</f>
        <v/>
      </c>
      <c r="N394" s="36" t="str">
        <f>+IFERROR(VLOOKUP(C394,[1]Directorio!$B$2:$V$1100,11,FALSE),"")</f>
        <v/>
      </c>
      <c r="O394" s="38" t="str">
        <f>+IFERROR(VLOOKUP(C394,[1]Directorio!$B$2:$V$1100,12,FALSE),"")</f>
        <v/>
      </c>
      <c r="P394" s="36" t="str">
        <f>+IFERROR(VLOOKUP(C394,[1]Directorio!$B$2:$V$1100,13,FALSE),"")</f>
        <v/>
      </c>
      <c r="Q394" s="36" t="str">
        <f>+IFERROR(VLOOKUP(C394,[1]Directorio!$B$2:$V$1100,14,FALSE),"")</f>
        <v/>
      </c>
      <c r="R394" s="36" t="str">
        <f>+IFERROR(VLOOKUP(C394,[1]Directorio!$B$2:$V$1100,15,FALSE),"")</f>
        <v/>
      </c>
      <c r="S394" s="36" t="str">
        <f>+IFERROR(VLOOKUP(C394,[1]Directorio!$B$2:$V$1100,16,FALSE),"")</f>
        <v/>
      </c>
      <c r="T394" s="36" t="str">
        <f>+IFERROR(VLOOKUP(C394,[1]Directorio!$B$2:$V$1100,17,FALSE),"")</f>
        <v/>
      </c>
      <c r="U394" s="39" t="str">
        <f>+IFERROR(VLOOKUP(C394,[1]Directorio!$B$2:$V$1100,18,FALSE),"")</f>
        <v/>
      </c>
      <c r="V394" s="39" t="str">
        <f>+IFERROR(VLOOKUP(C394,[1]Directorio!$B$2:$V$1100,19,FALSE),"")</f>
        <v/>
      </c>
      <c r="W394" s="40" t="str">
        <f>+IFERROR(VLOOKUP(C394,[1]Directorio!$B$2:$V$1100,20,FALSE),"")</f>
        <v/>
      </c>
      <c r="X394" s="39" t="str">
        <f>+IFERROR(VLOOKUP(C394,[1]Directorio!$B$2:$V$1100,21,FALSE),"")</f>
        <v/>
      </c>
      <c r="Y394" s="34"/>
      <c r="Z394" s="34"/>
      <c r="AA394" s="41"/>
      <c r="AB394" s="42"/>
      <c r="AC394" s="34"/>
      <c r="AD394" s="42"/>
      <c r="AE394" s="34"/>
      <c r="AF394" s="42"/>
      <c r="AG394" s="51"/>
    </row>
    <row r="395" spans="1:33" x14ac:dyDescent="0.25">
      <c r="A395" s="54">
        <v>391</v>
      </c>
      <c r="B395" s="48" t="str">
        <f t="shared" si="6"/>
        <v/>
      </c>
      <c r="C395" s="35"/>
      <c r="D395" s="43" t="str">
        <f>+IFERROR(VLOOKUP(E395,Listas!$H$2:$I$34,2,FALSE),"")</f>
        <v/>
      </c>
      <c r="E395" s="36" t="str">
        <f>+IFERROR(VLOOKUP(C395,[1]Directorio!$B$2:$V$1100,2,FALSE),"")</f>
        <v/>
      </c>
      <c r="F395" s="37" t="str">
        <f>+IFERROR(VLOOKUP(C395,[1]Directorio!$B$2:$V$1100,3,FALSE),"")</f>
        <v/>
      </c>
      <c r="G395" s="36" t="str">
        <f>+IFERROR(VLOOKUP(C395,[1]Directorio!$B$2:$V$1100,4,FALSE),"")</f>
        <v/>
      </c>
      <c r="H395" s="36" t="str">
        <f>+IFERROR(VLOOKUP(C395,[1]Directorio!$B$2:$V$1100,5,FALSE),"")</f>
        <v/>
      </c>
      <c r="I395" s="36" t="str">
        <f>+IFERROR(VLOOKUP(C395,[1]Directorio!$B$2:$V$1100,6,FALSE),"")</f>
        <v/>
      </c>
      <c r="J395" s="36" t="str">
        <f>+IFERROR(VLOOKUP(C395,[1]Directorio!$B$2:$V$1100,7,FALSE),"")</f>
        <v/>
      </c>
      <c r="K395" s="36" t="str">
        <f>+IFERROR(VLOOKUP(C395,[1]Directorio!$B$2:$V$1100,8,FALSE),"")</f>
        <v/>
      </c>
      <c r="L395" s="36" t="str">
        <f>+IFERROR(VLOOKUP(C395,[1]Directorio!$B$2:$V$1100,9,FALSE),"")</f>
        <v/>
      </c>
      <c r="M395" s="36" t="str">
        <f>+IFERROR(VLOOKUP(C395,[1]Directorio!$B$2:$V$1100,10,FALSE),"")</f>
        <v/>
      </c>
      <c r="N395" s="36" t="str">
        <f>+IFERROR(VLOOKUP(C395,[1]Directorio!$B$2:$V$1100,11,FALSE),"")</f>
        <v/>
      </c>
      <c r="O395" s="38" t="str">
        <f>+IFERROR(VLOOKUP(C395,[1]Directorio!$B$2:$V$1100,12,FALSE),"")</f>
        <v/>
      </c>
      <c r="P395" s="36" t="str">
        <f>+IFERROR(VLOOKUP(C395,[1]Directorio!$B$2:$V$1100,13,FALSE),"")</f>
        <v/>
      </c>
      <c r="Q395" s="36" t="str">
        <f>+IFERROR(VLOOKUP(C395,[1]Directorio!$B$2:$V$1100,14,FALSE),"")</f>
        <v/>
      </c>
      <c r="R395" s="36" t="str">
        <f>+IFERROR(VLOOKUP(C395,[1]Directorio!$B$2:$V$1100,15,FALSE),"")</f>
        <v/>
      </c>
      <c r="S395" s="36" t="str">
        <f>+IFERROR(VLOOKUP(C395,[1]Directorio!$B$2:$V$1100,16,FALSE),"")</f>
        <v/>
      </c>
      <c r="T395" s="36" t="str">
        <f>+IFERROR(VLOOKUP(C395,[1]Directorio!$B$2:$V$1100,17,FALSE),"")</f>
        <v/>
      </c>
      <c r="U395" s="39" t="str">
        <f>+IFERROR(VLOOKUP(C395,[1]Directorio!$B$2:$V$1100,18,FALSE),"")</f>
        <v/>
      </c>
      <c r="V395" s="39" t="str">
        <f>+IFERROR(VLOOKUP(C395,[1]Directorio!$B$2:$V$1100,19,FALSE),"")</f>
        <v/>
      </c>
      <c r="W395" s="40" t="str">
        <f>+IFERROR(VLOOKUP(C395,[1]Directorio!$B$2:$V$1100,20,FALSE),"")</f>
        <v/>
      </c>
      <c r="X395" s="39" t="str">
        <f>+IFERROR(VLOOKUP(C395,[1]Directorio!$B$2:$V$1100,21,FALSE),"")</f>
        <v/>
      </c>
      <c r="Y395" s="34"/>
      <c r="Z395" s="34"/>
      <c r="AA395" s="41"/>
      <c r="AB395" s="42"/>
      <c r="AC395" s="34"/>
      <c r="AD395" s="42"/>
      <c r="AE395" s="34"/>
      <c r="AF395" s="42"/>
      <c r="AG395" s="51"/>
    </row>
    <row r="396" spans="1:33" x14ac:dyDescent="0.25">
      <c r="A396" s="54">
        <v>392</v>
      </c>
      <c r="B396" s="48" t="str">
        <f t="shared" si="6"/>
        <v/>
      </c>
      <c r="C396" s="35"/>
      <c r="D396" s="43" t="str">
        <f>+IFERROR(VLOOKUP(E396,Listas!$H$2:$I$34,2,FALSE),"")</f>
        <v/>
      </c>
      <c r="E396" s="36" t="str">
        <f>+IFERROR(VLOOKUP(C396,[1]Directorio!$B$2:$V$1100,2,FALSE),"")</f>
        <v/>
      </c>
      <c r="F396" s="37" t="str">
        <f>+IFERROR(VLOOKUP(C396,[1]Directorio!$B$2:$V$1100,3,FALSE),"")</f>
        <v/>
      </c>
      <c r="G396" s="36" t="str">
        <f>+IFERROR(VLOOKUP(C396,[1]Directorio!$B$2:$V$1100,4,FALSE),"")</f>
        <v/>
      </c>
      <c r="H396" s="36" t="str">
        <f>+IFERROR(VLOOKUP(C396,[1]Directorio!$B$2:$V$1100,5,FALSE),"")</f>
        <v/>
      </c>
      <c r="I396" s="36" t="str">
        <f>+IFERROR(VLOOKUP(C396,[1]Directorio!$B$2:$V$1100,6,FALSE),"")</f>
        <v/>
      </c>
      <c r="J396" s="36" t="str">
        <f>+IFERROR(VLOOKUP(C396,[1]Directorio!$B$2:$V$1100,7,FALSE),"")</f>
        <v/>
      </c>
      <c r="K396" s="36" t="str">
        <f>+IFERROR(VLOOKUP(C396,[1]Directorio!$B$2:$V$1100,8,FALSE),"")</f>
        <v/>
      </c>
      <c r="L396" s="36" t="str">
        <f>+IFERROR(VLOOKUP(C396,[1]Directorio!$B$2:$V$1100,9,FALSE),"")</f>
        <v/>
      </c>
      <c r="M396" s="36" t="str">
        <f>+IFERROR(VLOOKUP(C396,[1]Directorio!$B$2:$V$1100,10,FALSE),"")</f>
        <v/>
      </c>
      <c r="N396" s="36" t="str">
        <f>+IFERROR(VLOOKUP(C396,[1]Directorio!$B$2:$V$1100,11,FALSE),"")</f>
        <v/>
      </c>
      <c r="O396" s="38" t="str">
        <f>+IFERROR(VLOOKUP(C396,[1]Directorio!$B$2:$V$1100,12,FALSE),"")</f>
        <v/>
      </c>
      <c r="P396" s="36" t="str">
        <f>+IFERROR(VLOOKUP(C396,[1]Directorio!$B$2:$V$1100,13,FALSE),"")</f>
        <v/>
      </c>
      <c r="Q396" s="36" t="str">
        <f>+IFERROR(VLOOKUP(C396,[1]Directorio!$B$2:$V$1100,14,FALSE),"")</f>
        <v/>
      </c>
      <c r="R396" s="36" t="str">
        <f>+IFERROR(VLOOKUP(C396,[1]Directorio!$B$2:$V$1100,15,FALSE),"")</f>
        <v/>
      </c>
      <c r="S396" s="36" t="str">
        <f>+IFERROR(VLOOKUP(C396,[1]Directorio!$B$2:$V$1100,16,FALSE),"")</f>
        <v/>
      </c>
      <c r="T396" s="36" t="str">
        <f>+IFERROR(VLOOKUP(C396,[1]Directorio!$B$2:$V$1100,17,FALSE),"")</f>
        <v/>
      </c>
      <c r="U396" s="39" t="str">
        <f>+IFERROR(VLOOKUP(C396,[1]Directorio!$B$2:$V$1100,18,FALSE),"")</f>
        <v/>
      </c>
      <c r="V396" s="39" t="str">
        <f>+IFERROR(VLOOKUP(C396,[1]Directorio!$B$2:$V$1100,19,FALSE),"")</f>
        <v/>
      </c>
      <c r="W396" s="40" t="str">
        <f>+IFERROR(VLOOKUP(C396,[1]Directorio!$B$2:$V$1100,20,FALSE),"")</f>
        <v/>
      </c>
      <c r="X396" s="39" t="str">
        <f>+IFERROR(VLOOKUP(C396,[1]Directorio!$B$2:$V$1100,21,FALSE),"")</f>
        <v/>
      </c>
      <c r="Y396" s="34"/>
      <c r="Z396" s="34"/>
      <c r="AA396" s="41"/>
      <c r="AB396" s="42"/>
      <c r="AC396" s="34"/>
      <c r="AD396" s="42"/>
      <c r="AE396" s="34"/>
      <c r="AF396" s="42"/>
      <c r="AG396" s="51"/>
    </row>
    <row r="397" spans="1:33" x14ac:dyDescent="0.25">
      <c r="A397" s="54">
        <v>393</v>
      </c>
      <c r="B397" s="48" t="str">
        <f t="shared" si="6"/>
        <v/>
      </c>
      <c r="C397" s="35"/>
      <c r="D397" s="43" t="str">
        <f>+IFERROR(VLOOKUP(E397,Listas!$H$2:$I$34,2,FALSE),"")</f>
        <v/>
      </c>
      <c r="E397" s="36" t="str">
        <f>+IFERROR(VLOOKUP(C397,[1]Directorio!$B$2:$V$1100,2,FALSE),"")</f>
        <v/>
      </c>
      <c r="F397" s="37" t="str">
        <f>+IFERROR(VLOOKUP(C397,[1]Directorio!$B$2:$V$1100,3,FALSE),"")</f>
        <v/>
      </c>
      <c r="G397" s="36" t="str">
        <f>+IFERROR(VLOOKUP(C397,[1]Directorio!$B$2:$V$1100,4,FALSE),"")</f>
        <v/>
      </c>
      <c r="H397" s="36" t="str">
        <f>+IFERROR(VLOOKUP(C397,[1]Directorio!$B$2:$V$1100,5,FALSE),"")</f>
        <v/>
      </c>
      <c r="I397" s="36" t="str">
        <f>+IFERROR(VLOOKUP(C397,[1]Directorio!$B$2:$V$1100,6,FALSE),"")</f>
        <v/>
      </c>
      <c r="J397" s="36" t="str">
        <f>+IFERROR(VLOOKUP(C397,[1]Directorio!$B$2:$V$1100,7,FALSE),"")</f>
        <v/>
      </c>
      <c r="K397" s="36" t="str">
        <f>+IFERROR(VLOOKUP(C397,[1]Directorio!$B$2:$V$1100,8,FALSE),"")</f>
        <v/>
      </c>
      <c r="L397" s="36" t="str">
        <f>+IFERROR(VLOOKUP(C397,[1]Directorio!$B$2:$V$1100,9,FALSE),"")</f>
        <v/>
      </c>
      <c r="M397" s="36" t="str">
        <f>+IFERROR(VLOOKUP(C397,[1]Directorio!$B$2:$V$1100,10,FALSE),"")</f>
        <v/>
      </c>
      <c r="N397" s="36" t="str">
        <f>+IFERROR(VLOOKUP(C397,[1]Directorio!$B$2:$V$1100,11,FALSE),"")</f>
        <v/>
      </c>
      <c r="O397" s="38" t="str">
        <f>+IFERROR(VLOOKUP(C397,[1]Directorio!$B$2:$V$1100,12,FALSE),"")</f>
        <v/>
      </c>
      <c r="P397" s="36" t="str">
        <f>+IFERROR(VLOOKUP(C397,[1]Directorio!$B$2:$V$1100,13,FALSE),"")</f>
        <v/>
      </c>
      <c r="Q397" s="36" t="str">
        <f>+IFERROR(VLOOKUP(C397,[1]Directorio!$B$2:$V$1100,14,FALSE),"")</f>
        <v/>
      </c>
      <c r="R397" s="36" t="str">
        <f>+IFERROR(VLOOKUP(C397,[1]Directorio!$B$2:$V$1100,15,FALSE),"")</f>
        <v/>
      </c>
      <c r="S397" s="36" t="str">
        <f>+IFERROR(VLOOKUP(C397,[1]Directorio!$B$2:$V$1100,16,FALSE),"")</f>
        <v/>
      </c>
      <c r="T397" s="36" t="str">
        <f>+IFERROR(VLOOKUP(C397,[1]Directorio!$B$2:$V$1100,17,FALSE),"")</f>
        <v/>
      </c>
      <c r="U397" s="39" t="str">
        <f>+IFERROR(VLOOKUP(C397,[1]Directorio!$B$2:$V$1100,18,FALSE),"")</f>
        <v/>
      </c>
      <c r="V397" s="39" t="str">
        <f>+IFERROR(VLOOKUP(C397,[1]Directorio!$B$2:$V$1100,19,FALSE),"")</f>
        <v/>
      </c>
      <c r="W397" s="40" t="str">
        <f>+IFERROR(VLOOKUP(C397,[1]Directorio!$B$2:$V$1100,20,FALSE),"")</f>
        <v/>
      </c>
      <c r="X397" s="39" t="str">
        <f>+IFERROR(VLOOKUP(C397,[1]Directorio!$B$2:$V$1100,21,FALSE),"")</f>
        <v/>
      </c>
      <c r="Y397" s="34"/>
      <c r="Z397" s="34"/>
      <c r="AA397" s="41"/>
      <c r="AB397" s="42"/>
      <c r="AC397" s="34"/>
      <c r="AD397" s="42"/>
      <c r="AE397" s="34"/>
      <c r="AF397" s="42"/>
      <c r="AG397" s="51"/>
    </row>
    <row r="398" spans="1:33" x14ac:dyDescent="0.25">
      <c r="A398" s="54">
        <v>394</v>
      </c>
      <c r="B398" s="48" t="str">
        <f t="shared" si="6"/>
        <v/>
      </c>
      <c r="C398" s="35"/>
      <c r="D398" s="43" t="str">
        <f>+IFERROR(VLOOKUP(E398,Listas!$H$2:$I$34,2,FALSE),"")</f>
        <v/>
      </c>
      <c r="E398" s="36" t="str">
        <f>+IFERROR(VLOOKUP(C398,[1]Directorio!$B$2:$V$1100,2,FALSE),"")</f>
        <v/>
      </c>
      <c r="F398" s="37" t="str">
        <f>+IFERROR(VLOOKUP(C398,[1]Directorio!$B$2:$V$1100,3,FALSE),"")</f>
        <v/>
      </c>
      <c r="G398" s="36" t="str">
        <f>+IFERROR(VLOOKUP(C398,[1]Directorio!$B$2:$V$1100,4,FALSE),"")</f>
        <v/>
      </c>
      <c r="H398" s="36" t="str">
        <f>+IFERROR(VLOOKUP(C398,[1]Directorio!$B$2:$V$1100,5,FALSE),"")</f>
        <v/>
      </c>
      <c r="I398" s="36" t="str">
        <f>+IFERROR(VLOOKUP(C398,[1]Directorio!$B$2:$V$1100,6,FALSE),"")</f>
        <v/>
      </c>
      <c r="J398" s="36" t="str">
        <f>+IFERROR(VLOOKUP(C398,[1]Directorio!$B$2:$V$1100,7,FALSE),"")</f>
        <v/>
      </c>
      <c r="K398" s="36" t="str">
        <f>+IFERROR(VLOOKUP(C398,[1]Directorio!$B$2:$V$1100,8,FALSE),"")</f>
        <v/>
      </c>
      <c r="L398" s="36" t="str">
        <f>+IFERROR(VLOOKUP(C398,[1]Directorio!$B$2:$V$1100,9,FALSE),"")</f>
        <v/>
      </c>
      <c r="M398" s="36" t="str">
        <f>+IFERROR(VLOOKUP(C398,[1]Directorio!$B$2:$V$1100,10,FALSE),"")</f>
        <v/>
      </c>
      <c r="N398" s="36" t="str">
        <f>+IFERROR(VLOOKUP(C398,[1]Directorio!$B$2:$V$1100,11,FALSE),"")</f>
        <v/>
      </c>
      <c r="O398" s="38" t="str">
        <f>+IFERROR(VLOOKUP(C398,[1]Directorio!$B$2:$V$1100,12,FALSE),"")</f>
        <v/>
      </c>
      <c r="P398" s="36" t="str">
        <f>+IFERROR(VLOOKUP(C398,[1]Directorio!$B$2:$V$1100,13,FALSE),"")</f>
        <v/>
      </c>
      <c r="Q398" s="36" t="str">
        <f>+IFERROR(VLOOKUP(C398,[1]Directorio!$B$2:$V$1100,14,FALSE),"")</f>
        <v/>
      </c>
      <c r="R398" s="36" t="str">
        <f>+IFERROR(VLOOKUP(C398,[1]Directorio!$B$2:$V$1100,15,FALSE),"")</f>
        <v/>
      </c>
      <c r="S398" s="36" t="str">
        <f>+IFERROR(VLOOKUP(C398,[1]Directorio!$B$2:$V$1100,16,FALSE),"")</f>
        <v/>
      </c>
      <c r="T398" s="36" t="str">
        <f>+IFERROR(VLOOKUP(C398,[1]Directorio!$B$2:$V$1100,17,FALSE),"")</f>
        <v/>
      </c>
      <c r="U398" s="39" t="str">
        <f>+IFERROR(VLOOKUP(C398,[1]Directorio!$B$2:$V$1100,18,FALSE),"")</f>
        <v/>
      </c>
      <c r="V398" s="39" t="str">
        <f>+IFERROR(VLOOKUP(C398,[1]Directorio!$B$2:$V$1100,19,FALSE),"")</f>
        <v/>
      </c>
      <c r="W398" s="40" t="str">
        <f>+IFERROR(VLOOKUP(C398,[1]Directorio!$B$2:$V$1100,20,FALSE),"")</f>
        <v/>
      </c>
      <c r="X398" s="39" t="str">
        <f>+IFERROR(VLOOKUP(C398,[1]Directorio!$B$2:$V$1100,21,FALSE),"")</f>
        <v/>
      </c>
      <c r="Y398" s="34"/>
      <c r="Z398" s="34"/>
      <c r="AA398" s="41"/>
      <c r="AB398" s="42"/>
      <c r="AC398" s="34"/>
      <c r="AD398" s="42"/>
      <c r="AE398" s="34"/>
      <c r="AF398" s="42"/>
      <c r="AG398" s="51"/>
    </row>
    <row r="399" spans="1:33" x14ac:dyDescent="0.25">
      <c r="A399" s="54">
        <v>395</v>
      </c>
      <c r="B399" s="48" t="str">
        <f t="shared" si="6"/>
        <v/>
      </c>
      <c r="C399" s="35"/>
      <c r="D399" s="43" t="str">
        <f>+IFERROR(VLOOKUP(E399,Listas!$H$2:$I$34,2,FALSE),"")</f>
        <v/>
      </c>
      <c r="E399" s="36" t="str">
        <f>+IFERROR(VLOOKUP(C399,[1]Directorio!$B$2:$V$1100,2,FALSE),"")</f>
        <v/>
      </c>
      <c r="F399" s="37" t="str">
        <f>+IFERROR(VLOOKUP(C399,[1]Directorio!$B$2:$V$1100,3,FALSE),"")</f>
        <v/>
      </c>
      <c r="G399" s="36" t="str">
        <f>+IFERROR(VLOOKUP(C399,[1]Directorio!$B$2:$V$1100,4,FALSE),"")</f>
        <v/>
      </c>
      <c r="H399" s="36" t="str">
        <f>+IFERROR(VLOOKUP(C399,[1]Directorio!$B$2:$V$1100,5,FALSE),"")</f>
        <v/>
      </c>
      <c r="I399" s="36" t="str">
        <f>+IFERROR(VLOOKUP(C399,[1]Directorio!$B$2:$V$1100,6,FALSE),"")</f>
        <v/>
      </c>
      <c r="J399" s="36" t="str">
        <f>+IFERROR(VLOOKUP(C399,[1]Directorio!$B$2:$V$1100,7,FALSE),"")</f>
        <v/>
      </c>
      <c r="K399" s="36" t="str">
        <f>+IFERROR(VLOOKUP(C399,[1]Directorio!$B$2:$V$1100,8,FALSE),"")</f>
        <v/>
      </c>
      <c r="L399" s="36" t="str">
        <f>+IFERROR(VLOOKUP(C399,[1]Directorio!$B$2:$V$1100,9,FALSE),"")</f>
        <v/>
      </c>
      <c r="M399" s="36" t="str">
        <f>+IFERROR(VLOOKUP(C399,[1]Directorio!$B$2:$V$1100,10,FALSE),"")</f>
        <v/>
      </c>
      <c r="N399" s="36" t="str">
        <f>+IFERROR(VLOOKUP(C399,[1]Directorio!$B$2:$V$1100,11,FALSE),"")</f>
        <v/>
      </c>
      <c r="O399" s="38" t="str">
        <f>+IFERROR(VLOOKUP(C399,[1]Directorio!$B$2:$V$1100,12,FALSE),"")</f>
        <v/>
      </c>
      <c r="P399" s="36" t="str">
        <f>+IFERROR(VLOOKUP(C399,[1]Directorio!$B$2:$V$1100,13,FALSE),"")</f>
        <v/>
      </c>
      <c r="Q399" s="36" t="str">
        <f>+IFERROR(VLOOKUP(C399,[1]Directorio!$B$2:$V$1100,14,FALSE),"")</f>
        <v/>
      </c>
      <c r="R399" s="36" t="str">
        <f>+IFERROR(VLOOKUP(C399,[1]Directorio!$B$2:$V$1100,15,FALSE),"")</f>
        <v/>
      </c>
      <c r="S399" s="36" t="str">
        <f>+IFERROR(VLOOKUP(C399,[1]Directorio!$B$2:$V$1100,16,FALSE),"")</f>
        <v/>
      </c>
      <c r="T399" s="36" t="str">
        <f>+IFERROR(VLOOKUP(C399,[1]Directorio!$B$2:$V$1100,17,FALSE),"")</f>
        <v/>
      </c>
      <c r="U399" s="39" t="str">
        <f>+IFERROR(VLOOKUP(C399,[1]Directorio!$B$2:$V$1100,18,FALSE),"")</f>
        <v/>
      </c>
      <c r="V399" s="39" t="str">
        <f>+IFERROR(VLOOKUP(C399,[1]Directorio!$B$2:$V$1100,19,FALSE),"")</f>
        <v/>
      </c>
      <c r="W399" s="40" t="str">
        <f>+IFERROR(VLOOKUP(C399,[1]Directorio!$B$2:$V$1100,20,FALSE),"")</f>
        <v/>
      </c>
      <c r="X399" s="39" t="str">
        <f>+IFERROR(VLOOKUP(C399,[1]Directorio!$B$2:$V$1100,21,FALSE),"")</f>
        <v/>
      </c>
      <c r="Y399" s="34"/>
      <c r="Z399" s="34"/>
      <c r="AA399" s="41"/>
      <c r="AB399" s="42"/>
      <c r="AC399" s="34"/>
      <c r="AD399" s="42"/>
      <c r="AE399" s="34"/>
      <c r="AF399" s="42"/>
      <c r="AG399" s="51"/>
    </row>
    <row r="400" spans="1:33" x14ac:dyDescent="0.25">
      <c r="A400" s="54">
        <v>396</v>
      </c>
      <c r="B400" s="48" t="str">
        <f t="shared" si="6"/>
        <v/>
      </c>
      <c r="C400" s="35"/>
      <c r="D400" s="43" t="str">
        <f>+IFERROR(VLOOKUP(E400,Listas!$H$2:$I$34,2,FALSE),"")</f>
        <v/>
      </c>
      <c r="E400" s="36" t="str">
        <f>+IFERROR(VLOOKUP(C400,[1]Directorio!$B$2:$V$1100,2,FALSE),"")</f>
        <v/>
      </c>
      <c r="F400" s="37" t="str">
        <f>+IFERROR(VLOOKUP(C400,[1]Directorio!$B$2:$V$1100,3,FALSE),"")</f>
        <v/>
      </c>
      <c r="G400" s="36" t="str">
        <f>+IFERROR(VLOOKUP(C400,[1]Directorio!$B$2:$V$1100,4,FALSE),"")</f>
        <v/>
      </c>
      <c r="H400" s="36" t="str">
        <f>+IFERROR(VLOOKUP(C400,[1]Directorio!$B$2:$V$1100,5,FALSE),"")</f>
        <v/>
      </c>
      <c r="I400" s="36" t="str">
        <f>+IFERROR(VLOOKUP(C400,[1]Directorio!$B$2:$V$1100,6,FALSE),"")</f>
        <v/>
      </c>
      <c r="J400" s="36" t="str">
        <f>+IFERROR(VLOOKUP(C400,[1]Directorio!$B$2:$V$1100,7,FALSE),"")</f>
        <v/>
      </c>
      <c r="K400" s="36" t="str">
        <f>+IFERROR(VLOOKUP(C400,[1]Directorio!$B$2:$V$1100,8,FALSE),"")</f>
        <v/>
      </c>
      <c r="L400" s="36" t="str">
        <f>+IFERROR(VLOOKUP(C400,[1]Directorio!$B$2:$V$1100,9,FALSE),"")</f>
        <v/>
      </c>
      <c r="M400" s="36" t="str">
        <f>+IFERROR(VLOOKUP(C400,[1]Directorio!$B$2:$V$1100,10,FALSE),"")</f>
        <v/>
      </c>
      <c r="N400" s="36" t="str">
        <f>+IFERROR(VLOOKUP(C400,[1]Directorio!$B$2:$V$1100,11,FALSE),"")</f>
        <v/>
      </c>
      <c r="O400" s="38" t="str">
        <f>+IFERROR(VLOOKUP(C400,[1]Directorio!$B$2:$V$1100,12,FALSE),"")</f>
        <v/>
      </c>
      <c r="P400" s="36" t="str">
        <f>+IFERROR(VLOOKUP(C400,[1]Directorio!$B$2:$V$1100,13,FALSE),"")</f>
        <v/>
      </c>
      <c r="Q400" s="36" t="str">
        <f>+IFERROR(VLOOKUP(C400,[1]Directorio!$B$2:$V$1100,14,FALSE),"")</f>
        <v/>
      </c>
      <c r="R400" s="36" t="str">
        <f>+IFERROR(VLOOKUP(C400,[1]Directorio!$B$2:$V$1100,15,FALSE),"")</f>
        <v/>
      </c>
      <c r="S400" s="36" t="str">
        <f>+IFERROR(VLOOKUP(C400,[1]Directorio!$B$2:$V$1100,16,FALSE),"")</f>
        <v/>
      </c>
      <c r="T400" s="36" t="str">
        <f>+IFERROR(VLOOKUP(C400,[1]Directorio!$B$2:$V$1100,17,FALSE),"")</f>
        <v/>
      </c>
      <c r="U400" s="39" t="str">
        <f>+IFERROR(VLOOKUP(C400,[1]Directorio!$B$2:$V$1100,18,FALSE),"")</f>
        <v/>
      </c>
      <c r="V400" s="39" t="str">
        <f>+IFERROR(VLOOKUP(C400,[1]Directorio!$B$2:$V$1100,19,FALSE),"")</f>
        <v/>
      </c>
      <c r="W400" s="40" t="str">
        <f>+IFERROR(VLOOKUP(C400,[1]Directorio!$B$2:$V$1100,20,FALSE),"")</f>
        <v/>
      </c>
      <c r="X400" s="39" t="str">
        <f>+IFERROR(VLOOKUP(C400,[1]Directorio!$B$2:$V$1100,21,FALSE),"")</f>
        <v/>
      </c>
      <c r="Y400" s="34"/>
      <c r="Z400" s="34"/>
      <c r="AA400" s="41"/>
      <c r="AB400" s="42"/>
      <c r="AC400" s="34"/>
      <c r="AD400" s="42"/>
      <c r="AE400" s="34"/>
      <c r="AF400" s="42"/>
      <c r="AG400" s="51"/>
    </row>
  </sheetData>
  <sheetProtection algorithmName="SHA-512" hashValue="p/s+940/7/8MlG28LZqy9Oo/KT9j/EiuE4LBOktAUjLCz2IEUG9+gfJu+lXtfYmGwTIltHte4HK9TIllVWypQw==" saltValue="cxHTtzuGvPMstw4NwJOdRg==" spinCount="100000" sheet="1" objects="1" scenarios="1"/>
  <mergeCells count="5">
    <mergeCell ref="A1:E3"/>
    <mergeCell ref="AE1:AF1"/>
    <mergeCell ref="AE2:AF2"/>
    <mergeCell ref="AE3:AG3"/>
    <mergeCell ref="F1:AD3"/>
  </mergeCells>
  <conditionalFormatting sqref="AF5">
    <cfRule type="cellIs" dxfId="3" priority="7" operator="equal">
      <formula>"No"</formula>
    </cfRule>
    <cfRule type="cellIs" dxfId="2" priority="8" operator="equal">
      <formula>"Si"</formula>
    </cfRule>
  </conditionalFormatting>
  <conditionalFormatting sqref="AF6:AF400">
    <cfRule type="cellIs" dxfId="1" priority="1" operator="equal">
      <formula>"No"</formula>
    </cfRule>
    <cfRule type="cellIs" dxfId="0" priority="2" operator="equal">
      <formula>"Si"</formula>
    </cfRule>
  </conditionalFormatting>
  <dataValidations count="2">
    <dataValidation type="date" allowBlank="1" showInputMessage="1" showErrorMessage="1" sqref="AC5:AC134 AE5:AE134 Y5:Y134">
      <formula1>43419</formula1>
      <formula2>44013</formula2>
    </dataValidation>
    <dataValidation type="list" allowBlank="1" showInputMessage="1" showErrorMessage="1" sqref="AA5:AA134">
      <formula1>INDIRECT(Z5)</formula1>
    </dataValidation>
  </dataValidations>
  <pageMargins left="0.25" right="0.25" top="0.75" bottom="0.75" header="0.3" footer="0.3"/>
  <pageSetup scale="65" fitToHeight="0" orientation="landscape" horizontalDpi="4294967295" verticalDpi="4294967295" r:id="rId1"/>
  <headerFooter>
    <oddFooter>&amp;C&amp;G</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Listas!$A$2:$A$3</xm:f>
          </x14:formula1>
          <xm:sqref>AD5:AD134 AB5:AB134</xm:sqref>
        </x14:dataValidation>
        <x14:dataValidation type="list" allowBlank="1" showInputMessage="1" showErrorMessage="1">
          <x14:formula1>
            <xm:f>Listas!$B$2:$B$3</xm:f>
          </x14:formula1>
          <xm:sqref>AF5:AF134</xm:sqref>
        </x14:dataValidation>
        <x14:dataValidation type="list" allowBlank="1" showInputMessage="1" showErrorMessage="1">
          <x14:formula1>
            <xm:f>Listas!$C$2:$C$12</xm:f>
          </x14:formula1>
          <xm:sqref>Z5:Z134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54"/>
  <sheetViews>
    <sheetView tabSelected="1" view="pageBreakPreview" zoomScale="90" zoomScaleNormal="100" zoomScaleSheetLayoutView="90" workbookViewId="0">
      <selection activeCell="O9" sqref="O9"/>
    </sheetView>
  </sheetViews>
  <sheetFormatPr baseColWidth="10" defaultColWidth="11.42578125" defaultRowHeight="15" x14ac:dyDescent="0.25"/>
  <cols>
    <col min="1" max="13" width="10.7109375" style="3" customWidth="1"/>
    <col min="14" max="15" width="15.7109375" style="3" customWidth="1"/>
    <col min="16" max="16384" width="11.42578125" style="3"/>
  </cols>
  <sheetData>
    <row r="1" spans="1:22" ht="24.95" customHeight="1" x14ac:dyDescent="0.25">
      <c r="A1" s="71"/>
      <c r="B1" s="71" t="s">
        <v>363</v>
      </c>
      <c r="C1" s="71"/>
      <c r="D1" s="71"/>
      <c r="E1" s="71"/>
      <c r="F1" s="71"/>
      <c r="G1" s="71"/>
      <c r="H1" s="71"/>
      <c r="I1" s="71"/>
      <c r="J1" s="71"/>
      <c r="K1" s="71"/>
      <c r="L1" s="71"/>
      <c r="M1" s="71"/>
      <c r="N1" s="55" t="s">
        <v>364</v>
      </c>
      <c r="O1" s="57">
        <v>43563</v>
      </c>
    </row>
    <row r="2" spans="1:22" ht="24.95" customHeight="1" x14ac:dyDescent="0.25">
      <c r="A2" s="71"/>
      <c r="B2" s="71"/>
      <c r="C2" s="71"/>
      <c r="D2" s="71"/>
      <c r="E2" s="71"/>
      <c r="F2" s="71"/>
      <c r="G2" s="71"/>
      <c r="H2" s="71"/>
      <c r="I2" s="71"/>
      <c r="J2" s="71"/>
      <c r="K2" s="71"/>
      <c r="L2" s="71"/>
      <c r="M2" s="71"/>
      <c r="N2" s="55" t="s">
        <v>26</v>
      </c>
      <c r="O2" s="55" t="s">
        <v>3</v>
      </c>
    </row>
    <row r="3" spans="1:22" ht="30" customHeight="1" x14ac:dyDescent="0.25">
      <c r="A3" s="71"/>
      <c r="B3" s="71"/>
      <c r="C3" s="71"/>
      <c r="D3" s="71"/>
      <c r="E3" s="71"/>
      <c r="F3" s="71"/>
      <c r="G3" s="71"/>
      <c r="H3" s="71"/>
      <c r="I3" s="71"/>
      <c r="J3" s="71"/>
      <c r="K3" s="71"/>
      <c r="L3" s="71"/>
      <c r="M3" s="71"/>
      <c r="N3" s="68" t="s">
        <v>362</v>
      </c>
      <c r="O3" s="68"/>
    </row>
    <row r="4" spans="1:22" x14ac:dyDescent="0.25">
      <c r="A4" s="14"/>
      <c r="B4" s="15"/>
      <c r="C4" s="15"/>
      <c r="D4" s="15"/>
      <c r="E4" s="15"/>
      <c r="F4" s="15"/>
      <c r="G4" s="15"/>
      <c r="H4" s="15"/>
      <c r="I4" s="15"/>
      <c r="J4" s="15"/>
      <c r="K4" s="15"/>
      <c r="L4" s="15"/>
      <c r="M4" s="15"/>
      <c r="N4" s="15"/>
      <c r="O4" s="16"/>
    </row>
    <row r="5" spans="1:22" s="12" customFormat="1" x14ac:dyDescent="0.25">
      <c r="A5" s="4"/>
      <c r="B5" s="5"/>
      <c r="C5" s="5"/>
      <c r="D5" s="6"/>
      <c r="E5" s="7"/>
      <c r="F5" s="7"/>
      <c r="G5" s="7"/>
      <c r="H5" s="7"/>
      <c r="I5" s="7"/>
      <c r="J5" s="7"/>
      <c r="K5" s="7"/>
      <c r="L5" s="8"/>
      <c r="M5" s="8"/>
      <c r="N5" s="8"/>
      <c r="O5" s="9"/>
      <c r="P5" s="10"/>
      <c r="Q5" s="11"/>
      <c r="R5" s="11"/>
      <c r="S5" s="10"/>
      <c r="T5" s="11"/>
      <c r="U5" s="11"/>
      <c r="V5" s="11"/>
    </row>
    <row r="6" spans="1:22" s="12" customFormat="1" ht="13.5" customHeight="1" x14ac:dyDescent="0.25">
      <c r="A6" s="4"/>
      <c r="B6" s="73" t="s">
        <v>4</v>
      </c>
      <c r="C6" s="73"/>
      <c r="D6" s="73"/>
      <c r="E6" s="73"/>
      <c r="F6" s="73"/>
      <c r="G6" s="73"/>
      <c r="H6" s="73"/>
      <c r="I6" s="73"/>
      <c r="J6" s="73"/>
      <c r="K6" s="73"/>
      <c r="L6" s="73"/>
      <c r="M6" s="73"/>
      <c r="N6" s="73"/>
      <c r="O6" s="13"/>
      <c r="P6" s="10"/>
      <c r="Q6" s="11"/>
      <c r="R6" s="11"/>
      <c r="S6" s="10"/>
      <c r="T6" s="11"/>
      <c r="U6" s="11"/>
      <c r="V6" s="11"/>
    </row>
    <row r="7" spans="1:22" s="12" customFormat="1" x14ac:dyDescent="0.25">
      <c r="A7" s="4"/>
      <c r="B7" s="5"/>
      <c r="C7" s="5"/>
      <c r="D7" s="6"/>
      <c r="E7" s="7"/>
      <c r="F7" s="7"/>
      <c r="G7" s="7"/>
      <c r="H7" s="7"/>
      <c r="I7" s="7"/>
      <c r="J7" s="7"/>
      <c r="K7" s="7"/>
      <c r="L7" s="8"/>
      <c r="M7" s="8"/>
      <c r="N7" s="8"/>
      <c r="O7" s="13"/>
      <c r="P7" s="10"/>
      <c r="Q7" s="11"/>
      <c r="R7" s="11"/>
      <c r="S7" s="10"/>
      <c r="T7" s="11"/>
      <c r="U7" s="11"/>
      <c r="V7" s="11"/>
    </row>
    <row r="8" spans="1:22" x14ac:dyDescent="0.25">
      <c r="A8" s="14"/>
      <c r="B8" s="74"/>
      <c r="C8" s="74"/>
      <c r="D8" s="74"/>
      <c r="E8" s="74"/>
      <c r="F8" s="74"/>
      <c r="G8" s="74"/>
      <c r="H8" s="74"/>
      <c r="I8" s="74"/>
      <c r="J8" s="74"/>
      <c r="K8" s="74"/>
      <c r="L8" s="74"/>
      <c r="M8" s="74"/>
      <c r="N8" s="74"/>
      <c r="O8" s="16"/>
    </row>
    <row r="9" spans="1:22" x14ac:dyDescent="0.25">
      <c r="A9" s="14"/>
      <c r="B9" s="75" t="s">
        <v>0</v>
      </c>
      <c r="C9" s="75"/>
      <c r="D9" s="75"/>
      <c r="E9" s="75"/>
      <c r="F9" s="75"/>
      <c r="G9" s="75"/>
      <c r="H9" s="75"/>
      <c r="I9" s="75"/>
      <c r="J9" s="75"/>
      <c r="K9" s="75"/>
      <c r="L9" s="75"/>
      <c r="M9" s="75"/>
      <c r="N9" s="75"/>
      <c r="O9" s="16"/>
    </row>
    <row r="10" spans="1:22" x14ac:dyDescent="0.25">
      <c r="A10" s="14"/>
      <c r="B10" s="75"/>
      <c r="C10" s="75"/>
      <c r="D10" s="75"/>
      <c r="E10" s="75"/>
      <c r="F10" s="75"/>
      <c r="G10" s="75"/>
      <c r="H10" s="75"/>
      <c r="I10" s="75"/>
      <c r="J10" s="75"/>
      <c r="K10" s="75"/>
      <c r="L10" s="75"/>
      <c r="M10" s="75"/>
      <c r="N10" s="75"/>
      <c r="O10" s="16"/>
    </row>
    <row r="11" spans="1:22" x14ac:dyDescent="0.25">
      <c r="A11" s="14"/>
      <c r="B11" s="75"/>
      <c r="C11" s="75"/>
      <c r="D11" s="75"/>
      <c r="E11" s="75"/>
      <c r="F11" s="75"/>
      <c r="G11" s="75"/>
      <c r="H11" s="75"/>
      <c r="I11" s="75"/>
      <c r="J11" s="75"/>
      <c r="K11" s="75"/>
      <c r="L11" s="75"/>
      <c r="M11" s="75"/>
      <c r="N11" s="75"/>
      <c r="O11" s="16"/>
    </row>
    <row r="12" spans="1:22" x14ac:dyDescent="0.25">
      <c r="A12" s="14"/>
      <c r="B12" s="75"/>
      <c r="C12" s="75"/>
      <c r="D12" s="75"/>
      <c r="E12" s="75"/>
      <c r="F12" s="75"/>
      <c r="G12" s="75"/>
      <c r="H12" s="75"/>
      <c r="I12" s="75"/>
      <c r="J12" s="75"/>
      <c r="K12" s="75"/>
      <c r="L12" s="75"/>
      <c r="M12" s="75"/>
      <c r="N12" s="75"/>
      <c r="O12" s="16"/>
    </row>
    <row r="13" spans="1:22" x14ac:dyDescent="0.25">
      <c r="A13" s="14"/>
      <c r="B13" s="75"/>
      <c r="C13" s="75"/>
      <c r="D13" s="75"/>
      <c r="E13" s="75"/>
      <c r="F13" s="75"/>
      <c r="G13" s="75"/>
      <c r="H13" s="75"/>
      <c r="I13" s="75"/>
      <c r="J13" s="75"/>
      <c r="K13" s="75"/>
      <c r="L13" s="75"/>
      <c r="M13" s="75"/>
      <c r="N13" s="75"/>
      <c r="O13" s="16"/>
    </row>
    <row r="14" spans="1:22" ht="15" customHeight="1" x14ac:dyDescent="0.25">
      <c r="A14" s="14"/>
      <c r="B14" s="72" t="s">
        <v>359</v>
      </c>
      <c r="C14" s="72"/>
      <c r="D14" s="72"/>
      <c r="E14" s="72"/>
      <c r="F14" s="72"/>
      <c r="G14" s="72"/>
      <c r="H14" s="72"/>
      <c r="I14" s="72"/>
      <c r="J14" s="72"/>
      <c r="K14" s="72"/>
      <c r="L14" s="72"/>
      <c r="M14" s="72"/>
      <c r="N14" s="72"/>
      <c r="O14" s="16"/>
    </row>
    <row r="15" spans="1:22" x14ac:dyDescent="0.25">
      <c r="A15" s="14"/>
      <c r="B15" s="72"/>
      <c r="C15" s="72"/>
      <c r="D15" s="72"/>
      <c r="E15" s="72"/>
      <c r="F15" s="72"/>
      <c r="G15" s="72"/>
      <c r="H15" s="72"/>
      <c r="I15" s="72"/>
      <c r="J15" s="72"/>
      <c r="K15" s="72"/>
      <c r="L15" s="72"/>
      <c r="M15" s="72"/>
      <c r="N15" s="72"/>
      <c r="O15" s="16"/>
    </row>
    <row r="16" spans="1:22" x14ac:dyDescent="0.25">
      <c r="A16" s="14"/>
      <c r="B16" s="72"/>
      <c r="C16" s="72"/>
      <c r="D16" s="72"/>
      <c r="E16" s="72"/>
      <c r="F16" s="72"/>
      <c r="G16" s="72"/>
      <c r="H16" s="72"/>
      <c r="I16" s="72"/>
      <c r="J16" s="72"/>
      <c r="K16" s="72"/>
      <c r="L16" s="72"/>
      <c r="M16" s="72"/>
      <c r="N16" s="72"/>
      <c r="O16" s="16"/>
    </row>
    <row r="17" spans="1:15" x14ac:dyDescent="0.25">
      <c r="A17" s="14"/>
      <c r="B17" s="72"/>
      <c r="C17" s="72"/>
      <c r="D17" s="72"/>
      <c r="E17" s="72"/>
      <c r="F17" s="72"/>
      <c r="G17" s="72"/>
      <c r="H17" s="72"/>
      <c r="I17" s="72"/>
      <c r="J17" s="72"/>
      <c r="K17" s="72"/>
      <c r="L17" s="72"/>
      <c r="M17" s="72"/>
      <c r="N17" s="72"/>
      <c r="O17" s="16"/>
    </row>
    <row r="18" spans="1:15" x14ac:dyDescent="0.25">
      <c r="A18" s="14"/>
      <c r="B18" s="72"/>
      <c r="C18" s="72"/>
      <c r="D18" s="72"/>
      <c r="E18" s="72"/>
      <c r="F18" s="72"/>
      <c r="G18" s="72"/>
      <c r="H18" s="72"/>
      <c r="I18" s="72"/>
      <c r="J18" s="72"/>
      <c r="K18" s="72"/>
      <c r="L18" s="72"/>
      <c r="M18" s="72"/>
      <c r="N18" s="72"/>
      <c r="O18" s="16"/>
    </row>
    <row r="19" spans="1:15" x14ac:dyDescent="0.25">
      <c r="A19" s="14"/>
      <c r="B19" s="72"/>
      <c r="C19" s="72"/>
      <c r="D19" s="72"/>
      <c r="E19" s="72"/>
      <c r="F19" s="72"/>
      <c r="G19" s="72"/>
      <c r="H19" s="72"/>
      <c r="I19" s="72"/>
      <c r="J19" s="72"/>
      <c r="K19" s="72"/>
      <c r="L19" s="72"/>
      <c r="M19" s="72"/>
      <c r="N19" s="72"/>
      <c r="O19" s="16"/>
    </row>
    <row r="20" spans="1:15" x14ac:dyDescent="0.25">
      <c r="A20" s="14"/>
      <c r="B20" s="72"/>
      <c r="C20" s="72"/>
      <c r="D20" s="72"/>
      <c r="E20" s="72"/>
      <c r="F20" s="72"/>
      <c r="G20" s="72"/>
      <c r="H20" s="72"/>
      <c r="I20" s="72"/>
      <c r="J20" s="72"/>
      <c r="K20" s="72"/>
      <c r="L20" s="72"/>
      <c r="M20" s="72"/>
      <c r="N20" s="72"/>
      <c r="O20" s="16"/>
    </row>
    <row r="21" spans="1:15" x14ac:dyDescent="0.25">
      <c r="A21" s="14"/>
      <c r="B21" s="72"/>
      <c r="C21" s="72"/>
      <c r="D21" s="72"/>
      <c r="E21" s="72"/>
      <c r="F21" s="72"/>
      <c r="G21" s="72"/>
      <c r="H21" s="72"/>
      <c r="I21" s="72"/>
      <c r="J21" s="72"/>
      <c r="K21" s="72"/>
      <c r="L21" s="72"/>
      <c r="M21" s="72"/>
      <c r="N21" s="72"/>
      <c r="O21" s="16"/>
    </row>
    <row r="22" spans="1:15" x14ac:dyDescent="0.25">
      <c r="A22" s="14"/>
      <c r="B22" s="72"/>
      <c r="C22" s="72"/>
      <c r="D22" s="72"/>
      <c r="E22" s="72"/>
      <c r="F22" s="72"/>
      <c r="G22" s="72"/>
      <c r="H22" s="72"/>
      <c r="I22" s="72"/>
      <c r="J22" s="72"/>
      <c r="K22" s="72"/>
      <c r="L22" s="72"/>
      <c r="M22" s="72"/>
      <c r="N22" s="72"/>
      <c r="O22" s="16"/>
    </row>
    <row r="23" spans="1:15" x14ac:dyDescent="0.25">
      <c r="A23" s="14"/>
      <c r="B23" s="72"/>
      <c r="C23" s="72"/>
      <c r="D23" s="72"/>
      <c r="E23" s="72"/>
      <c r="F23" s="72"/>
      <c r="G23" s="72"/>
      <c r="H23" s="72"/>
      <c r="I23" s="72"/>
      <c r="J23" s="72"/>
      <c r="K23" s="72"/>
      <c r="L23" s="72"/>
      <c r="M23" s="72"/>
      <c r="N23" s="72"/>
      <c r="O23" s="16"/>
    </row>
    <row r="24" spans="1:15" x14ac:dyDescent="0.25">
      <c r="A24" s="14"/>
      <c r="B24" s="72"/>
      <c r="C24" s="72"/>
      <c r="D24" s="72"/>
      <c r="E24" s="72"/>
      <c r="F24" s="72"/>
      <c r="G24" s="72"/>
      <c r="H24" s="72"/>
      <c r="I24" s="72"/>
      <c r="J24" s="72"/>
      <c r="K24" s="72"/>
      <c r="L24" s="72"/>
      <c r="M24" s="72"/>
      <c r="N24" s="72"/>
      <c r="O24" s="16"/>
    </row>
    <row r="25" spans="1:15" s="19" customFormat="1" x14ac:dyDescent="0.25">
      <c r="A25" s="17"/>
      <c r="B25" s="72"/>
      <c r="C25" s="72"/>
      <c r="D25" s="72"/>
      <c r="E25" s="72"/>
      <c r="F25" s="72"/>
      <c r="G25" s="72"/>
      <c r="H25" s="72"/>
      <c r="I25" s="72"/>
      <c r="J25" s="72"/>
      <c r="K25" s="72"/>
      <c r="L25" s="72"/>
      <c r="M25" s="72"/>
      <c r="N25" s="72"/>
      <c r="O25" s="18"/>
    </row>
    <row r="26" spans="1:15" s="22" customFormat="1" ht="12.75" x14ac:dyDescent="0.2">
      <c r="A26" s="20"/>
      <c r="B26" s="72"/>
      <c r="C26" s="72"/>
      <c r="D26" s="72"/>
      <c r="E26" s="72"/>
      <c r="F26" s="72"/>
      <c r="G26" s="72"/>
      <c r="H26" s="72"/>
      <c r="I26" s="72"/>
      <c r="J26" s="72"/>
      <c r="K26" s="72"/>
      <c r="L26" s="72"/>
      <c r="M26" s="72"/>
      <c r="N26" s="72"/>
      <c r="O26" s="21"/>
    </row>
    <row r="27" spans="1:15" s="22" customFormat="1" ht="12.75" x14ac:dyDescent="0.2">
      <c r="A27" s="20"/>
      <c r="B27" s="72"/>
      <c r="C27" s="72"/>
      <c r="D27" s="72"/>
      <c r="E27" s="72"/>
      <c r="F27" s="72"/>
      <c r="G27" s="72"/>
      <c r="H27" s="72"/>
      <c r="I27" s="72"/>
      <c r="J27" s="72"/>
      <c r="K27" s="72"/>
      <c r="L27" s="72"/>
      <c r="M27" s="72"/>
      <c r="N27" s="72"/>
      <c r="O27" s="21"/>
    </row>
    <row r="28" spans="1:15" s="22" customFormat="1" ht="5.25" customHeight="1" x14ac:dyDescent="0.2">
      <c r="A28" s="20"/>
      <c r="B28" s="72"/>
      <c r="C28" s="72"/>
      <c r="D28" s="72"/>
      <c r="E28" s="72"/>
      <c r="F28" s="72"/>
      <c r="G28" s="72"/>
      <c r="H28" s="72"/>
      <c r="I28" s="72"/>
      <c r="J28" s="72"/>
      <c r="K28" s="72"/>
      <c r="L28" s="72"/>
      <c r="M28" s="72"/>
      <c r="N28" s="72"/>
      <c r="O28" s="21"/>
    </row>
    <row r="29" spans="1:15" s="22" customFormat="1" ht="12.75" x14ac:dyDescent="0.2">
      <c r="A29" s="20"/>
      <c r="B29" s="72"/>
      <c r="C29" s="72"/>
      <c r="D29" s="72"/>
      <c r="E29" s="72"/>
      <c r="F29" s="72"/>
      <c r="G29" s="72"/>
      <c r="H29" s="72"/>
      <c r="I29" s="72"/>
      <c r="J29" s="72"/>
      <c r="K29" s="72"/>
      <c r="L29" s="72"/>
      <c r="M29" s="72"/>
      <c r="N29" s="72"/>
      <c r="O29" s="21"/>
    </row>
    <row r="30" spans="1:15" s="22" customFormat="1" ht="12.75" x14ac:dyDescent="0.2">
      <c r="A30" s="20"/>
      <c r="B30" s="72"/>
      <c r="C30" s="72"/>
      <c r="D30" s="72"/>
      <c r="E30" s="72"/>
      <c r="F30" s="72"/>
      <c r="G30" s="72"/>
      <c r="H30" s="72"/>
      <c r="I30" s="72"/>
      <c r="J30" s="72"/>
      <c r="K30" s="72"/>
      <c r="L30" s="72"/>
      <c r="M30" s="72"/>
      <c r="N30" s="72"/>
      <c r="O30" s="21"/>
    </row>
    <row r="31" spans="1:15" s="22" customFormat="1" ht="12.75" x14ac:dyDescent="0.2">
      <c r="A31" s="20"/>
      <c r="B31" s="72"/>
      <c r="C31" s="72"/>
      <c r="D31" s="72"/>
      <c r="E31" s="72"/>
      <c r="F31" s="72"/>
      <c r="G31" s="72"/>
      <c r="H31" s="72"/>
      <c r="I31" s="72"/>
      <c r="J31" s="72"/>
      <c r="K31" s="72"/>
      <c r="L31" s="72"/>
      <c r="M31" s="72"/>
      <c r="N31" s="72"/>
      <c r="O31" s="21"/>
    </row>
    <row r="32" spans="1:15" s="22" customFormat="1" ht="12.75" x14ac:dyDescent="0.2">
      <c r="A32" s="20"/>
      <c r="B32" s="72"/>
      <c r="C32" s="72"/>
      <c r="D32" s="72"/>
      <c r="E32" s="72"/>
      <c r="F32" s="72"/>
      <c r="G32" s="72"/>
      <c r="H32" s="72"/>
      <c r="I32" s="72"/>
      <c r="J32" s="72"/>
      <c r="K32" s="72"/>
      <c r="L32" s="72"/>
      <c r="M32" s="72"/>
      <c r="N32" s="72"/>
      <c r="O32" s="21"/>
    </row>
    <row r="33" spans="1:15" s="22" customFormat="1" ht="12.75" x14ac:dyDescent="0.2">
      <c r="A33" s="20"/>
      <c r="B33" s="72"/>
      <c r="C33" s="72"/>
      <c r="D33" s="72"/>
      <c r="E33" s="72"/>
      <c r="F33" s="72"/>
      <c r="G33" s="72"/>
      <c r="H33" s="72"/>
      <c r="I33" s="72"/>
      <c r="J33" s="72"/>
      <c r="K33" s="72"/>
      <c r="L33" s="72"/>
      <c r="M33" s="72"/>
      <c r="N33" s="72"/>
      <c r="O33" s="21"/>
    </row>
    <row r="34" spans="1:15" s="22" customFormat="1" ht="12.75" x14ac:dyDescent="0.2">
      <c r="A34" s="20"/>
      <c r="B34" s="72"/>
      <c r="C34" s="72"/>
      <c r="D34" s="72"/>
      <c r="E34" s="72"/>
      <c r="F34" s="72"/>
      <c r="G34" s="72"/>
      <c r="H34" s="72"/>
      <c r="I34" s="72"/>
      <c r="J34" s="72"/>
      <c r="K34" s="72"/>
      <c r="L34" s="72"/>
      <c r="M34" s="72"/>
      <c r="N34" s="72"/>
      <c r="O34" s="21"/>
    </row>
    <row r="35" spans="1:15" s="22" customFormat="1" ht="12.75" x14ac:dyDescent="0.2">
      <c r="A35" s="20"/>
      <c r="B35" s="72"/>
      <c r="C35" s="72"/>
      <c r="D35" s="72"/>
      <c r="E35" s="72"/>
      <c r="F35" s="72"/>
      <c r="G35" s="72"/>
      <c r="H35" s="72"/>
      <c r="I35" s="72"/>
      <c r="J35" s="72"/>
      <c r="K35" s="72"/>
      <c r="L35" s="72"/>
      <c r="M35" s="72"/>
      <c r="N35" s="72"/>
      <c r="O35" s="21"/>
    </row>
    <row r="36" spans="1:15" s="22" customFormat="1" ht="12.75" x14ac:dyDescent="0.2">
      <c r="A36" s="20"/>
      <c r="B36" s="72"/>
      <c r="C36" s="72"/>
      <c r="D36" s="72"/>
      <c r="E36" s="72"/>
      <c r="F36" s="72"/>
      <c r="G36" s="72"/>
      <c r="H36" s="72"/>
      <c r="I36" s="72"/>
      <c r="J36" s="72"/>
      <c r="K36" s="72"/>
      <c r="L36" s="72"/>
      <c r="M36" s="72"/>
      <c r="N36" s="72"/>
      <c r="O36" s="21"/>
    </row>
    <row r="37" spans="1:15" s="22" customFormat="1" ht="12.75" x14ac:dyDescent="0.2">
      <c r="A37" s="20"/>
      <c r="B37" s="72"/>
      <c r="C37" s="72"/>
      <c r="D37" s="72"/>
      <c r="E37" s="72"/>
      <c r="F37" s="72"/>
      <c r="G37" s="72"/>
      <c r="H37" s="72"/>
      <c r="I37" s="72"/>
      <c r="J37" s="72"/>
      <c r="K37" s="72"/>
      <c r="L37" s="72"/>
      <c r="M37" s="72"/>
      <c r="N37" s="72"/>
      <c r="O37" s="21"/>
    </row>
    <row r="38" spans="1:15" s="22" customFormat="1" ht="12.75" x14ac:dyDescent="0.2">
      <c r="A38" s="20"/>
      <c r="B38" s="72"/>
      <c r="C38" s="72"/>
      <c r="D38" s="72"/>
      <c r="E38" s="72"/>
      <c r="F38" s="72"/>
      <c r="G38" s="72"/>
      <c r="H38" s="72"/>
      <c r="I38" s="72"/>
      <c r="J38" s="72"/>
      <c r="K38" s="72"/>
      <c r="L38" s="72"/>
      <c r="M38" s="72"/>
      <c r="N38" s="72"/>
      <c r="O38" s="21"/>
    </row>
    <row r="39" spans="1:15" s="22" customFormat="1" ht="12.75" x14ac:dyDescent="0.2">
      <c r="A39" s="20"/>
      <c r="B39" s="72"/>
      <c r="C39" s="72"/>
      <c r="D39" s="72"/>
      <c r="E39" s="72"/>
      <c r="F39" s="72"/>
      <c r="G39" s="72"/>
      <c r="H39" s="72"/>
      <c r="I39" s="72"/>
      <c r="J39" s="72"/>
      <c r="K39" s="72"/>
      <c r="L39" s="72"/>
      <c r="M39" s="72"/>
      <c r="N39" s="72"/>
      <c r="O39" s="21"/>
    </row>
    <row r="40" spans="1:15" s="22" customFormat="1" ht="12.75" x14ac:dyDescent="0.2">
      <c r="A40" s="20"/>
      <c r="B40" s="72"/>
      <c r="C40" s="72"/>
      <c r="D40" s="72"/>
      <c r="E40" s="72"/>
      <c r="F40" s="72"/>
      <c r="G40" s="72"/>
      <c r="H40" s="72"/>
      <c r="I40" s="72"/>
      <c r="J40" s="72"/>
      <c r="K40" s="72"/>
      <c r="L40" s="72"/>
      <c r="M40" s="72"/>
      <c r="N40" s="72"/>
      <c r="O40" s="21"/>
    </row>
    <row r="41" spans="1:15" s="22" customFormat="1" ht="12.75" x14ac:dyDescent="0.2">
      <c r="A41" s="20"/>
      <c r="B41" s="72"/>
      <c r="C41" s="72"/>
      <c r="D41" s="72"/>
      <c r="E41" s="72"/>
      <c r="F41" s="72"/>
      <c r="G41" s="72"/>
      <c r="H41" s="72"/>
      <c r="I41" s="72"/>
      <c r="J41" s="72"/>
      <c r="K41" s="72"/>
      <c r="L41" s="72"/>
      <c r="M41" s="72"/>
      <c r="N41" s="72"/>
      <c r="O41" s="21"/>
    </row>
    <row r="42" spans="1:15" s="22" customFormat="1" ht="25.5" customHeight="1" x14ac:dyDescent="0.2">
      <c r="A42" s="20"/>
      <c r="B42" s="72"/>
      <c r="C42" s="72"/>
      <c r="D42" s="72"/>
      <c r="E42" s="72"/>
      <c r="F42" s="72"/>
      <c r="G42" s="72"/>
      <c r="H42" s="72"/>
      <c r="I42" s="72"/>
      <c r="J42" s="72"/>
      <c r="K42" s="72"/>
      <c r="L42" s="72"/>
      <c r="M42" s="72"/>
      <c r="N42" s="72"/>
      <c r="O42" s="21"/>
    </row>
    <row r="43" spans="1:15" x14ac:dyDescent="0.25">
      <c r="A43" s="23"/>
      <c r="B43" s="24"/>
      <c r="C43" s="24"/>
      <c r="D43" s="24"/>
      <c r="E43" s="24"/>
      <c r="F43" s="24"/>
      <c r="G43" s="24"/>
      <c r="H43" s="24"/>
      <c r="I43" s="24"/>
      <c r="J43" s="24"/>
      <c r="K43" s="24"/>
      <c r="L43" s="24"/>
      <c r="M43" s="24"/>
      <c r="N43" s="24"/>
      <c r="O43" s="25"/>
    </row>
    <row r="820" spans="39:43" x14ac:dyDescent="0.25">
      <c r="AM820" s="3">
        <v>0</v>
      </c>
      <c r="AN820" s="3">
        <v>0</v>
      </c>
      <c r="AQ820" s="3" t="s">
        <v>1</v>
      </c>
    </row>
    <row r="821" spans="39:43" x14ac:dyDescent="0.25">
      <c r="AM821" s="3">
        <v>0</v>
      </c>
      <c r="AN821" s="3">
        <v>0</v>
      </c>
      <c r="AO821" s="26" t="s">
        <v>2</v>
      </c>
      <c r="AP821" s="3" t="s">
        <v>2</v>
      </c>
      <c r="AQ821" s="3" t="s">
        <v>2</v>
      </c>
    </row>
    <row r="822" spans="39:43" x14ac:dyDescent="0.25">
      <c r="AM822" s="3">
        <v>0</v>
      </c>
      <c r="AN822" s="3">
        <v>0</v>
      </c>
      <c r="AO822" s="26" t="s">
        <v>2</v>
      </c>
      <c r="AP822" s="3" t="s">
        <v>2</v>
      </c>
      <c r="AQ822" s="3" t="s">
        <v>2</v>
      </c>
    </row>
    <row r="823" spans="39:43" x14ac:dyDescent="0.25">
      <c r="AM823" s="3">
        <v>0</v>
      </c>
      <c r="AN823" s="3">
        <v>0</v>
      </c>
      <c r="AQ823" s="3" t="s">
        <v>1</v>
      </c>
    </row>
    <row r="824" spans="39:43" x14ac:dyDescent="0.25">
      <c r="AM824" s="3">
        <v>0</v>
      </c>
      <c r="AN824" s="3">
        <v>0</v>
      </c>
      <c r="AO824" s="26" t="s">
        <v>2</v>
      </c>
      <c r="AP824" s="3" t="s">
        <v>2</v>
      </c>
      <c r="AQ824" s="3" t="s">
        <v>2</v>
      </c>
    </row>
    <row r="825" spans="39:43" x14ac:dyDescent="0.25">
      <c r="AM825" s="3">
        <v>0</v>
      </c>
      <c r="AN825" s="3">
        <v>0</v>
      </c>
    </row>
    <row r="826" spans="39:43" x14ac:dyDescent="0.25">
      <c r="AM826" s="3">
        <v>0</v>
      </c>
      <c r="AN826" s="3">
        <v>0</v>
      </c>
    </row>
    <row r="827" spans="39:43" x14ac:dyDescent="0.25">
      <c r="AM827" s="3">
        <v>0</v>
      </c>
      <c r="AN827" s="3">
        <v>0</v>
      </c>
    </row>
    <row r="828" spans="39:43" x14ac:dyDescent="0.25">
      <c r="AM828" s="3">
        <v>0</v>
      </c>
      <c r="AN828" s="3">
        <v>0</v>
      </c>
    </row>
    <row r="829" spans="39:43" x14ac:dyDescent="0.25">
      <c r="AM829" s="3">
        <v>0</v>
      </c>
      <c r="AN829" s="3">
        <v>0</v>
      </c>
    </row>
    <row r="830" spans="39:43" x14ac:dyDescent="0.25">
      <c r="AM830" s="3">
        <v>0</v>
      </c>
      <c r="AN830" s="3">
        <v>0</v>
      </c>
      <c r="AO830" s="26" t="s">
        <v>2</v>
      </c>
      <c r="AP830" s="3" t="s">
        <v>2</v>
      </c>
      <c r="AQ830" s="3" t="s">
        <v>2</v>
      </c>
    </row>
    <row r="831" spans="39:43" x14ac:dyDescent="0.25">
      <c r="AM831" s="3">
        <v>0</v>
      </c>
      <c r="AN831" s="3">
        <v>0</v>
      </c>
    </row>
    <row r="832" spans="39:43" x14ac:dyDescent="0.25">
      <c r="AM832" s="3">
        <v>0</v>
      </c>
      <c r="AN832" s="3">
        <v>0</v>
      </c>
      <c r="AO832" s="26" t="s">
        <v>2</v>
      </c>
      <c r="AP832" s="3" t="s">
        <v>2</v>
      </c>
      <c r="AQ832" s="3" t="s">
        <v>2</v>
      </c>
    </row>
    <row r="833" spans="39:43" x14ac:dyDescent="0.25">
      <c r="AM833" s="3">
        <v>0</v>
      </c>
      <c r="AN833" s="3">
        <v>0</v>
      </c>
    </row>
    <row r="834" spans="39:43" x14ac:dyDescent="0.25">
      <c r="AM834" s="3">
        <v>0</v>
      </c>
      <c r="AN834" s="3">
        <v>0</v>
      </c>
    </row>
    <row r="835" spans="39:43" x14ac:dyDescent="0.25">
      <c r="AM835" s="3">
        <v>0</v>
      </c>
      <c r="AN835" s="3">
        <v>0</v>
      </c>
      <c r="AO835" s="26" t="s">
        <v>2</v>
      </c>
      <c r="AP835" s="3" t="s">
        <v>2</v>
      </c>
      <c r="AQ835" s="3" t="s">
        <v>2</v>
      </c>
    </row>
    <row r="836" spans="39:43" x14ac:dyDescent="0.25">
      <c r="AM836" s="3">
        <v>0</v>
      </c>
      <c r="AN836" s="3">
        <v>0</v>
      </c>
    </row>
    <row r="837" spans="39:43" x14ac:dyDescent="0.25">
      <c r="AM837" s="3">
        <v>0</v>
      </c>
      <c r="AN837" s="3">
        <v>0</v>
      </c>
    </row>
    <row r="838" spans="39:43" x14ac:dyDescent="0.25">
      <c r="AM838" s="3">
        <v>0</v>
      </c>
      <c r="AN838" s="3">
        <v>0</v>
      </c>
      <c r="AO838" s="26" t="s">
        <v>2</v>
      </c>
      <c r="AP838" s="3" t="s">
        <v>2</v>
      </c>
      <c r="AQ838" s="3" t="s">
        <v>2</v>
      </c>
    </row>
    <row r="839" spans="39:43" x14ac:dyDescent="0.25">
      <c r="AM839" s="3">
        <v>0</v>
      </c>
      <c r="AN839" s="3">
        <v>0</v>
      </c>
      <c r="AO839" s="26" t="s">
        <v>2</v>
      </c>
      <c r="AP839" s="3" t="s">
        <v>2</v>
      </c>
      <c r="AQ839" s="3" t="s">
        <v>2</v>
      </c>
    </row>
    <row r="840" spans="39:43" x14ac:dyDescent="0.25">
      <c r="AM840" s="3">
        <v>0</v>
      </c>
      <c r="AN840" s="3">
        <v>0</v>
      </c>
      <c r="AO840" s="26" t="s">
        <v>2</v>
      </c>
      <c r="AP840" s="3" t="s">
        <v>2</v>
      </c>
      <c r="AQ840" s="3" t="s">
        <v>2</v>
      </c>
    </row>
    <row r="841" spans="39:43" x14ac:dyDescent="0.25">
      <c r="AM841" s="3">
        <v>0</v>
      </c>
      <c r="AN841" s="3">
        <v>0</v>
      </c>
      <c r="AO841" s="26" t="s">
        <v>2</v>
      </c>
      <c r="AP841" s="3" t="s">
        <v>2</v>
      </c>
      <c r="AQ841" s="3" t="s">
        <v>2</v>
      </c>
    </row>
    <row r="842" spans="39:43" x14ac:dyDescent="0.25">
      <c r="AM842" s="3">
        <v>0</v>
      </c>
      <c r="AN842" s="3">
        <v>0</v>
      </c>
    </row>
    <row r="843" spans="39:43" x14ac:dyDescent="0.25">
      <c r="AM843" s="3">
        <v>0</v>
      </c>
      <c r="AN843" s="3">
        <v>0</v>
      </c>
    </row>
    <row r="844" spans="39:43" x14ac:dyDescent="0.25">
      <c r="AM844" s="3">
        <v>0</v>
      </c>
      <c r="AN844" s="3">
        <v>0</v>
      </c>
    </row>
    <row r="845" spans="39:43" x14ac:dyDescent="0.25">
      <c r="AM845" s="3">
        <v>0</v>
      </c>
      <c r="AN845" s="3">
        <v>0</v>
      </c>
      <c r="AO845" s="26" t="s">
        <v>2</v>
      </c>
      <c r="AP845" s="3" t="s">
        <v>2</v>
      </c>
      <c r="AQ845" s="3" t="s">
        <v>2</v>
      </c>
    </row>
    <row r="846" spans="39:43" x14ac:dyDescent="0.25">
      <c r="AM846" s="3">
        <v>0</v>
      </c>
      <c r="AN846" s="3">
        <v>0</v>
      </c>
    </row>
    <row r="847" spans="39:43" x14ac:dyDescent="0.25">
      <c r="AM847" s="3">
        <v>0</v>
      </c>
      <c r="AN847" s="3">
        <v>0</v>
      </c>
      <c r="AO847" s="26" t="s">
        <v>2</v>
      </c>
      <c r="AP847" s="3" t="s">
        <v>2</v>
      </c>
      <c r="AQ847" s="3" t="s">
        <v>2</v>
      </c>
    </row>
    <row r="848" spans="39:43" x14ac:dyDescent="0.25">
      <c r="AM848" s="3">
        <v>0</v>
      </c>
      <c r="AN848" s="3">
        <v>0</v>
      </c>
      <c r="AO848" s="26" t="s">
        <v>2</v>
      </c>
      <c r="AP848" s="3" t="s">
        <v>2</v>
      </c>
      <c r="AQ848" s="3" t="s">
        <v>2</v>
      </c>
    </row>
    <row r="849" spans="39:43" x14ac:dyDescent="0.25">
      <c r="AM849" s="3">
        <v>0</v>
      </c>
      <c r="AN849" s="3">
        <v>0</v>
      </c>
    </row>
    <row r="850" spans="39:43" x14ac:dyDescent="0.25">
      <c r="AM850" s="3">
        <v>0</v>
      </c>
      <c r="AN850" s="3">
        <v>0</v>
      </c>
    </row>
    <row r="851" spans="39:43" x14ac:dyDescent="0.25">
      <c r="AM851" s="3">
        <v>0</v>
      </c>
      <c r="AN851" s="3">
        <v>0</v>
      </c>
    </row>
    <row r="852" spans="39:43" x14ac:dyDescent="0.25">
      <c r="AM852" s="3">
        <v>0</v>
      </c>
      <c r="AN852" s="3">
        <v>0</v>
      </c>
      <c r="AO852" s="26" t="s">
        <v>2</v>
      </c>
      <c r="AP852" s="3" t="s">
        <v>2</v>
      </c>
      <c r="AQ852" s="3" t="s">
        <v>2</v>
      </c>
    </row>
    <row r="853" spans="39:43" x14ac:dyDescent="0.25">
      <c r="AM853" s="3">
        <v>0</v>
      </c>
      <c r="AN853" s="3">
        <v>0</v>
      </c>
      <c r="AO853" s="26" t="s">
        <v>2</v>
      </c>
      <c r="AP853" s="3" t="s">
        <v>2</v>
      </c>
      <c r="AQ853" s="3" t="s">
        <v>2</v>
      </c>
    </row>
    <row r="854" spans="39:43" x14ac:dyDescent="0.25">
      <c r="AM854" s="3">
        <v>0</v>
      </c>
      <c r="AN854" s="3">
        <v>0</v>
      </c>
      <c r="AO854" s="26" t="s">
        <v>2</v>
      </c>
      <c r="AP854" s="3" t="s">
        <v>2</v>
      </c>
      <c r="AQ854" s="3" t="s">
        <v>2</v>
      </c>
    </row>
  </sheetData>
  <mergeCells count="7">
    <mergeCell ref="A1:A3"/>
    <mergeCell ref="N3:O3"/>
    <mergeCell ref="B1:M3"/>
    <mergeCell ref="B14:N42"/>
    <mergeCell ref="B6:N6"/>
    <mergeCell ref="B8:N8"/>
    <mergeCell ref="B9:N13"/>
  </mergeCells>
  <pageMargins left="0.70866141732283472" right="0.70866141732283472" top="1.1417322834645669" bottom="0.74803149606299213" header="0.31496062992125984" footer="0.31496062992125984"/>
  <pageSetup scale="71"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0"/>
  <sheetViews>
    <sheetView zoomScale="70" zoomScaleNormal="70" workbookViewId="0">
      <selection activeCell="H6" sqref="H6"/>
    </sheetView>
  </sheetViews>
  <sheetFormatPr baseColWidth="10" defaultRowHeight="14.25" x14ac:dyDescent="0.2"/>
  <cols>
    <col min="1" max="2" width="11.42578125" style="29"/>
    <col min="3" max="3" width="50.5703125" style="29" bestFit="1" customWidth="1"/>
    <col min="4" max="4" width="11.42578125" style="29"/>
    <col min="5" max="5" width="50.5703125" style="29" bestFit="1" customWidth="1"/>
    <col min="6" max="6" width="62.5703125" style="29" customWidth="1"/>
    <col min="7" max="7" width="11.42578125" style="29"/>
    <col min="8" max="8" width="21.5703125" style="29" bestFit="1" customWidth="1"/>
    <col min="9" max="9" width="16.85546875" style="29" bestFit="1" customWidth="1"/>
    <col min="10" max="16384" width="11.42578125" style="29"/>
  </cols>
  <sheetData>
    <row r="1" spans="1:9" x14ac:dyDescent="0.2">
      <c r="A1" s="28" t="s">
        <v>36</v>
      </c>
      <c r="B1" s="28" t="s">
        <v>35</v>
      </c>
      <c r="C1" s="28" t="s">
        <v>30</v>
      </c>
      <c r="E1" s="28" t="s">
        <v>30</v>
      </c>
      <c r="F1" s="28" t="s">
        <v>31</v>
      </c>
      <c r="H1" s="28" t="s">
        <v>5</v>
      </c>
      <c r="I1" s="28" t="s">
        <v>322</v>
      </c>
    </row>
    <row r="2" spans="1:9" x14ac:dyDescent="0.2">
      <c r="A2" s="30" t="s">
        <v>28</v>
      </c>
      <c r="B2" s="30" t="s">
        <v>33</v>
      </c>
      <c r="C2" s="31" t="s">
        <v>37</v>
      </c>
      <c r="E2" s="33" t="s">
        <v>37</v>
      </c>
      <c r="F2" s="33" t="s">
        <v>48</v>
      </c>
      <c r="H2" s="32" t="s">
        <v>323</v>
      </c>
      <c r="I2" s="30">
        <v>91</v>
      </c>
    </row>
    <row r="3" spans="1:9" x14ac:dyDescent="0.2">
      <c r="A3" s="30" t="s">
        <v>29</v>
      </c>
      <c r="B3" s="30" t="s">
        <v>34</v>
      </c>
      <c r="C3" s="31" t="s">
        <v>39</v>
      </c>
      <c r="E3" s="33" t="s">
        <v>37</v>
      </c>
      <c r="F3" s="33" t="s">
        <v>49</v>
      </c>
      <c r="H3" s="32" t="s">
        <v>324</v>
      </c>
      <c r="I3" s="30" t="s">
        <v>356</v>
      </c>
    </row>
    <row r="4" spans="1:9" x14ac:dyDescent="0.2">
      <c r="C4" s="31" t="s">
        <v>40</v>
      </c>
      <c r="E4" s="33" t="s">
        <v>37</v>
      </c>
      <c r="F4" s="33" t="s">
        <v>50</v>
      </c>
      <c r="H4" s="32" t="s">
        <v>325</v>
      </c>
      <c r="I4" s="30">
        <v>81</v>
      </c>
    </row>
    <row r="5" spans="1:9" x14ac:dyDescent="0.2">
      <c r="C5" s="31" t="s">
        <v>47</v>
      </c>
      <c r="E5" s="33" t="s">
        <v>37</v>
      </c>
      <c r="F5" s="33" t="s">
        <v>51</v>
      </c>
      <c r="H5" s="32" t="s">
        <v>326</v>
      </c>
      <c r="I5" s="30" t="s">
        <v>357</v>
      </c>
    </row>
    <row r="6" spans="1:9" x14ac:dyDescent="0.2">
      <c r="C6" s="31" t="s">
        <v>41</v>
      </c>
      <c r="E6" s="33" t="s">
        <v>37</v>
      </c>
      <c r="F6" s="33" t="s">
        <v>52</v>
      </c>
      <c r="H6" s="32" t="s">
        <v>327</v>
      </c>
      <c r="I6" s="30">
        <v>11</v>
      </c>
    </row>
    <row r="7" spans="1:9" x14ac:dyDescent="0.2">
      <c r="C7" s="31" t="s">
        <v>42</v>
      </c>
      <c r="E7" s="33" t="s">
        <v>37</v>
      </c>
      <c r="F7" s="33" t="s">
        <v>53</v>
      </c>
      <c r="H7" s="32" t="s">
        <v>328</v>
      </c>
      <c r="I7" s="30">
        <v>13</v>
      </c>
    </row>
    <row r="8" spans="1:9" x14ac:dyDescent="0.2">
      <c r="C8" s="31" t="s">
        <v>38</v>
      </c>
      <c r="E8" s="33" t="s">
        <v>37</v>
      </c>
      <c r="F8" s="33" t="s">
        <v>54</v>
      </c>
      <c r="H8" s="32" t="s">
        <v>329</v>
      </c>
      <c r="I8" s="30">
        <v>15</v>
      </c>
    </row>
    <row r="9" spans="1:9" x14ac:dyDescent="0.2">
      <c r="C9" s="31" t="s">
        <v>43</v>
      </c>
      <c r="E9" s="33" t="s">
        <v>37</v>
      </c>
      <c r="F9" s="33" t="s">
        <v>55</v>
      </c>
      <c r="H9" s="32" t="s">
        <v>330</v>
      </c>
      <c r="I9" s="30">
        <v>17</v>
      </c>
    </row>
    <row r="10" spans="1:9" x14ac:dyDescent="0.2">
      <c r="C10" s="31" t="s">
        <v>44</v>
      </c>
      <c r="E10" s="33" t="s">
        <v>37</v>
      </c>
      <c r="F10" s="33" t="s">
        <v>56</v>
      </c>
      <c r="H10" s="32" t="s">
        <v>331</v>
      </c>
      <c r="I10" s="30">
        <v>18</v>
      </c>
    </row>
    <row r="11" spans="1:9" x14ac:dyDescent="0.2">
      <c r="C11" s="31" t="s">
        <v>45</v>
      </c>
      <c r="E11" s="33" t="s">
        <v>37</v>
      </c>
      <c r="F11" s="33" t="s">
        <v>57</v>
      </c>
      <c r="H11" s="32" t="s">
        <v>332</v>
      </c>
      <c r="I11" s="30">
        <v>85</v>
      </c>
    </row>
    <row r="12" spans="1:9" x14ac:dyDescent="0.2">
      <c r="C12" s="31" t="s">
        <v>46</v>
      </c>
      <c r="E12" s="33" t="s">
        <v>37</v>
      </c>
      <c r="F12" s="33" t="s">
        <v>58</v>
      </c>
      <c r="H12" s="32" t="s">
        <v>333</v>
      </c>
      <c r="I12" s="30">
        <v>19</v>
      </c>
    </row>
    <row r="13" spans="1:9" x14ac:dyDescent="0.2">
      <c r="E13" s="33" t="s">
        <v>37</v>
      </c>
      <c r="F13" s="33" t="s">
        <v>59</v>
      </c>
      <c r="H13" s="32" t="s">
        <v>334</v>
      </c>
      <c r="I13" s="30">
        <v>20</v>
      </c>
    </row>
    <row r="14" spans="1:9" x14ac:dyDescent="0.2">
      <c r="E14" s="33" t="s">
        <v>37</v>
      </c>
      <c r="F14" s="33" t="s">
        <v>60</v>
      </c>
      <c r="H14" s="32" t="s">
        <v>335</v>
      </c>
      <c r="I14" s="30">
        <v>27</v>
      </c>
    </row>
    <row r="15" spans="1:9" x14ac:dyDescent="0.2">
      <c r="E15" s="33" t="s">
        <v>37</v>
      </c>
      <c r="F15" s="33" t="s">
        <v>61</v>
      </c>
      <c r="H15" s="32" t="s">
        <v>336</v>
      </c>
      <c r="I15" s="30">
        <v>23</v>
      </c>
    </row>
    <row r="16" spans="1:9" x14ac:dyDescent="0.2">
      <c r="E16" s="33" t="s">
        <v>37</v>
      </c>
      <c r="F16" s="33" t="s">
        <v>62</v>
      </c>
      <c r="H16" s="32" t="s">
        <v>337</v>
      </c>
      <c r="I16" s="30">
        <v>25</v>
      </c>
    </row>
    <row r="17" spans="5:9" x14ac:dyDescent="0.2">
      <c r="E17" s="33" t="s">
        <v>37</v>
      </c>
      <c r="F17" s="33" t="s">
        <v>63</v>
      </c>
      <c r="H17" s="32" t="s">
        <v>338</v>
      </c>
      <c r="I17" s="30">
        <v>94</v>
      </c>
    </row>
    <row r="18" spans="5:9" x14ac:dyDescent="0.2">
      <c r="E18" s="32" t="s">
        <v>47</v>
      </c>
      <c r="F18" s="32" t="s">
        <v>64</v>
      </c>
      <c r="H18" s="32" t="s">
        <v>339</v>
      </c>
      <c r="I18" s="30">
        <v>95</v>
      </c>
    </row>
    <row r="19" spans="5:9" x14ac:dyDescent="0.2">
      <c r="E19" s="32" t="s">
        <v>47</v>
      </c>
      <c r="F19" s="32" t="s">
        <v>65</v>
      </c>
      <c r="H19" s="32" t="s">
        <v>340</v>
      </c>
      <c r="I19" s="30">
        <v>41</v>
      </c>
    </row>
    <row r="20" spans="5:9" x14ac:dyDescent="0.2">
      <c r="E20" s="32" t="s">
        <v>47</v>
      </c>
      <c r="F20" s="32" t="s">
        <v>66</v>
      </c>
      <c r="H20" s="32" t="s">
        <v>341</v>
      </c>
      <c r="I20" s="30">
        <v>44</v>
      </c>
    </row>
    <row r="21" spans="5:9" x14ac:dyDescent="0.2">
      <c r="E21" s="32" t="s">
        <v>47</v>
      </c>
      <c r="F21" s="32" t="s">
        <v>67</v>
      </c>
      <c r="H21" s="32" t="s">
        <v>342</v>
      </c>
      <c r="I21" s="30">
        <v>47</v>
      </c>
    </row>
    <row r="22" spans="5:9" x14ac:dyDescent="0.2">
      <c r="E22" s="32" t="s">
        <v>47</v>
      </c>
      <c r="F22" s="32" t="s">
        <v>68</v>
      </c>
      <c r="H22" s="32" t="s">
        <v>343</v>
      </c>
      <c r="I22" s="30">
        <v>50</v>
      </c>
    </row>
    <row r="23" spans="5:9" x14ac:dyDescent="0.2">
      <c r="E23" s="32" t="s">
        <v>47</v>
      </c>
      <c r="F23" s="32" t="s">
        <v>69</v>
      </c>
      <c r="H23" s="32" t="s">
        <v>344</v>
      </c>
      <c r="I23" s="30">
        <v>52</v>
      </c>
    </row>
    <row r="24" spans="5:9" x14ac:dyDescent="0.2">
      <c r="E24" s="32" t="s">
        <v>47</v>
      </c>
      <c r="F24" s="32" t="s">
        <v>70</v>
      </c>
      <c r="H24" s="32" t="s">
        <v>345</v>
      </c>
      <c r="I24" s="30">
        <v>54</v>
      </c>
    </row>
    <row r="25" spans="5:9" x14ac:dyDescent="0.2">
      <c r="E25" s="32" t="s">
        <v>47</v>
      </c>
      <c r="F25" s="32" t="s">
        <v>71</v>
      </c>
      <c r="H25" s="32" t="s">
        <v>346</v>
      </c>
      <c r="I25" s="30">
        <v>86</v>
      </c>
    </row>
    <row r="26" spans="5:9" x14ac:dyDescent="0.2">
      <c r="E26" s="32" t="s">
        <v>47</v>
      </c>
      <c r="F26" s="32" t="s">
        <v>72</v>
      </c>
      <c r="H26" s="32" t="s">
        <v>347</v>
      </c>
      <c r="I26" s="30">
        <v>63</v>
      </c>
    </row>
    <row r="27" spans="5:9" x14ac:dyDescent="0.2">
      <c r="E27" s="32" t="s">
        <v>47</v>
      </c>
      <c r="F27" s="32" t="s">
        <v>73</v>
      </c>
      <c r="H27" s="32" t="s">
        <v>348</v>
      </c>
      <c r="I27" s="30">
        <v>66</v>
      </c>
    </row>
    <row r="28" spans="5:9" x14ac:dyDescent="0.2">
      <c r="E28" s="32" t="s">
        <v>47</v>
      </c>
      <c r="F28" s="32" t="s">
        <v>74</v>
      </c>
      <c r="H28" s="32" t="s">
        <v>349</v>
      </c>
      <c r="I28" s="30">
        <v>88</v>
      </c>
    </row>
    <row r="29" spans="5:9" x14ac:dyDescent="0.2">
      <c r="E29" s="32" t="s">
        <v>47</v>
      </c>
      <c r="F29" s="32" t="s">
        <v>75</v>
      </c>
      <c r="H29" s="32" t="s">
        <v>350</v>
      </c>
      <c r="I29" s="30">
        <v>68</v>
      </c>
    </row>
    <row r="30" spans="5:9" x14ac:dyDescent="0.2">
      <c r="E30" s="32" t="s">
        <v>47</v>
      </c>
      <c r="F30" s="32" t="s">
        <v>76</v>
      </c>
      <c r="H30" s="32" t="s">
        <v>351</v>
      </c>
      <c r="I30" s="30">
        <v>70</v>
      </c>
    </row>
    <row r="31" spans="5:9" x14ac:dyDescent="0.2">
      <c r="E31" s="32" t="s">
        <v>47</v>
      </c>
      <c r="F31" s="32" t="s">
        <v>77</v>
      </c>
      <c r="H31" s="32" t="s">
        <v>352</v>
      </c>
      <c r="I31" s="30">
        <v>73</v>
      </c>
    </row>
    <row r="32" spans="5:9" x14ac:dyDescent="0.2">
      <c r="E32" s="32" t="s">
        <v>47</v>
      </c>
      <c r="F32" s="32" t="s">
        <v>78</v>
      </c>
      <c r="H32" s="32" t="s">
        <v>353</v>
      </c>
      <c r="I32" s="30">
        <v>76</v>
      </c>
    </row>
    <row r="33" spans="5:9" x14ac:dyDescent="0.2">
      <c r="E33" s="33" t="s">
        <v>41</v>
      </c>
      <c r="F33" s="33" t="s">
        <v>79</v>
      </c>
      <c r="H33" s="32" t="s">
        <v>354</v>
      </c>
      <c r="I33" s="30">
        <v>97</v>
      </c>
    </row>
    <row r="34" spans="5:9" x14ac:dyDescent="0.2">
      <c r="E34" s="33" t="s">
        <v>41</v>
      </c>
      <c r="F34" s="33" t="s">
        <v>80</v>
      </c>
      <c r="H34" s="32" t="s">
        <v>355</v>
      </c>
      <c r="I34" s="30">
        <v>99</v>
      </c>
    </row>
    <row r="35" spans="5:9" x14ac:dyDescent="0.2">
      <c r="E35" s="33" t="s">
        <v>41</v>
      </c>
      <c r="F35" s="33" t="s">
        <v>81</v>
      </c>
    </row>
    <row r="36" spans="5:9" x14ac:dyDescent="0.2">
      <c r="E36" s="33" t="s">
        <v>41</v>
      </c>
      <c r="F36" s="33" t="s">
        <v>82</v>
      </c>
    </row>
    <row r="37" spans="5:9" x14ac:dyDescent="0.2">
      <c r="E37" s="33" t="s">
        <v>41</v>
      </c>
      <c r="F37" s="33" t="s">
        <v>83</v>
      </c>
    </row>
    <row r="38" spans="5:9" x14ac:dyDescent="0.2">
      <c r="E38" s="32" t="s">
        <v>42</v>
      </c>
      <c r="F38" s="32" t="s">
        <v>84</v>
      </c>
    </row>
    <row r="39" spans="5:9" x14ac:dyDescent="0.2">
      <c r="E39" s="32" t="s">
        <v>42</v>
      </c>
      <c r="F39" s="32" t="s">
        <v>85</v>
      </c>
    </row>
    <row r="40" spans="5:9" x14ac:dyDescent="0.2">
      <c r="E40" s="32" t="s">
        <v>42</v>
      </c>
      <c r="F40" s="32" t="s">
        <v>86</v>
      </c>
    </row>
    <row r="41" spans="5:9" x14ac:dyDescent="0.2">
      <c r="E41" s="32" t="s">
        <v>42</v>
      </c>
      <c r="F41" s="32" t="s">
        <v>87</v>
      </c>
    </row>
    <row r="42" spans="5:9" x14ac:dyDescent="0.2">
      <c r="E42" s="32" t="s">
        <v>42</v>
      </c>
      <c r="F42" s="32" t="s">
        <v>88</v>
      </c>
    </row>
    <row r="43" spans="5:9" x14ac:dyDescent="0.2">
      <c r="E43" s="32" t="s">
        <v>42</v>
      </c>
      <c r="F43" s="32" t="s">
        <v>89</v>
      </c>
    </row>
    <row r="44" spans="5:9" x14ac:dyDescent="0.2">
      <c r="E44" s="32" t="s">
        <v>42</v>
      </c>
      <c r="F44" s="32" t="s">
        <v>90</v>
      </c>
    </row>
    <row r="45" spans="5:9" x14ac:dyDescent="0.2">
      <c r="E45" s="32" t="s">
        <v>42</v>
      </c>
      <c r="F45" s="32" t="s">
        <v>91</v>
      </c>
    </row>
    <row r="46" spans="5:9" x14ac:dyDescent="0.2">
      <c r="E46" s="32" t="s">
        <v>42</v>
      </c>
      <c r="F46" s="32" t="s">
        <v>92</v>
      </c>
    </row>
    <row r="47" spans="5:9" x14ac:dyDescent="0.2">
      <c r="E47" s="32" t="s">
        <v>42</v>
      </c>
      <c r="F47" s="32" t="s">
        <v>93</v>
      </c>
    </row>
    <row r="48" spans="5:9" x14ac:dyDescent="0.2">
      <c r="E48" s="32" t="s">
        <v>42</v>
      </c>
      <c r="F48" s="32" t="s">
        <v>94</v>
      </c>
    </row>
    <row r="49" spans="5:6" x14ac:dyDescent="0.2">
      <c r="E49" s="32" t="s">
        <v>42</v>
      </c>
      <c r="F49" s="32" t="s">
        <v>95</v>
      </c>
    </row>
    <row r="50" spans="5:6" x14ac:dyDescent="0.2">
      <c r="E50" s="32" t="s">
        <v>42</v>
      </c>
      <c r="F50" s="32" t="s">
        <v>96</v>
      </c>
    </row>
    <row r="51" spans="5:6" x14ac:dyDescent="0.2">
      <c r="E51" s="32" t="s">
        <v>42</v>
      </c>
      <c r="F51" s="32" t="s">
        <v>97</v>
      </c>
    </row>
    <row r="52" spans="5:6" x14ac:dyDescent="0.2">
      <c r="E52" s="32" t="s">
        <v>42</v>
      </c>
      <c r="F52" s="32" t="s">
        <v>98</v>
      </c>
    </row>
    <row r="53" spans="5:6" x14ac:dyDescent="0.2">
      <c r="E53" s="32" t="s">
        <v>42</v>
      </c>
      <c r="F53" s="32" t="s">
        <v>99</v>
      </c>
    </row>
    <row r="54" spans="5:6" x14ac:dyDescent="0.2">
      <c r="E54" s="33" t="s">
        <v>38</v>
      </c>
      <c r="F54" s="33" t="s">
        <v>100</v>
      </c>
    </row>
    <row r="55" spans="5:6" x14ac:dyDescent="0.2">
      <c r="E55" s="33" t="s">
        <v>38</v>
      </c>
      <c r="F55" s="33" t="s">
        <v>101</v>
      </c>
    </row>
    <row r="56" spans="5:6" x14ac:dyDescent="0.2">
      <c r="E56" s="33" t="s">
        <v>38</v>
      </c>
      <c r="F56" s="33" t="s">
        <v>102</v>
      </c>
    </row>
    <row r="57" spans="5:6" x14ac:dyDescent="0.2">
      <c r="E57" s="33" t="s">
        <v>38</v>
      </c>
      <c r="F57" s="33" t="s">
        <v>103</v>
      </c>
    </row>
    <row r="58" spans="5:6" x14ac:dyDescent="0.2">
      <c r="E58" s="33" t="s">
        <v>38</v>
      </c>
      <c r="F58" s="33" t="s">
        <v>104</v>
      </c>
    </row>
    <row r="59" spans="5:6" x14ac:dyDescent="0.2">
      <c r="E59" s="33" t="s">
        <v>38</v>
      </c>
      <c r="F59" s="33" t="s">
        <v>105</v>
      </c>
    </row>
    <row r="60" spans="5:6" x14ac:dyDescent="0.2">
      <c r="E60" s="33" t="s">
        <v>38</v>
      </c>
      <c r="F60" s="33" t="s">
        <v>106</v>
      </c>
    </row>
    <row r="61" spans="5:6" x14ac:dyDescent="0.2">
      <c r="E61" s="33" t="s">
        <v>38</v>
      </c>
      <c r="F61" s="33" t="s">
        <v>107</v>
      </c>
    </row>
    <row r="62" spans="5:6" x14ac:dyDescent="0.2">
      <c r="E62" s="33" t="s">
        <v>38</v>
      </c>
      <c r="F62" s="33" t="s">
        <v>108</v>
      </c>
    </row>
    <row r="63" spans="5:6" x14ac:dyDescent="0.2">
      <c r="E63" s="33" t="s">
        <v>38</v>
      </c>
      <c r="F63" s="33" t="s">
        <v>109</v>
      </c>
    </row>
    <row r="64" spans="5:6" x14ac:dyDescent="0.2">
      <c r="E64" s="33" t="s">
        <v>38</v>
      </c>
      <c r="F64" s="33" t="s">
        <v>110</v>
      </c>
    </row>
    <row r="65" spans="5:6" x14ac:dyDescent="0.2">
      <c r="E65" s="33" t="s">
        <v>38</v>
      </c>
      <c r="F65" s="33" t="s">
        <v>111</v>
      </c>
    </row>
    <row r="66" spans="5:6" x14ac:dyDescent="0.2">
      <c r="E66" s="33" t="s">
        <v>38</v>
      </c>
      <c r="F66" s="33" t="s">
        <v>112</v>
      </c>
    </row>
    <row r="67" spans="5:6" x14ac:dyDescent="0.2">
      <c r="E67" s="33" t="s">
        <v>38</v>
      </c>
      <c r="F67" s="33" t="s">
        <v>113</v>
      </c>
    </row>
    <row r="68" spans="5:6" x14ac:dyDescent="0.2">
      <c r="E68" s="33" t="s">
        <v>38</v>
      </c>
      <c r="F68" s="33" t="s">
        <v>114</v>
      </c>
    </row>
    <row r="69" spans="5:6" x14ac:dyDescent="0.2">
      <c r="E69" s="33" t="s">
        <v>38</v>
      </c>
      <c r="F69" s="33" t="s">
        <v>115</v>
      </c>
    </row>
    <row r="70" spans="5:6" x14ac:dyDescent="0.2">
      <c r="E70" s="33" t="s">
        <v>38</v>
      </c>
      <c r="F70" s="33" t="s">
        <v>116</v>
      </c>
    </row>
    <row r="71" spans="5:6" x14ac:dyDescent="0.2">
      <c r="E71" s="33" t="s">
        <v>38</v>
      </c>
      <c r="F71" s="33" t="s">
        <v>117</v>
      </c>
    </row>
    <row r="72" spans="5:6" x14ac:dyDescent="0.2">
      <c r="E72" s="33" t="s">
        <v>38</v>
      </c>
      <c r="F72" s="33" t="s">
        <v>118</v>
      </c>
    </row>
    <row r="73" spans="5:6" x14ac:dyDescent="0.2">
      <c r="E73" s="33" t="s">
        <v>38</v>
      </c>
      <c r="F73" s="33" t="s">
        <v>119</v>
      </c>
    </row>
    <row r="74" spans="5:6" x14ac:dyDescent="0.2">
      <c r="E74" s="33" t="s">
        <v>38</v>
      </c>
      <c r="F74" s="33" t="s">
        <v>120</v>
      </c>
    </row>
    <row r="75" spans="5:6" x14ac:dyDescent="0.2">
      <c r="E75" s="33" t="s">
        <v>38</v>
      </c>
      <c r="F75" s="33" t="s">
        <v>121</v>
      </c>
    </row>
    <row r="76" spans="5:6" x14ac:dyDescent="0.2">
      <c r="E76" s="33" t="s">
        <v>38</v>
      </c>
      <c r="F76" s="33" t="s">
        <v>122</v>
      </c>
    </row>
    <row r="77" spans="5:6" x14ac:dyDescent="0.2">
      <c r="E77" s="33" t="s">
        <v>38</v>
      </c>
      <c r="F77" s="33" t="s">
        <v>123</v>
      </c>
    </row>
    <row r="78" spans="5:6" x14ac:dyDescent="0.2">
      <c r="E78" s="33" t="s">
        <v>38</v>
      </c>
      <c r="F78" s="33" t="s">
        <v>124</v>
      </c>
    </row>
    <row r="79" spans="5:6" x14ac:dyDescent="0.2">
      <c r="E79" s="33" t="s">
        <v>38</v>
      </c>
      <c r="F79" s="33" t="s">
        <v>125</v>
      </c>
    </row>
    <row r="80" spans="5:6" x14ac:dyDescent="0.2">
      <c r="E80" s="33" t="s">
        <v>38</v>
      </c>
      <c r="F80" s="33" t="s">
        <v>126</v>
      </c>
    </row>
    <row r="81" spans="5:6" x14ac:dyDescent="0.2">
      <c r="E81" s="33" t="s">
        <v>38</v>
      </c>
      <c r="F81" s="33" t="s">
        <v>127</v>
      </c>
    </row>
    <row r="82" spans="5:6" x14ac:dyDescent="0.2">
      <c r="E82" s="33" t="s">
        <v>38</v>
      </c>
      <c r="F82" s="33" t="s">
        <v>128</v>
      </c>
    </row>
    <row r="83" spans="5:6" x14ac:dyDescent="0.2">
      <c r="E83" s="32" t="s">
        <v>43</v>
      </c>
      <c r="F83" s="32" t="s">
        <v>129</v>
      </c>
    </row>
    <row r="84" spans="5:6" x14ac:dyDescent="0.2">
      <c r="E84" s="32" t="s">
        <v>43</v>
      </c>
      <c r="F84" s="32" t="s">
        <v>130</v>
      </c>
    </row>
    <row r="85" spans="5:6" x14ac:dyDescent="0.2">
      <c r="E85" s="32" t="s">
        <v>43</v>
      </c>
      <c r="F85" s="32" t="s">
        <v>131</v>
      </c>
    </row>
    <row r="86" spans="5:6" x14ac:dyDescent="0.2">
      <c r="E86" s="32" t="s">
        <v>43</v>
      </c>
      <c r="F86" s="32" t="s">
        <v>132</v>
      </c>
    </row>
    <row r="87" spans="5:6" x14ac:dyDescent="0.2">
      <c r="E87" s="32" t="s">
        <v>43</v>
      </c>
      <c r="F87" s="32" t="s">
        <v>133</v>
      </c>
    </row>
    <row r="88" spans="5:6" x14ac:dyDescent="0.2">
      <c r="E88" s="32" t="s">
        <v>43</v>
      </c>
      <c r="F88" s="32" t="s">
        <v>134</v>
      </c>
    </row>
    <row r="89" spans="5:6" x14ac:dyDescent="0.2">
      <c r="E89" s="33" t="s">
        <v>44</v>
      </c>
      <c r="F89" s="33" t="s">
        <v>135</v>
      </c>
    </row>
    <row r="90" spans="5:6" x14ac:dyDescent="0.2">
      <c r="E90" s="33" t="s">
        <v>44</v>
      </c>
      <c r="F90" s="33" t="s">
        <v>136</v>
      </c>
    </row>
    <row r="91" spans="5:6" x14ac:dyDescent="0.2">
      <c r="E91" s="33" t="s">
        <v>44</v>
      </c>
      <c r="F91" s="33" t="s">
        <v>137</v>
      </c>
    </row>
    <row r="92" spans="5:6" x14ac:dyDescent="0.2">
      <c r="E92" s="33" t="s">
        <v>44</v>
      </c>
      <c r="F92" s="33" t="s">
        <v>138</v>
      </c>
    </row>
    <row r="93" spans="5:6" x14ac:dyDescent="0.2">
      <c r="E93" s="33" t="s">
        <v>44</v>
      </c>
      <c r="F93" s="33" t="s">
        <v>139</v>
      </c>
    </row>
    <row r="94" spans="5:6" x14ac:dyDescent="0.2">
      <c r="E94" s="33" t="s">
        <v>44</v>
      </c>
      <c r="F94" s="33" t="s">
        <v>140</v>
      </c>
    </row>
    <row r="95" spans="5:6" x14ac:dyDescent="0.2">
      <c r="E95" s="33" t="s">
        <v>44</v>
      </c>
      <c r="F95" s="33" t="s">
        <v>141</v>
      </c>
    </row>
    <row r="96" spans="5:6" x14ac:dyDescent="0.2">
      <c r="E96" s="33" t="s">
        <v>44</v>
      </c>
      <c r="F96" s="33" t="s">
        <v>142</v>
      </c>
    </row>
    <row r="97" spans="5:6" x14ac:dyDescent="0.2">
      <c r="E97" s="32" t="s">
        <v>45</v>
      </c>
      <c r="F97" s="32" t="s">
        <v>143</v>
      </c>
    </row>
    <row r="98" spans="5:6" x14ac:dyDescent="0.2">
      <c r="E98" s="32" t="s">
        <v>45</v>
      </c>
      <c r="F98" s="32" t="s">
        <v>144</v>
      </c>
    </row>
    <row r="99" spans="5:6" x14ac:dyDescent="0.2">
      <c r="E99" s="32" t="s">
        <v>45</v>
      </c>
      <c r="F99" s="32" t="s">
        <v>145</v>
      </c>
    </row>
    <row r="100" spans="5:6" x14ac:dyDescent="0.2">
      <c r="E100" s="32" t="s">
        <v>45</v>
      </c>
      <c r="F100" s="32" t="s">
        <v>146</v>
      </c>
    </row>
    <row r="101" spans="5:6" x14ac:dyDescent="0.2">
      <c r="E101" s="32" t="s">
        <v>45</v>
      </c>
      <c r="F101" s="32" t="s">
        <v>147</v>
      </c>
    </row>
    <row r="102" spans="5:6" x14ac:dyDescent="0.2">
      <c r="E102" s="32" t="s">
        <v>45</v>
      </c>
      <c r="F102" s="32" t="s">
        <v>148</v>
      </c>
    </row>
    <row r="103" spans="5:6" x14ac:dyDescent="0.2">
      <c r="E103" s="33" t="s">
        <v>46</v>
      </c>
      <c r="F103" s="33" t="s">
        <v>149</v>
      </c>
    </row>
    <row r="104" spans="5:6" x14ac:dyDescent="0.2">
      <c r="E104" s="33" t="s">
        <v>46</v>
      </c>
      <c r="F104" s="33" t="s">
        <v>150</v>
      </c>
    </row>
    <row r="105" spans="5:6" x14ac:dyDescent="0.2">
      <c r="E105" s="33" t="s">
        <v>46</v>
      </c>
      <c r="F105" s="33" t="s">
        <v>151</v>
      </c>
    </row>
    <row r="106" spans="5:6" x14ac:dyDescent="0.2">
      <c r="E106" s="33" t="s">
        <v>46</v>
      </c>
      <c r="F106" s="33" t="s">
        <v>152</v>
      </c>
    </row>
    <row r="107" spans="5:6" x14ac:dyDescent="0.2">
      <c r="E107" s="33" t="s">
        <v>46</v>
      </c>
      <c r="F107" s="33" t="s">
        <v>153</v>
      </c>
    </row>
    <row r="108" spans="5:6" x14ac:dyDescent="0.2">
      <c r="E108" s="33" t="s">
        <v>46</v>
      </c>
      <c r="F108" s="33" t="s">
        <v>154</v>
      </c>
    </row>
    <row r="109" spans="5:6" x14ac:dyDescent="0.2">
      <c r="E109" s="33" t="s">
        <v>46</v>
      </c>
      <c r="F109" s="33" t="s">
        <v>155</v>
      </c>
    </row>
    <row r="110" spans="5:6" x14ac:dyDescent="0.2">
      <c r="E110" s="33" t="s">
        <v>46</v>
      </c>
      <c r="F110" s="33" t="s">
        <v>156</v>
      </c>
    </row>
    <row r="111" spans="5:6" x14ac:dyDescent="0.2">
      <c r="E111" s="32" t="s">
        <v>39</v>
      </c>
      <c r="F111" s="32" t="s">
        <v>162</v>
      </c>
    </row>
    <row r="112" spans="5:6" x14ac:dyDescent="0.2">
      <c r="E112" s="32" t="s">
        <v>39</v>
      </c>
      <c r="F112" s="32" t="s">
        <v>176</v>
      </c>
    </row>
    <row r="113" spans="5:6" x14ac:dyDescent="0.2">
      <c r="E113" s="32" t="s">
        <v>39</v>
      </c>
      <c r="F113" s="32" t="s">
        <v>177</v>
      </c>
    </row>
    <row r="114" spans="5:6" x14ac:dyDescent="0.2">
      <c r="E114" s="32" t="s">
        <v>39</v>
      </c>
      <c r="F114" s="32" t="s">
        <v>178</v>
      </c>
    </row>
    <row r="115" spans="5:6" x14ac:dyDescent="0.2">
      <c r="E115" s="32" t="s">
        <v>39</v>
      </c>
      <c r="F115" s="32" t="s">
        <v>179</v>
      </c>
    </row>
    <row r="116" spans="5:6" x14ac:dyDescent="0.2">
      <c r="E116" s="32" t="s">
        <v>39</v>
      </c>
      <c r="F116" s="32" t="s">
        <v>180</v>
      </c>
    </row>
    <row r="117" spans="5:6" x14ac:dyDescent="0.2">
      <c r="E117" s="32" t="s">
        <v>39</v>
      </c>
      <c r="F117" s="32" t="s">
        <v>163</v>
      </c>
    </row>
    <row r="118" spans="5:6" x14ac:dyDescent="0.2">
      <c r="E118" s="32" t="s">
        <v>39</v>
      </c>
      <c r="F118" s="32" t="s">
        <v>164</v>
      </c>
    </row>
    <row r="119" spans="5:6" x14ac:dyDescent="0.2">
      <c r="E119" s="32" t="s">
        <v>39</v>
      </c>
      <c r="F119" s="32" t="s">
        <v>181</v>
      </c>
    </row>
    <row r="120" spans="5:6" x14ac:dyDescent="0.2">
      <c r="E120" s="32" t="s">
        <v>39</v>
      </c>
      <c r="F120" s="32" t="s">
        <v>182</v>
      </c>
    </row>
    <row r="121" spans="5:6" x14ac:dyDescent="0.2">
      <c r="E121" s="32" t="s">
        <v>39</v>
      </c>
      <c r="F121" s="32" t="s">
        <v>183</v>
      </c>
    </row>
    <row r="122" spans="5:6" x14ac:dyDescent="0.2">
      <c r="E122" s="32" t="s">
        <v>39</v>
      </c>
      <c r="F122" s="32" t="s">
        <v>184</v>
      </c>
    </row>
    <row r="123" spans="5:6" x14ac:dyDescent="0.2">
      <c r="E123" s="32" t="s">
        <v>39</v>
      </c>
      <c r="F123" s="32" t="s">
        <v>185</v>
      </c>
    </row>
    <row r="124" spans="5:6" x14ac:dyDescent="0.2">
      <c r="E124" s="32" t="s">
        <v>39</v>
      </c>
      <c r="F124" s="32" t="s">
        <v>186</v>
      </c>
    </row>
    <row r="125" spans="5:6" x14ac:dyDescent="0.2">
      <c r="E125" s="32" t="s">
        <v>39</v>
      </c>
      <c r="F125" s="32" t="s">
        <v>187</v>
      </c>
    </row>
    <row r="126" spans="5:6" x14ac:dyDescent="0.2">
      <c r="E126" s="32" t="s">
        <v>39</v>
      </c>
      <c r="F126" s="32" t="s">
        <v>188</v>
      </c>
    </row>
    <row r="127" spans="5:6" x14ac:dyDescent="0.2">
      <c r="E127" s="32" t="s">
        <v>39</v>
      </c>
      <c r="F127" s="32" t="s">
        <v>189</v>
      </c>
    </row>
    <row r="128" spans="5:6" x14ac:dyDescent="0.2">
      <c r="E128" s="32" t="s">
        <v>39</v>
      </c>
      <c r="F128" s="32" t="s">
        <v>190</v>
      </c>
    </row>
    <row r="129" spans="5:6" x14ac:dyDescent="0.2">
      <c r="E129" s="32" t="s">
        <v>39</v>
      </c>
      <c r="F129" s="32" t="s">
        <v>191</v>
      </c>
    </row>
    <row r="130" spans="5:6" x14ac:dyDescent="0.2">
      <c r="E130" s="32" t="s">
        <v>39</v>
      </c>
      <c r="F130" s="32" t="s">
        <v>192</v>
      </c>
    </row>
    <row r="131" spans="5:6" x14ac:dyDescent="0.2">
      <c r="E131" s="32" t="s">
        <v>39</v>
      </c>
      <c r="F131" s="32" t="s">
        <v>193</v>
      </c>
    </row>
    <row r="132" spans="5:6" x14ac:dyDescent="0.2">
      <c r="E132" s="32" t="s">
        <v>39</v>
      </c>
      <c r="F132" s="32" t="s">
        <v>194</v>
      </c>
    </row>
    <row r="133" spans="5:6" x14ac:dyDescent="0.2">
      <c r="E133" s="32" t="s">
        <v>39</v>
      </c>
      <c r="F133" s="32" t="s">
        <v>165</v>
      </c>
    </row>
    <row r="134" spans="5:6" x14ac:dyDescent="0.2">
      <c r="E134" s="32" t="s">
        <v>39</v>
      </c>
      <c r="F134" s="32" t="s">
        <v>195</v>
      </c>
    </row>
    <row r="135" spans="5:6" x14ac:dyDescent="0.2">
      <c r="E135" s="32" t="s">
        <v>39</v>
      </c>
      <c r="F135" s="32" t="s">
        <v>196</v>
      </c>
    </row>
    <row r="136" spans="5:6" x14ac:dyDescent="0.2">
      <c r="E136" s="32" t="s">
        <v>39</v>
      </c>
      <c r="F136" s="32" t="s">
        <v>197</v>
      </c>
    </row>
    <row r="137" spans="5:6" x14ac:dyDescent="0.2">
      <c r="E137" s="32" t="s">
        <v>39</v>
      </c>
      <c r="F137" s="32" t="s">
        <v>198</v>
      </c>
    </row>
    <row r="138" spans="5:6" x14ac:dyDescent="0.2">
      <c r="E138" s="32" t="s">
        <v>39</v>
      </c>
      <c r="F138" s="32" t="s">
        <v>199</v>
      </c>
    </row>
    <row r="139" spans="5:6" x14ac:dyDescent="0.2">
      <c r="E139" s="32" t="s">
        <v>39</v>
      </c>
      <c r="F139" s="32" t="s">
        <v>200</v>
      </c>
    </row>
    <row r="140" spans="5:6" x14ac:dyDescent="0.2">
      <c r="E140" s="32" t="s">
        <v>39</v>
      </c>
      <c r="F140" s="32" t="s">
        <v>201</v>
      </c>
    </row>
    <row r="141" spans="5:6" x14ac:dyDescent="0.2">
      <c r="E141" s="32" t="s">
        <v>39</v>
      </c>
      <c r="F141" s="32" t="s">
        <v>202</v>
      </c>
    </row>
    <row r="142" spans="5:6" x14ac:dyDescent="0.2">
      <c r="E142" s="32" t="s">
        <v>39</v>
      </c>
      <c r="F142" s="32" t="s">
        <v>203</v>
      </c>
    </row>
    <row r="143" spans="5:6" x14ac:dyDescent="0.2">
      <c r="E143" s="32" t="s">
        <v>39</v>
      </c>
      <c r="F143" s="32" t="s">
        <v>204</v>
      </c>
    </row>
    <row r="144" spans="5:6" x14ac:dyDescent="0.2">
      <c r="E144" s="32" t="s">
        <v>39</v>
      </c>
      <c r="F144" s="32" t="s">
        <v>205</v>
      </c>
    </row>
    <row r="145" spans="5:6" x14ac:dyDescent="0.2">
      <c r="E145" s="32" t="s">
        <v>39</v>
      </c>
      <c r="F145" s="32" t="s">
        <v>206</v>
      </c>
    </row>
    <row r="146" spans="5:6" x14ac:dyDescent="0.2">
      <c r="E146" s="32" t="s">
        <v>39</v>
      </c>
      <c r="F146" s="32" t="s">
        <v>166</v>
      </c>
    </row>
    <row r="147" spans="5:6" x14ac:dyDescent="0.2">
      <c r="E147" s="32" t="s">
        <v>39</v>
      </c>
      <c r="F147" s="32" t="s">
        <v>167</v>
      </c>
    </row>
    <row r="148" spans="5:6" x14ac:dyDescent="0.2">
      <c r="E148" s="32" t="s">
        <v>39</v>
      </c>
      <c r="F148" s="32" t="s">
        <v>207</v>
      </c>
    </row>
    <row r="149" spans="5:6" x14ac:dyDescent="0.2">
      <c r="E149" s="32" t="s">
        <v>39</v>
      </c>
      <c r="F149" s="32" t="s">
        <v>208</v>
      </c>
    </row>
    <row r="150" spans="5:6" x14ac:dyDescent="0.2">
      <c r="E150" s="32" t="s">
        <v>39</v>
      </c>
      <c r="F150" s="32" t="s">
        <v>209</v>
      </c>
    </row>
    <row r="151" spans="5:6" x14ac:dyDescent="0.2">
      <c r="E151" s="32" t="s">
        <v>39</v>
      </c>
      <c r="F151" s="32" t="s">
        <v>210</v>
      </c>
    </row>
    <row r="152" spans="5:6" x14ac:dyDescent="0.2">
      <c r="E152" s="32" t="s">
        <v>39</v>
      </c>
      <c r="F152" s="32" t="s">
        <v>211</v>
      </c>
    </row>
    <row r="153" spans="5:6" x14ac:dyDescent="0.2">
      <c r="E153" s="32" t="s">
        <v>39</v>
      </c>
      <c r="F153" s="32" t="s">
        <v>212</v>
      </c>
    </row>
    <row r="154" spans="5:6" x14ac:dyDescent="0.2">
      <c r="E154" s="32" t="s">
        <v>39</v>
      </c>
      <c r="F154" s="32" t="s">
        <v>168</v>
      </c>
    </row>
    <row r="155" spans="5:6" x14ac:dyDescent="0.2">
      <c r="E155" s="32" t="s">
        <v>39</v>
      </c>
      <c r="F155" s="32" t="s">
        <v>169</v>
      </c>
    </row>
    <row r="156" spans="5:6" x14ac:dyDescent="0.2">
      <c r="E156" s="32" t="s">
        <v>39</v>
      </c>
      <c r="F156" s="32" t="s">
        <v>213</v>
      </c>
    </row>
    <row r="157" spans="5:6" x14ac:dyDescent="0.2">
      <c r="E157" s="32" t="s">
        <v>39</v>
      </c>
      <c r="F157" s="32" t="s">
        <v>214</v>
      </c>
    </row>
    <row r="158" spans="5:6" x14ac:dyDescent="0.2">
      <c r="E158" s="32" t="s">
        <v>39</v>
      </c>
      <c r="F158" s="32" t="s">
        <v>215</v>
      </c>
    </row>
    <row r="159" spans="5:6" x14ac:dyDescent="0.2">
      <c r="E159" s="32" t="s">
        <v>39</v>
      </c>
      <c r="F159" s="32" t="s">
        <v>216</v>
      </c>
    </row>
    <row r="160" spans="5:6" x14ac:dyDescent="0.2">
      <c r="E160" s="32" t="s">
        <v>39</v>
      </c>
      <c r="F160" s="32" t="s">
        <v>217</v>
      </c>
    </row>
    <row r="161" spans="5:6" x14ac:dyDescent="0.2">
      <c r="E161" s="32" t="s">
        <v>39</v>
      </c>
      <c r="F161" s="32" t="s">
        <v>218</v>
      </c>
    </row>
    <row r="162" spans="5:6" x14ac:dyDescent="0.2">
      <c r="E162" s="32" t="s">
        <v>39</v>
      </c>
      <c r="F162" s="32" t="s">
        <v>170</v>
      </c>
    </row>
    <row r="163" spans="5:6" x14ac:dyDescent="0.2">
      <c r="E163" s="32" t="s">
        <v>39</v>
      </c>
      <c r="F163" s="32" t="s">
        <v>219</v>
      </c>
    </row>
    <row r="164" spans="5:6" x14ac:dyDescent="0.2">
      <c r="E164" s="32" t="s">
        <v>39</v>
      </c>
      <c r="F164" s="32" t="s">
        <v>220</v>
      </c>
    </row>
    <row r="165" spans="5:6" x14ac:dyDescent="0.2">
      <c r="E165" s="32" t="s">
        <v>39</v>
      </c>
      <c r="F165" s="32" t="s">
        <v>221</v>
      </c>
    </row>
    <row r="166" spans="5:6" x14ac:dyDescent="0.2">
      <c r="E166" s="32" t="s">
        <v>39</v>
      </c>
      <c r="F166" s="32" t="s">
        <v>222</v>
      </c>
    </row>
    <row r="167" spans="5:6" x14ac:dyDescent="0.2">
      <c r="E167" s="32" t="s">
        <v>39</v>
      </c>
      <c r="F167" s="32" t="s">
        <v>223</v>
      </c>
    </row>
    <row r="168" spans="5:6" x14ac:dyDescent="0.2">
      <c r="E168" s="32" t="s">
        <v>39</v>
      </c>
      <c r="F168" s="32" t="s">
        <v>224</v>
      </c>
    </row>
    <row r="169" spans="5:6" x14ac:dyDescent="0.2">
      <c r="E169" s="32" t="s">
        <v>39</v>
      </c>
      <c r="F169" s="32" t="s">
        <v>171</v>
      </c>
    </row>
    <row r="170" spans="5:6" x14ac:dyDescent="0.2">
      <c r="E170" s="32" t="s">
        <v>39</v>
      </c>
      <c r="F170" s="32" t="s">
        <v>225</v>
      </c>
    </row>
    <row r="171" spans="5:6" x14ac:dyDescent="0.2">
      <c r="E171" s="32" t="s">
        <v>39</v>
      </c>
      <c r="F171" s="32" t="s">
        <v>172</v>
      </c>
    </row>
    <row r="172" spans="5:6" x14ac:dyDescent="0.2">
      <c r="E172" s="32" t="s">
        <v>39</v>
      </c>
      <c r="F172" s="32" t="s">
        <v>226</v>
      </c>
    </row>
    <row r="173" spans="5:6" x14ac:dyDescent="0.2">
      <c r="E173" s="32" t="s">
        <v>39</v>
      </c>
      <c r="F173" s="32" t="s">
        <v>173</v>
      </c>
    </row>
    <row r="174" spans="5:6" x14ac:dyDescent="0.2">
      <c r="E174" s="32" t="s">
        <v>39</v>
      </c>
      <c r="F174" s="32" t="s">
        <v>227</v>
      </c>
    </row>
    <row r="175" spans="5:6" x14ac:dyDescent="0.2">
      <c r="E175" s="32" t="s">
        <v>39</v>
      </c>
      <c r="F175" s="32" t="s">
        <v>228</v>
      </c>
    </row>
    <row r="176" spans="5:6" x14ac:dyDescent="0.2">
      <c r="E176" s="32" t="s">
        <v>39</v>
      </c>
      <c r="F176" s="32" t="s">
        <v>229</v>
      </c>
    </row>
    <row r="177" spans="5:6" x14ac:dyDescent="0.2">
      <c r="E177" s="32" t="s">
        <v>39</v>
      </c>
      <c r="F177" s="32" t="s">
        <v>230</v>
      </c>
    </row>
    <row r="178" spans="5:6" x14ac:dyDescent="0.2">
      <c r="E178" s="32" t="s">
        <v>39</v>
      </c>
      <c r="F178" s="32" t="s">
        <v>231</v>
      </c>
    </row>
    <row r="179" spans="5:6" x14ac:dyDescent="0.2">
      <c r="E179" s="32" t="s">
        <v>39</v>
      </c>
      <c r="F179" s="32" t="s">
        <v>232</v>
      </c>
    </row>
    <row r="180" spans="5:6" x14ac:dyDescent="0.2">
      <c r="E180" s="32" t="s">
        <v>39</v>
      </c>
      <c r="F180" s="32" t="s">
        <v>233</v>
      </c>
    </row>
    <row r="181" spans="5:6" x14ac:dyDescent="0.2">
      <c r="E181" s="32" t="s">
        <v>39</v>
      </c>
      <c r="F181" s="32" t="s">
        <v>234</v>
      </c>
    </row>
    <row r="182" spans="5:6" x14ac:dyDescent="0.2">
      <c r="E182" s="32" t="s">
        <v>39</v>
      </c>
      <c r="F182" s="32" t="s">
        <v>235</v>
      </c>
    </row>
    <row r="183" spans="5:6" x14ac:dyDescent="0.2">
      <c r="E183" s="32" t="s">
        <v>39</v>
      </c>
      <c r="F183" s="32" t="s">
        <v>236</v>
      </c>
    </row>
    <row r="184" spans="5:6" x14ac:dyDescent="0.2">
      <c r="E184" s="32" t="s">
        <v>39</v>
      </c>
      <c r="F184" s="32" t="s">
        <v>237</v>
      </c>
    </row>
    <row r="185" spans="5:6" x14ac:dyDescent="0.2">
      <c r="E185" s="32" t="s">
        <v>39</v>
      </c>
      <c r="F185" s="32" t="s">
        <v>238</v>
      </c>
    </row>
    <row r="186" spans="5:6" x14ac:dyDescent="0.2">
      <c r="E186" s="32" t="s">
        <v>39</v>
      </c>
      <c r="F186" s="32" t="s">
        <v>239</v>
      </c>
    </row>
    <row r="187" spans="5:6" x14ac:dyDescent="0.2">
      <c r="E187" s="32" t="s">
        <v>39</v>
      </c>
      <c r="F187" s="32" t="s">
        <v>240</v>
      </c>
    </row>
    <row r="188" spans="5:6" x14ac:dyDescent="0.2">
      <c r="E188" s="32" t="s">
        <v>39</v>
      </c>
      <c r="F188" s="32" t="s">
        <v>174</v>
      </c>
    </row>
    <row r="189" spans="5:6" x14ac:dyDescent="0.2">
      <c r="E189" s="32" t="s">
        <v>39</v>
      </c>
      <c r="F189" s="32" t="s">
        <v>241</v>
      </c>
    </row>
    <row r="190" spans="5:6" x14ac:dyDescent="0.2">
      <c r="E190" s="32" t="s">
        <v>39</v>
      </c>
      <c r="F190" s="32" t="s">
        <v>242</v>
      </c>
    </row>
    <row r="191" spans="5:6" x14ac:dyDescent="0.2">
      <c r="E191" s="32" t="s">
        <v>39</v>
      </c>
      <c r="F191" s="32" t="s">
        <v>243</v>
      </c>
    </row>
    <row r="192" spans="5:6" x14ac:dyDescent="0.2">
      <c r="E192" s="32" t="s">
        <v>39</v>
      </c>
      <c r="F192" s="32" t="s">
        <v>244</v>
      </c>
    </row>
    <row r="193" spans="5:6" x14ac:dyDescent="0.2">
      <c r="E193" s="32" t="s">
        <v>39</v>
      </c>
      <c r="F193" s="32" t="s">
        <v>245</v>
      </c>
    </row>
    <row r="194" spans="5:6" x14ac:dyDescent="0.2">
      <c r="E194" s="32" t="s">
        <v>39</v>
      </c>
      <c r="F194" s="32" t="s">
        <v>175</v>
      </c>
    </row>
    <row r="195" spans="5:6" x14ac:dyDescent="0.2">
      <c r="E195" s="32" t="s">
        <v>39</v>
      </c>
      <c r="F195" s="32" t="s">
        <v>246</v>
      </c>
    </row>
    <row r="196" spans="5:6" x14ac:dyDescent="0.2">
      <c r="E196" s="32" t="s">
        <v>39</v>
      </c>
      <c r="F196" s="32" t="s">
        <v>247</v>
      </c>
    </row>
    <row r="197" spans="5:6" x14ac:dyDescent="0.2">
      <c r="E197" s="32" t="s">
        <v>39</v>
      </c>
      <c r="F197" s="32" t="s">
        <v>248</v>
      </c>
    </row>
    <row r="198" spans="5:6" x14ac:dyDescent="0.2">
      <c r="E198" s="32" t="s">
        <v>39</v>
      </c>
      <c r="F198" s="32" t="s">
        <v>249</v>
      </c>
    </row>
    <row r="199" spans="5:6" x14ac:dyDescent="0.2">
      <c r="E199" s="32" t="s">
        <v>39</v>
      </c>
      <c r="F199" s="32" t="s">
        <v>250</v>
      </c>
    </row>
    <row r="200" spans="5:6" x14ac:dyDescent="0.2">
      <c r="E200" s="32" t="s">
        <v>39</v>
      </c>
      <c r="F200" s="32" t="s">
        <v>251</v>
      </c>
    </row>
    <row r="201" spans="5:6" x14ac:dyDescent="0.2">
      <c r="E201" s="32" t="s">
        <v>39</v>
      </c>
      <c r="F201" s="32" t="s">
        <v>252</v>
      </c>
    </row>
    <row r="202" spans="5:6" x14ac:dyDescent="0.2">
      <c r="E202" s="32" t="s">
        <v>39</v>
      </c>
      <c r="F202" s="32" t="s">
        <v>253</v>
      </c>
    </row>
    <row r="203" spans="5:6" x14ac:dyDescent="0.2">
      <c r="E203" s="32" t="s">
        <v>39</v>
      </c>
      <c r="F203" s="32" t="s">
        <v>254</v>
      </c>
    </row>
    <row r="204" spans="5:6" x14ac:dyDescent="0.2">
      <c r="E204" s="32" t="s">
        <v>39</v>
      </c>
      <c r="F204" s="32" t="s">
        <v>255</v>
      </c>
    </row>
    <row r="205" spans="5:6" x14ac:dyDescent="0.2">
      <c r="E205" s="32" t="s">
        <v>39</v>
      </c>
      <c r="F205" s="32" t="s">
        <v>256</v>
      </c>
    </row>
    <row r="206" spans="5:6" x14ac:dyDescent="0.2">
      <c r="E206" s="32" t="s">
        <v>39</v>
      </c>
      <c r="F206" s="32" t="s">
        <v>257</v>
      </c>
    </row>
    <row r="207" spans="5:6" x14ac:dyDescent="0.2">
      <c r="E207" s="32" t="s">
        <v>39</v>
      </c>
      <c r="F207" s="32" t="s">
        <v>258</v>
      </c>
    </row>
    <row r="208" spans="5:6" x14ac:dyDescent="0.2">
      <c r="E208" s="32" t="s">
        <v>39</v>
      </c>
      <c r="F208" s="32" t="s">
        <v>259</v>
      </c>
    </row>
    <row r="209" spans="5:6" x14ac:dyDescent="0.2">
      <c r="E209" s="32" t="s">
        <v>39</v>
      </c>
      <c r="F209" s="32" t="s">
        <v>260</v>
      </c>
    </row>
    <row r="210" spans="5:6" x14ac:dyDescent="0.2">
      <c r="E210" s="32" t="s">
        <v>39</v>
      </c>
      <c r="F210" s="32" t="s">
        <v>261</v>
      </c>
    </row>
    <row r="211" spans="5:6" x14ac:dyDescent="0.2">
      <c r="E211" s="32" t="s">
        <v>39</v>
      </c>
      <c r="F211" s="32" t="s">
        <v>262</v>
      </c>
    </row>
    <row r="212" spans="5:6" x14ac:dyDescent="0.2">
      <c r="E212" s="32" t="s">
        <v>39</v>
      </c>
      <c r="F212" s="32" t="s">
        <v>263</v>
      </c>
    </row>
    <row r="213" spans="5:6" x14ac:dyDescent="0.2">
      <c r="E213" s="32" t="s">
        <v>39</v>
      </c>
      <c r="F213" s="32" t="s">
        <v>264</v>
      </c>
    </row>
    <row r="214" spans="5:6" x14ac:dyDescent="0.2">
      <c r="E214" s="32" t="s">
        <v>39</v>
      </c>
      <c r="F214" s="32" t="s">
        <v>265</v>
      </c>
    </row>
    <row r="215" spans="5:6" x14ac:dyDescent="0.2">
      <c r="E215" s="33" t="s">
        <v>40</v>
      </c>
      <c r="F215" s="33" t="s">
        <v>266</v>
      </c>
    </row>
    <row r="216" spans="5:6" x14ac:dyDescent="0.2">
      <c r="E216" s="33" t="s">
        <v>40</v>
      </c>
      <c r="F216" s="33" t="s">
        <v>267</v>
      </c>
    </row>
    <row r="217" spans="5:6" x14ac:dyDescent="0.2">
      <c r="E217" s="33" t="s">
        <v>40</v>
      </c>
      <c r="F217" s="33" t="s">
        <v>268</v>
      </c>
    </row>
    <row r="218" spans="5:6" x14ac:dyDescent="0.2">
      <c r="E218" s="33" t="s">
        <v>40</v>
      </c>
      <c r="F218" s="33" t="s">
        <v>269</v>
      </c>
    </row>
    <row r="219" spans="5:6" x14ac:dyDescent="0.2">
      <c r="E219" s="33" t="s">
        <v>40</v>
      </c>
      <c r="F219" s="33" t="s">
        <v>270</v>
      </c>
    </row>
    <row r="220" spans="5:6" x14ac:dyDescent="0.2">
      <c r="E220" s="33" t="s">
        <v>40</v>
      </c>
      <c r="F220" s="33" t="s">
        <v>271</v>
      </c>
    </row>
    <row r="221" spans="5:6" x14ac:dyDescent="0.2">
      <c r="E221" s="33" t="s">
        <v>40</v>
      </c>
      <c r="F221" s="33" t="s">
        <v>272</v>
      </c>
    </row>
    <row r="222" spans="5:6" x14ac:dyDescent="0.2">
      <c r="E222" s="33" t="s">
        <v>40</v>
      </c>
      <c r="F222" s="33" t="s">
        <v>64</v>
      </c>
    </row>
    <row r="223" spans="5:6" x14ac:dyDescent="0.2">
      <c r="E223" s="33" t="s">
        <v>40</v>
      </c>
      <c r="F223" s="33" t="s">
        <v>273</v>
      </c>
    </row>
    <row r="224" spans="5:6" x14ac:dyDescent="0.2">
      <c r="E224" s="33" t="s">
        <v>40</v>
      </c>
      <c r="F224" s="33" t="s">
        <v>274</v>
      </c>
    </row>
    <row r="225" spans="5:6" x14ac:dyDescent="0.2">
      <c r="E225" s="33" t="s">
        <v>40</v>
      </c>
      <c r="F225" s="33" t="s">
        <v>275</v>
      </c>
    </row>
    <row r="226" spans="5:6" x14ac:dyDescent="0.2">
      <c r="E226" s="33" t="s">
        <v>40</v>
      </c>
      <c r="F226" s="33" t="s">
        <v>276</v>
      </c>
    </row>
    <row r="227" spans="5:6" x14ac:dyDescent="0.2">
      <c r="E227" s="33" t="s">
        <v>40</v>
      </c>
      <c r="F227" s="33" t="s">
        <v>277</v>
      </c>
    </row>
    <row r="228" spans="5:6" x14ac:dyDescent="0.2">
      <c r="E228" s="33" t="s">
        <v>40</v>
      </c>
      <c r="F228" s="33" t="s">
        <v>278</v>
      </c>
    </row>
    <row r="229" spans="5:6" x14ac:dyDescent="0.2">
      <c r="E229" s="33" t="s">
        <v>40</v>
      </c>
      <c r="F229" s="33" t="s">
        <v>279</v>
      </c>
    </row>
    <row r="230" spans="5:6" x14ac:dyDescent="0.2">
      <c r="E230" s="33" t="s">
        <v>40</v>
      </c>
      <c r="F230" s="33" t="s">
        <v>280</v>
      </c>
    </row>
    <row r="231" spans="5:6" x14ac:dyDescent="0.2">
      <c r="E231" s="33" t="s">
        <v>40</v>
      </c>
      <c r="F231" s="33" t="s">
        <v>281</v>
      </c>
    </row>
    <row r="232" spans="5:6" x14ac:dyDescent="0.2">
      <c r="E232" s="33" t="s">
        <v>40</v>
      </c>
      <c r="F232" s="33" t="s">
        <v>282</v>
      </c>
    </row>
    <row r="233" spans="5:6" x14ac:dyDescent="0.2">
      <c r="E233" s="33" t="s">
        <v>40</v>
      </c>
      <c r="F233" s="33" t="s">
        <v>283</v>
      </c>
    </row>
    <row r="234" spans="5:6" x14ac:dyDescent="0.2">
      <c r="E234" s="33" t="s">
        <v>40</v>
      </c>
      <c r="F234" s="33" t="s">
        <v>284</v>
      </c>
    </row>
    <row r="235" spans="5:6" x14ac:dyDescent="0.2">
      <c r="E235" s="33" t="s">
        <v>40</v>
      </c>
      <c r="F235" s="33" t="s">
        <v>285</v>
      </c>
    </row>
    <row r="236" spans="5:6" x14ac:dyDescent="0.2">
      <c r="E236" s="33" t="s">
        <v>40</v>
      </c>
      <c r="F236" s="33" t="s">
        <v>286</v>
      </c>
    </row>
    <row r="237" spans="5:6" x14ac:dyDescent="0.2">
      <c r="E237" s="33" t="s">
        <v>40</v>
      </c>
      <c r="F237" s="33" t="s">
        <v>287</v>
      </c>
    </row>
    <row r="238" spans="5:6" x14ac:dyDescent="0.2">
      <c r="E238" s="33" t="s">
        <v>40</v>
      </c>
      <c r="F238" s="33" t="s">
        <v>288</v>
      </c>
    </row>
    <row r="239" spans="5:6" x14ac:dyDescent="0.2">
      <c r="E239" s="33" t="s">
        <v>40</v>
      </c>
      <c r="F239" s="33" t="s">
        <v>289</v>
      </c>
    </row>
    <row r="240" spans="5:6" x14ac:dyDescent="0.2">
      <c r="E240" s="33" t="s">
        <v>40</v>
      </c>
      <c r="F240" s="33" t="s">
        <v>290</v>
      </c>
    </row>
    <row r="241" spans="5:6" x14ac:dyDescent="0.2">
      <c r="E241" s="33" t="s">
        <v>40</v>
      </c>
      <c r="F241" s="33" t="s">
        <v>291</v>
      </c>
    </row>
    <row r="242" spans="5:6" x14ac:dyDescent="0.2">
      <c r="E242" s="33" t="s">
        <v>40</v>
      </c>
      <c r="F242" s="33" t="s">
        <v>292</v>
      </c>
    </row>
    <row r="243" spans="5:6" x14ac:dyDescent="0.2">
      <c r="E243" s="33" t="s">
        <v>40</v>
      </c>
      <c r="F243" s="33" t="s">
        <v>293</v>
      </c>
    </row>
    <row r="244" spans="5:6" x14ac:dyDescent="0.2">
      <c r="E244" s="33" t="s">
        <v>40</v>
      </c>
      <c r="F244" s="33" t="s">
        <v>294</v>
      </c>
    </row>
    <row r="245" spans="5:6" x14ac:dyDescent="0.2">
      <c r="E245" s="33" t="s">
        <v>40</v>
      </c>
      <c r="F245" s="33" t="s">
        <v>295</v>
      </c>
    </row>
    <row r="246" spans="5:6" x14ac:dyDescent="0.2">
      <c r="E246" s="33" t="s">
        <v>40</v>
      </c>
      <c r="F246" s="33" t="s">
        <v>296</v>
      </c>
    </row>
    <row r="247" spans="5:6" x14ac:dyDescent="0.2">
      <c r="E247" s="33" t="s">
        <v>40</v>
      </c>
      <c r="F247" s="33" t="s">
        <v>297</v>
      </c>
    </row>
    <row r="248" spans="5:6" x14ac:dyDescent="0.2">
      <c r="E248" s="33" t="s">
        <v>40</v>
      </c>
      <c r="F248" s="33" t="s">
        <v>298</v>
      </c>
    </row>
    <row r="249" spans="5:6" x14ac:dyDescent="0.2">
      <c r="E249" s="33" t="s">
        <v>40</v>
      </c>
      <c r="F249" s="33" t="s">
        <v>299</v>
      </c>
    </row>
    <row r="250" spans="5:6" x14ac:dyDescent="0.2">
      <c r="E250" s="33" t="s">
        <v>40</v>
      </c>
      <c r="F250" s="33" t="s">
        <v>300</v>
      </c>
    </row>
    <row r="251" spans="5:6" x14ac:dyDescent="0.2">
      <c r="E251" s="33" t="s">
        <v>40</v>
      </c>
      <c r="F251" s="33" t="s">
        <v>301</v>
      </c>
    </row>
    <row r="252" spans="5:6" x14ac:dyDescent="0.2">
      <c r="E252" s="33" t="s">
        <v>40</v>
      </c>
      <c r="F252" s="33" t="s">
        <v>302</v>
      </c>
    </row>
    <row r="253" spans="5:6" x14ac:dyDescent="0.2">
      <c r="E253" s="33" t="s">
        <v>40</v>
      </c>
      <c r="F253" s="33" t="s">
        <v>303</v>
      </c>
    </row>
    <row r="254" spans="5:6" x14ac:dyDescent="0.2">
      <c r="E254" s="33" t="s">
        <v>40</v>
      </c>
      <c r="F254" s="33" t="s">
        <v>304</v>
      </c>
    </row>
    <row r="255" spans="5:6" x14ac:dyDescent="0.2">
      <c r="E255" s="33" t="s">
        <v>40</v>
      </c>
      <c r="F255" s="33" t="s">
        <v>305</v>
      </c>
    </row>
    <row r="256" spans="5:6" x14ac:dyDescent="0.2">
      <c r="E256" s="33" t="s">
        <v>40</v>
      </c>
      <c r="F256" s="33" t="s">
        <v>306</v>
      </c>
    </row>
    <row r="257" spans="5:6" x14ac:dyDescent="0.2">
      <c r="E257" s="33" t="s">
        <v>40</v>
      </c>
      <c r="F257" s="33" t="s">
        <v>307</v>
      </c>
    </row>
    <row r="258" spans="5:6" x14ac:dyDescent="0.2">
      <c r="E258" s="33" t="s">
        <v>40</v>
      </c>
      <c r="F258" s="33" t="s">
        <v>308</v>
      </c>
    </row>
    <row r="259" spans="5:6" x14ac:dyDescent="0.2">
      <c r="E259" s="33" t="s">
        <v>40</v>
      </c>
      <c r="F259" s="33" t="s">
        <v>309</v>
      </c>
    </row>
    <row r="260" spans="5:6" x14ac:dyDescent="0.2">
      <c r="E260" s="33" t="s">
        <v>40</v>
      </c>
      <c r="F260" s="33" t="s">
        <v>310</v>
      </c>
    </row>
    <row r="261" spans="5:6" x14ac:dyDescent="0.2">
      <c r="E261" s="33" t="s">
        <v>40</v>
      </c>
      <c r="F261" s="33" t="s">
        <v>311</v>
      </c>
    </row>
    <row r="262" spans="5:6" x14ac:dyDescent="0.2">
      <c r="E262" s="33" t="s">
        <v>40</v>
      </c>
      <c r="F262" s="33" t="s">
        <v>312</v>
      </c>
    </row>
    <row r="263" spans="5:6" x14ac:dyDescent="0.2">
      <c r="E263" s="33" t="s">
        <v>40</v>
      </c>
      <c r="F263" s="33" t="s">
        <v>313</v>
      </c>
    </row>
    <row r="264" spans="5:6" x14ac:dyDescent="0.2">
      <c r="E264" s="33" t="s">
        <v>40</v>
      </c>
      <c r="F264" s="33" t="s">
        <v>314</v>
      </c>
    </row>
    <row r="265" spans="5:6" x14ac:dyDescent="0.2">
      <c r="E265" s="33" t="s">
        <v>40</v>
      </c>
      <c r="F265" s="33" t="s">
        <v>315</v>
      </c>
    </row>
    <row r="266" spans="5:6" x14ac:dyDescent="0.2">
      <c r="E266" s="33" t="s">
        <v>40</v>
      </c>
      <c r="F266" s="33" t="s">
        <v>316</v>
      </c>
    </row>
    <row r="267" spans="5:6" x14ac:dyDescent="0.2">
      <c r="E267" s="33" t="s">
        <v>40</v>
      </c>
      <c r="F267" s="33" t="s">
        <v>317</v>
      </c>
    </row>
    <row r="268" spans="5:6" x14ac:dyDescent="0.2">
      <c r="E268" s="33" t="s">
        <v>40</v>
      </c>
      <c r="F268" s="33" t="s">
        <v>318</v>
      </c>
    </row>
    <row r="269" spans="5:6" x14ac:dyDescent="0.2">
      <c r="E269" s="33" t="s">
        <v>40</v>
      </c>
      <c r="F269" s="33" t="s">
        <v>319</v>
      </c>
    </row>
    <row r="270" spans="5:6" x14ac:dyDescent="0.2">
      <c r="E270" s="33" t="s">
        <v>40</v>
      </c>
      <c r="F270" s="33" t="s">
        <v>320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13</vt:i4>
      </vt:variant>
    </vt:vector>
  </HeadingPairs>
  <TitlesOfParts>
    <vt:vector size="16" baseType="lpstr">
      <vt:lpstr>Requerimientos</vt:lpstr>
      <vt:lpstr>Instrucciones para diligenciar</vt:lpstr>
      <vt:lpstr>Listas</vt:lpstr>
      <vt:lpstr>'Instrucciones para diligenciar'!Área_de_impresión</vt:lpstr>
      <vt:lpstr>Requerimientos!Área_de_impresión</vt:lpstr>
      <vt:lpstr>Bienestarina</vt:lpstr>
      <vt:lpstr>Componente_Administrativo</vt:lpstr>
      <vt:lpstr>Componente_Financiero</vt:lpstr>
      <vt:lpstr>Componente_Legal</vt:lpstr>
      <vt:lpstr>Componente_Técnico</vt:lpstr>
      <vt:lpstr>Dotación_adquirida_o_recibida_por_el_contratista</vt:lpstr>
      <vt:lpstr>Eje_Ambiental</vt:lpstr>
      <vt:lpstr>Eje_de_Calidad</vt:lpstr>
      <vt:lpstr>Eje_de_Seguridad_y_Salud_en_el_Trabajo</vt:lpstr>
      <vt:lpstr>Eje_Seguridad_de_la_Información</vt:lpstr>
      <vt:lpstr>Generales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Vanessa Sierra Bazante</dc:creator>
  <cp:lastModifiedBy>Cesar Augusto Rodriguez Chaparro</cp:lastModifiedBy>
  <cp:lastPrinted>2019-03-26T14:34:23Z</cp:lastPrinted>
  <dcterms:created xsi:type="dcterms:W3CDTF">2015-07-13T16:41:50Z</dcterms:created>
  <dcterms:modified xsi:type="dcterms:W3CDTF">2019-04-05T17:18:37Z</dcterms:modified>
</cp:coreProperties>
</file>