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showInkAnnotation="0" codeName="ThisWorkbook" defaultThemeVersion="124226"/>
  <mc:AlternateContent xmlns:mc="http://schemas.openxmlformats.org/markup-compatibility/2006">
    <mc:Choice Requires="x15">
      <x15ac:absPath xmlns:x15ac="http://schemas.microsoft.com/office/spreadsheetml/2010/11/ac" url="C:\Users\Mateo.orozco\Desktop\MOROZCO\Documentación\Nutrición\"/>
    </mc:Choice>
  </mc:AlternateContent>
  <bookViews>
    <workbookView xWindow="930" yWindow="0" windowWidth="27870" windowHeight="12495"/>
  </bookViews>
  <sheets>
    <sheet name="Instructivo Diligenciamiento" sheetId="8" r:id="rId1"/>
    <sheet name="FACTURACIÓN CRN" sheetId="3" r:id="rId2"/>
    <sheet name="Hoja1" sheetId="4" state="hidden" r:id="rId3"/>
  </sheets>
  <definedNames>
    <definedName name="_xlnm._FilterDatabase" localSheetId="1" hidden="1">'FACTURACIÓN CRN'!$B$22:$U$144</definedName>
    <definedName name="_SIR1">Hoja1!$B$8</definedName>
    <definedName name="_SIR2">Hoja1!$C$8</definedName>
    <definedName name="AMAZONAS1">#REF!</definedName>
    <definedName name="_xlnm.Print_Area" localSheetId="1">'FACTURACIÓN CRN'!$B$22:$T$147</definedName>
    <definedName name="COSTOTIPO1">#REF!</definedName>
    <definedName name="COSTOTIPO2">#REF!</definedName>
    <definedName name="INDIRECTO">#REF!</definedName>
    <definedName name="NO">Hoja1!$C$2</definedName>
    <definedName name="RACION">Hoja1!$A$8:$A$10</definedName>
    <definedName name="REGIONAL">#REF!</definedName>
    <definedName name="REGIONAL1">#REF!</definedName>
    <definedName name="seleccione">'FACTURACIÓN CRN'!$F$6</definedName>
    <definedName name="SI">Hoja1!$B$2</definedName>
    <definedName name="SINRACION">Hoja1!$D$8</definedName>
    <definedName name="VISITAS">Hoja1!$A$2:$A$3</definedName>
    <definedName name="Z_43C4F8AB_C55D_4394_8FD0_D968C42F6A91_.wvu.PrintArea" localSheetId="1" hidden="1">'FACTURACIÓN CRN'!$B$22:$U$147</definedName>
    <definedName name="Z_43C4F8AB_C55D_4394_8FD0_D968C42F6A91_.wvu.PrintTitles" localSheetId="1" hidden="1">'FACTURACIÓN CRN'!$19:$20</definedName>
  </definedNames>
  <calcPr calcId="191029"/>
  <customWorkbookViews>
    <customWorkbookView name="Root - Vista personalizada" guid="{43C4F8AB-C55D-4394-8FD0-D968C42F6A91}" mergeInterval="0" personalView="1"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45" i="3" l="1"/>
  <c r="R46" i="3"/>
  <c r="R47" i="3"/>
  <c r="R49" i="3"/>
  <c r="R50" i="3"/>
  <c r="R51" i="3"/>
  <c r="R53" i="3"/>
  <c r="R54" i="3"/>
  <c r="R55" i="3"/>
  <c r="R57" i="3"/>
  <c r="R58" i="3"/>
  <c r="R59" i="3"/>
  <c r="R61" i="3"/>
  <c r="R62" i="3"/>
  <c r="R63" i="3"/>
  <c r="R65" i="3"/>
  <c r="R66" i="3"/>
  <c r="R67" i="3"/>
  <c r="R69" i="3"/>
  <c r="R70" i="3"/>
  <c r="R71" i="3"/>
  <c r="R73" i="3"/>
  <c r="R74" i="3"/>
  <c r="R75" i="3"/>
  <c r="R77" i="3"/>
  <c r="R78" i="3"/>
  <c r="R79" i="3"/>
  <c r="R81" i="3"/>
  <c r="R82" i="3"/>
  <c r="R83" i="3"/>
  <c r="R85" i="3"/>
  <c r="R86" i="3"/>
  <c r="R87" i="3"/>
  <c r="R89" i="3"/>
  <c r="R90" i="3"/>
  <c r="R91" i="3"/>
  <c r="R93" i="3"/>
  <c r="R94" i="3"/>
  <c r="R95" i="3"/>
  <c r="R97" i="3"/>
  <c r="R98" i="3"/>
  <c r="R99" i="3"/>
  <c r="R101" i="3"/>
  <c r="R102" i="3"/>
  <c r="R103" i="3"/>
  <c r="R105" i="3"/>
  <c r="R106" i="3"/>
  <c r="R107" i="3"/>
  <c r="R109" i="3"/>
  <c r="R110" i="3"/>
  <c r="R111" i="3"/>
  <c r="R113" i="3"/>
  <c r="R114" i="3"/>
  <c r="R115" i="3"/>
  <c r="R117" i="3"/>
  <c r="R118" i="3"/>
  <c r="R119" i="3"/>
  <c r="R121" i="3"/>
  <c r="R122" i="3"/>
  <c r="H25" i="3" l="1"/>
  <c r="P45" i="4" l="1"/>
  <c r="P46" i="4"/>
  <c r="P47" i="4"/>
  <c r="O45" i="4"/>
  <c r="O46" i="4"/>
  <c r="O47" i="4"/>
  <c r="N45" i="4"/>
  <c r="N46" i="4"/>
  <c r="N47" i="4"/>
  <c r="M45" i="4"/>
  <c r="M46" i="4"/>
  <c r="M47" i="4"/>
  <c r="L45" i="4"/>
  <c r="L46" i="4"/>
  <c r="L47" i="4"/>
  <c r="K45" i="4"/>
  <c r="K46" i="4"/>
  <c r="K47" i="4"/>
  <c r="J45" i="4"/>
  <c r="J46" i="4"/>
  <c r="J47" i="4"/>
  <c r="I45" i="4"/>
  <c r="I46" i="4"/>
  <c r="I47" i="4"/>
  <c r="H45" i="4"/>
  <c r="H46" i="4"/>
  <c r="H47" i="4"/>
  <c r="G45" i="4"/>
  <c r="G46" i="4"/>
  <c r="G47" i="4"/>
  <c r="F45" i="4"/>
  <c r="F46" i="4"/>
  <c r="F47" i="4"/>
  <c r="E45" i="4"/>
  <c r="E46" i="4"/>
  <c r="E47" i="4"/>
  <c r="P44" i="4"/>
  <c r="O44" i="4"/>
  <c r="N44" i="4"/>
  <c r="M44" i="4"/>
  <c r="L44" i="4"/>
  <c r="K44" i="4"/>
  <c r="J44" i="4"/>
  <c r="I44" i="4"/>
  <c r="H44" i="4"/>
  <c r="F44" i="4"/>
  <c r="G44" i="4"/>
  <c r="E44" i="4"/>
  <c r="M31" i="4"/>
  <c r="M30" i="4"/>
  <c r="M29" i="4"/>
  <c r="M28" i="4"/>
  <c r="H45" i="3" l="1"/>
  <c r="H26" i="3"/>
  <c r="J66" i="4" l="1"/>
  <c r="J67" i="4"/>
  <c r="J68" i="4"/>
  <c r="J69" i="4"/>
  <c r="J70" i="4"/>
  <c r="J71" i="4"/>
  <c r="J72" i="4"/>
  <c r="J73" i="4"/>
  <c r="J65" i="4"/>
  <c r="J36" i="4"/>
  <c r="J37" i="4"/>
  <c r="J38" i="4"/>
  <c r="J39" i="4"/>
  <c r="J40" i="4"/>
  <c r="J41" i="4"/>
  <c r="J42" i="4"/>
  <c r="J43" i="4"/>
  <c r="J35" i="4"/>
  <c r="R143" i="3" l="1"/>
  <c r="R142" i="3"/>
  <c r="R141" i="3"/>
  <c r="R139" i="3"/>
  <c r="R138" i="3"/>
  <c r="R137" i="3"/>
  <c r="R135" i="3"/>
  <c r="R134" i="3"/>
  <c r="R133" i="3"/>
  <c r="R131" i="3"/>
  <c r="R130" i="3"/>
  <c r="R129" i="3"/>
  <c r="R127" i="3"/>
  <c r="R126" i="3"/>
  <c r="R125" i="3"/>
  <c r="R123" i="3"/>
  <c r="O143" i="3" l="1"/>
  <c r="O142" i="3"/>
  <c r="O141" i="3"/>
  <c r="O139" i="3"/>
  <c r="O138" i="3"/>
  <c r="O137" i="3"/>
  <c r="O135" i="3"/>
  <c r="O134" i="3"/>
  <c r="O133" i="3"/>
  <c r="O131" i="3"/>
  <c r="O130" i="3"/>
  <c r="O129" i="3"/>
  <c r="O127" i="3"/>
  <c r="O126" i="3"/>
  <c r="O125" i="3"/>
  <c r="O123" i="3"/>
  <c r="O122" i="3"/>
  <c r="O121" i="3"/>
  <c r="O119" i="3"/>
  <c r="O118" i="3"/>
  <c r="O117" i="3"/>
  <c r="O115" i="3"/>
  <c r="O114" i="3"/>
  <c r="O113" i="3"/>
  <c r="O111" i="3"/>
  <c r="O110" i="3"/>
  <c r="O109" i="3"/>
  <c r="O107" i="3"/>
  <c r="O106" i="3"/>
  <c r="O105" i="3"/>
  <c r="O103" i="3"/>
  <c r="O102" i="3"/>
  <c r="O101" i="3"/>
  <c r="O99" i="3"/>
  <c r="O98" i="3"/>
  <c r="O97" i="3"/>
  <c r="O95" i="3"/>
  <c r="O94" i="3"/>
  <c r="O93" i="3"/>
  <c r="O91" i="3"/>
  <c r="O90" i="3"/>
  <c r="O89" i="3"/>
  <c r="O87" i="3"/>
  <c r="O86" i="3"/>
  <c r="O85" i="3"/>
  <c r="O83" i="3"/>
  <c r="O82" i="3"/>
  <c r="O81" i="3"/>
  <c r="O79" i="3"/>
  <c r="O78" i="3"/>
  <c r="O77" i="3"/>
  <c r="O75" i="3"/>
  <c r="O74" i="3"/>
  <c r="O73" i="3"/>
  <c r="O71" i="3"/>
  <c r="O70" i="3"/>
  <c r="O69" i="3"/>
  <c r="O67" i="3"/>
  <c r="O66" i="3"/>
  <c r="O65" i="3"/>
  <c r="P73" i="4"/>
  <c r="O73" i="4"/>
  <c r="N73" i="4"/>
  <c r="M73" i="4"/>
  <c r="L73" i="4"/>
  <c r="K73" i="4"/>
  <c r="I73" i="4"/>
  <c r="H73" i="4"/>
  <c r="G73" i="4"/>
  <c r="F73" i="4"/>
  <c r="E73" i="4"/>
  <c r="P72" i="4"/>
  <c r="O72" i="4"/>
  <c r="N72" i="4"/>
  <c r="M72" i="4"/>
  <c r="L72" i="4"/>
  <c r="K72" i="4"/>
  <c r="I72" i="4"/>
  <c r="H72" i="4"/>
  <c r="G72" i="4"/>
  <c r="F72" i="4"/>
  <c r="E72" i="4"/>
  <c r="P71" i="4"/>
  <c r="O71" i="4"/>
  <c r="N71" i="4"/>
  <c r="M71" i="4"/>
  <c r="L71" i="4"/>
  <c r="K71" i="4"/>
  <c r="I71" i="4"/>
  <c r="H71" i="4"/>
  <c r="G71" i="4"/>
  <c r="F71" i="4"/>
  <c r="E71" i="4"/>
  <c r="P70" i="4"/>
  <c r="O70" i="4"/>
  <c r="N70" i="4"/>
  <c r="M70" i="4"/>
  <c r="L70" i="4"/>
  <c r="K70" i="4"/>
  <c r="I70" i="4"/>
  <c r="H70" i="4"/>
  <c r="G70" i="4"/>
  <c r="F70" i="4"/>
  <c r="E70" i="4"/>
  <c r="P69" i="4"/>
  <c r="O69" i="4"/>
  <c r="N69" i="4"/>
  <c r="M69" i="4"/>
  <c r="L69" i="4"/>
  <c r="K69" i="4"/>
  <c r="I69" i="4"/>
  <c r="H69" i="4"/>
  <c r="G69" i="4"/>
  <c r="F69" i="4"/>
  <c r="E69" i="4"/>
  <c r="P68" i="4"/>
  <c r="O68" i="4"/>
  <c r="N68" i="4"/>
  <c r="M68" i="4"/>
  <c r="L68" i="4"/>
  <c r="K68" i="4"/>
  <c r="I68" i="4"/>
  <c r="H68" i="4"/>
  <c r="G68" i="4"/>
  <c r="F68" i="4"/>
  <c r="E68" i="4"/>
  <c r="P67" i="4"/>
  <c r="O67" i="4"/>
  <c r="N67" i="4"/>
  <c r="M67" i="4"/>
  <c r="L67" i="4"/>
  <c r="K67" i="4"/>
  <c r="I67" i="4"/>
  <c r="H67" i="4"/>
  <c r="G67" i="4"/>
  <c r="F67" i="4"/>
  <c r="E67" i="4"/>
  <c r="P66" i="4"/>
  <c r="O66" i="4"/>
  <c r="N66" i="4"/>
  <c r="M66" i="4"/>
  <c r="L66" i="4"/>
  <c r="K66" i="4"/>
  <c r="I66" i="4"/>
  <c r="H66" i="4"/>
  <c r="G66" i="4"/>
  <c r="F66" i="4"/>
  <c r="E66" i="4"/>
  <c r="P65" i="4"/>
  <c r="O65" i="4"/>
  <c r="N65" i="4"/>
  <c r="M65" i="4"/>
  <c r="L65" i="4"/>
  <c r="K65" i="4"/>
  <c r="I65" i="4"/>
  <c r="H65" i="4"/>
  <c r="G65" i="4"/>
  <c r="F65" i="4"/>
  <c r="E65" i="4"/>
  <c r="M60" i="4"/>
  <c r="M59" i="4"/>
  <c r="M58" i="4"/>
  <c r="M57" i="4"/>
  <c r="M56" i="4"/>
  <c r="M55" i="4"/>
  <c r="M54" i="4"/>
  <c r="M53" i="4"/>
  <c r="U52" i="4"/>
  <c r="M52" i="4"/>
  <c r="U51" i="4"/>
  <c r="O49" i="3" l="1"/>
  <c r="O54" i="3"/>
  <c r="O59" i="3"/>
  <c r="O50" i="3"/>
  <c r="O55" i="3"/>
  <c r="O61" i="3"/>
  <c r="O46" i="3"/>
  <c r="O51" i="3"/>
  <c r="O57" i="3"/>
  <c r="O62" i="3"/>
  <c r="O47" i="3"/>
  <c r="O53" i="3"/>
  <c r="O58" i="3"/>
  <c r="O63" i="3"/>
  <c r="P36" i="4" l="1"/>
  <c r="P37" i="4"/>
  <c r="P38" i="4"/>
  <c r="P39" i="4"/>
  <c r="P40" i="4"/>
  <c r="P41" i="4"/>
  <c r="P42" i="4"/>
  <c r="P43" i="4"/>
  <c r="P35" i="4"/>
  <c r="O36" i="4"/>
  <c r="O37" i="4"/>
  <c r="O38" i="4"/>
  <c r="O39" i="4"/>
  <c r="O40" i="4"/>
  <c r="O41" i="4"/>
  <c r="O42" i="4"/>
  <c r="O43" i="4"/>
  <c r="O35" i="4"/>
  <c r="M36" i="4" l="1"/>
  <c r="M37" i="4"/>
  <c r="M38" i="4"/>
  <c r="M39" i="4"/>
  <c r="M40" i="4"/>
  <c r="M41" i="4"/>
  <c r="M42" i="4"/>
  <c r="M43" i="4"/>
  <c r="M35" i="4"/>
  <c r="H36" i="4"/>
  <c r="H37" i="4"/>
  <c r="H38" i="4"/>
  <c r="H39" i="4"/>
  <c r="H40" i="4"/>
  <c r="H41" i="4"/>
  <c r="H42" i="4"/>
  <c r="H43" i="4"/>
  <c r="H35" i="4"/>
  <c r="H27" i="3" l="1"/>
  <c r="H29" i="3"/>
  <c r="H30" i="3"/>
  <c r="H31" i="3"/>
  <c r="H33" i="3"/>
  <c r="H34" i="3"/>
  <c r="H35" i="3"/>
  <c r="H37" i="3"/>
  <c r="H38" i="3"/>
  <c r="H39" i="3"/>
  <c r="H41" i="3"/>
  <c r="H42" i="3"/>
  <c r="H43" i="3"/>
  <c r="H46" i="3"/>
  <c r="H47" i="3"/>
  <c r="H49" i="3"/>
  <c r="H50" i="3"/>
  <c r="H51" i="3"/>
  <c r="H53" i="3"/>
  <c r="H54" i="3"/>
  <c r="H55" i="3"/>
  <c r="H57" i="3"/>
  <c r="H58" i="3"/>
  <c r="H59" i="3"/>
  <c r="H61" i="3"/>
  <c r="H62" i="3"/>
  <c r="H63" i="3"/>
  <c r="H65" i="3"/>
  <c r="H66" i="3"/>
  <c r="H67" i="3"/>
  <c r="H69" i="3"/>
  <c r="H70" i="3"/>
  <c r="H71" i="3"/>
  <c r="H73" i="3"/>
  <c r="H74" i="3"/>
  <c r="H75" i="3"/>
  <c r="H77" i="3"/>
  <c r="H78" i="3"/>
  <c r="H79" i="3"/>
  <c r="H81" i="3"/>
  <c r="H82" i="3"/>
  <c r="H83" i="3"/>
  <c r="H85" i="3"/>
  <c r="H86" i="3"/>
  <c r="H87" i="3"/>
  <c r="H89" i="3"/>
  <c r="H90" i="3"/>
  <c r="H91" i="3"/>
  <c r="H93" i="3"/>
  <c r="H94" i="3"/>
  <c r="H95" i="3"/>
  <c r="H97" i="3"/>
  <c r="H98" i="3"/>
  <c r="H99" i="3"/>
  <c r="H101" i="3"/>
  <c r="H102" i="3"/>
  <c r="H103" i="3"/>
  <c r="H105" i="3"/>
  <c r="H106" i="3"/>
  <c r="H107" i="3"/>
  <c r="H109" i="3"/>
  <c r="H110" i="3"/>
  <c r="H111" i="3"/>
  <c r="H113" i="3"/>
  <c r="H114" i="3"/>
  <c r="H115" i="3"/>
  <c r="H117" i="3"/>
  <c r="H118" i="3"/>
  <c r="H119" i="3"/>
  <c r="H121" i="3"/>
  <c r="H122" i="3"/>
  <c r="H123" i="3"/>
  <c r="H125" i="3"/>
  <c r="H126" i="3"/>
  <c r="H127" i="3"/>
  <c r="H129" i="3"/>
  <c r="H130" i="3"/>
  <c r="H131" i="3"/>
  <c r="H133" i="3"/>
  <c r="H134" i="3"/>
  <c r="H135" i="3"/>
  <c r="H137" i="3"/>
  <c r="H138" i="3"/>
  <c r="H139" i="3"/>
  <c r="H141" i="3"/>
  <c r="H142" i="3"/>
  <c r="H143" i="3"/>
  <c r="Q144" i="3" l="1"/>
  <c r="E43" i="4" l="1"/>
  <c r="E42" i="4"/>
  <c r="E41" i="4"/>
  <c r="E40" i="4"/>
  <c r="E39" i="4"/>
  <c r="E38" i="4"/>
  <c r="E37" i="4"/>
  <c r="E36" i="4"/>
  <c r="E35" i="4"/>
  <c r="M27" i="4"/>
  <c r="M26" i="4"/>
  <c r="M25" i="4"/>
  <c r="M24" i="4"/>
  <c r="M23" i="4"/>
  <c r="M22" i="4"/>
  <c r="M21" i="4"/>
  <c r="M20" i="4"/>
  <c r="M19" i="4"/>
  <c r="R26" i="3" l="1"/>
  <c r="R31" i="3"/>
  <c r="R37" i="3"/>
  <c r="R42" i="3"/>
  <c r="R35" i="3"/>
  <c r="R27" i="3"/>
  <c r="R33" i="3"/>
  <c r="R38" i="3"/>
  <c r="R43" i="3"/>
  <c r="R25" i="3"/>
  <c r="R41" i="3"/>
  <c r="R29" i="3"/>
  <c r="R34" i="3"/>
  <c r="R39" i="3"/>
  <c r="R30" i="3"/>
  <c r="P17" i="3"/>
  <c r="P16" i="3"/>
  <c r="P8" i="3"/>
  <c r="P7" i="3"/>
  <c r="P11" i="3"/>
  <c r="P9" i="3"/>
  <c r="P15" i="3"/>
  <c r="P14" i="3"/>
  <c r="P13" i="3"/>
  <c r="P12" i="3"/>
  <c r="P10" i="3"/>
  <c r="G16" i="3"/>
  <c r="G35" i="4"/>
  <c r="G36" i="4"/>
  <c r="G37" i="4"/>
  <c r="G38" i="4"/>
  <c r="G39" i="4"/>
  <c r="G40" i="4"/>
  <c r="G41" i="4"/>
  <c r="G42" i="4"/>
  <c r="G43" i="4"/>
  <c r="R144" i="3" l="1"/>
  <c r="O29" i="3"/>
  <c r="O33" i="3"/>
  <c r="O26" i="3"/>
  <c r="O31" i="3"/>
  <c r="O35" i="3"/>
  <c r="O27" i="3"/>
  <c r="O34" i="3"/>
  <c r="O38" i="3"/>
  <c r="O37" i="3"/>
  <c r="O41" i="3"/>
  <c r="O39" i="3"/>
  <c r="O42" i="3"/>
  <c r="O30" i="3"/>
  <c r="O43" i="3"/>
  <c r="J45" i="3"/>
  <c r="J26" i="3"/>
  <c r="J25" i="3"/>
  <c r="K26" i="3"/>
  <c r="K45" i="3"/>
  <c r="K25" i="3"/>
  <c r="K131" i="3"/>
  <c r="K135" i="3"/>
  <c r="K125" i="3"/>
  <c r="K139" i="3"/>
  <c r="K134" i="3"/>
  <c r="K129" i="3"/>
  <c r="K142" i="3"/>
  <c r="K137" i="3"/>
  <c r="K126" i="3"/>
  <c r="K141" i="3"/>
  <c r="K130" i="3"/>
  <c r="K143" i="3"/>
  <c r="K138" i="3"/>
  <c r="K133" i="3"/>
  <c r="K127" i="3"/>
  <c r="K121" i="3"/>
  <c r="K115" i="3"/>
  <c r="K110" i="3"/>
  <c r="K119" i="3"/>
  <c r="K114" i="3"/>
  <c r="K109" i="3"/>
  <c r="K123" i="3"/>
  <c r="K118" i="3"/>
  <c r="K113" i="3"/>
  <c r="K122" i="3"/>
  <c r="K117" i="3"/>
  <c r="K111" i="3"/>
  <c r="K105" i="3"/>
  <c r="K99" i="3"/>
  <c r="K103" i="3"/>
  <c r="K98" i="3"/>
  <c r="K107" i="3"/>
  <c r="K102" i="3"/>
  <c r="K97" i="3"/>
  <c r="K106" i="3"/>
  <c r="K101" i="3"/>
  <c r="K94" i="3"/>
  <c r="K93" i="3"/>
  <c r="K87" i="3"/>
  <c r="K91" i="3"/>
  <c r="K86" i="3"/>
  <c r="K89" i="3"/>
  <c r="K95" i="3"/>
  <c r="K90" i="3"/>
  <c r="K85" i="3"/>
  <c r="K82" i="3"/>
  <c r="K81" i="3"/>
  <c r="K83" i="3"/>
  <c r="K79" i="3"/>
  <c r="K78" i="3"/>
  <c r="K77" i="3"/>
  <c r="K73" i="3"/>
  <c r="K75" i="3"/>
  <c r="K74" i="3"/>
  <c r="K71" i="3"/>
  <c r="K70" i="3"/>
  <c r="K69" i="3"/>
  <c r="K66" i="3"/>
  <c r="K65" i="3"/>
  <c r="K67" i="3"/>
  <c r="K63" i="3"/>
  <c r="K61" i="3"/>
  <c r="K62" i="3"/>
  <c r="K58" i="3"/>
  <c r="K57" i="3"/>
  <c r="K59" i="3"/>
  <c r="K55" i="3"/>
  <c r="K54" i="3"/>
  <c r="K53" i="3"/>
  <c r="K51" i="3"/>
  <c r="K50" i="3"/>
  <c r="K49" i="3"/>
  <c r="K46" i="3"/>
  <c r="K47" i="3"/>
  <c r="K43" i="3"/>
  <c r="K41" i="3"/>
  <c r="K42" i="3"/>
  <c r="K38" i="3"/>
  <c r="K39" i="3"/>
  <c r="K37" i="3"/>
  <c r="K35" i="3"/>
  <c r="K34" i="3"/>
  <c r="K33" i="3"/>
  <c r="K31" i="3"/>
  <c r="K30" i="3"/>
  <c r="K29" i="3"/>
  <c r="K27" i="3"/>
  <c r="M45" i="3"/>
  <c r="M26" i="3"/>
  <c r="M25" i="3"/>
  <c r="M131" i="3"/>
  <c r="M135" i="3"/>
  <c r="M125" i="3"/>
  <c r="M139" i="3"/>
  <c r="M134" i="3"/>
  <c r="M129" i="3"/>
  <c r="M142" i="3"/>
  <c r="M137" i="3"/>
  <c r="M126" i="3"/>
  <c r="M141" i="3"/>
  <c r="M130" i="3"/>
  <c r="M143" i="3"/>
  <c r="M138" i="3"/>
  <c r="M133" i="3"/>
  <c r="M127" i="3"/>
  <c r="M121" i="3"/>
  <c r="M115" i="3"/>
  <c r="M110" i="3"/>
  <c r="M119" i="3"/>
  <c r="M114" i="3"/>
  <c r="M109" i="3"/>
  <c r="M123" i="3"/>
  <c r="M118" i="3"/>
  <c r="M113" i="3"/>
  <c r="M122" i="3"/>
  <c r="M117" i="3"/>
  <c r="M111" i="3"/>
  <c r="M105" i="3"/>
  <c r="M99" i="3"/>
  <c r="M103" i="3"/>
  <c r="M98" i="3"/>
  <c r="M107" i="3"/>
  <c r="M102" i="3"/>
  <c r="M97" i="3"/>
  <c r="M106" i="3"/>
  <c r="M101" i="3"/>
  <c r="M94" i="3"/>
  <c r="M93" i="3"/>
  <c r="M87" i="3"/>
  <c r="M91" i="3"/>
  <c r="M86" i="3"/>
  <c r="M89" i="3"/>
  <c r="M95" i="3"/>
  <c r="M90" i="3"/>
  <c r="M85" i="3"/>
  <c r="M82" i="3"/>
  <c r="M81" i="3"/>
  <c r="M83" i="3"/>
  <c r="M79" i="3"/>
  <c r="M78" i="3"/>
  <c r="M77" i="3"/>
  <c r="M73" i="3"/>
  <c r="M75" i="3"/>
  <c r="M74" i="3"/>
  <c r="M71" i="3"/>
  <c r="M70" i="3"/>
  <c r="M69" i="3"/>
  <c r="M66" i="3"/>
  <c r="M65" i="3"/>
  <c r="M67" i="3"/>
  <c r="M63" i="3"/>
  <c r="M61" i="3"/>
  <c r="M62" i="3"/>
  <c r="M58" i="3"/>
  <c r="M57" i="3"/>
  <c r="M59" i="3"/>
  <c r="M55" i="3"/>
  <c r="M54" i="3"/>
  <c r="M53" i="3"/>
  <c r="M51" i="3"/>
  <c r="M50" i="3"/>
  <c r="M49" i="3"/>
  <c r="M46" i="3"/>
  <c r="M47" i="3"/>
  <c r="M43" i="3"/>
  <c r="M41" i="3"/>
  <c r="M42" i="3"/>
  <c r="M38" i="3"/>
  <c r="M39" i="3"/>
  <c r="M37" i="3"/>
  <c r="M35" i="3"/>
  <c r="M34" i="3"/>
  <c r="M33" i="3"/>
  <c r="M31" i="3"/>
  <c r="M30" i="3"/>
  <c r="M29" i="3"/>
  <c r="M27" i="3"/>
  <c r="G18" i="3"/>
  <c r="M144" i="3" l="1"/>
  <c r="L35" i="4"/>
  <c r="N35" i="4"/>
  <c r="L36" i="4"/>
  <c r="N36" i="4"/>
  <c r="L37" i="4"/>
  <c r="N37" i="4"/>
  <c r="L38" i="4"/>
  <c r="N38" i="4"/>
  <c r="L39" i="4"/>
  <c r="N39" i="4"/>
  <c r="L40" i="4"/>
  <c r="N40" i="4"/>
  <c r="L41" i="4"/>
  <c r="N41" i="4"/>
  <c r="L42" i="4"/>
  <c r="N42" i="4"/>
  <c r="L43" i="4"/>
  <c r="N43" i="4"/>
  <c r="F35" i="4"/>
  <c r="I35" i="4"/>
  <c r="K35" i="4"/>
  <c r="F36" i="4"/>
  <c r="I36" i="4"/>
  <c r="K36" i="4"/>
  <c r="F37" i="4"/>
  <c r="I37" i="4"/>
  <c r="K37" i="4"/>
  <c r="F38" i="4"/>
  <c r="I38" i="4"/>
  <c r="K38" i="4"/>
  <c r="F39" i="4"/>
  <c r="I39" i="4"/>
  <c r="K39" i="4"/>
  <c r="F40" i="4"/>
  <c r="I40" i="4"/>
  <c r="K40" i="4"/>
  <c r="F41" i="4"/>
  <c r="I41" i="4"/>
  <c r="K41" i="4"/>
  <c r="F42" i="4"/>
  <c r="I42" i="4"/>
  <c r="K42" i="4"/>
  <c r="F43" i="4"/>
  <c r="I43" i="4"/>
  <c r="K43" i="4"/>
  <c r="I26" i="3" l="1"/>
  <c r="O45" i="3"/>
  <c r="O25" i="3"/>
  <c r="L45" i="3"/>
  <c r="L26" i="3"/>
  <c r="L25" i="3"/>
  <c r="I45" i="3"/>
  <c r="L143" i="3"/>
  <c r="L59" i="3"/>
  <c r="L38" i="3"/>
  <c r="L123" i="3"/>
  <c r="L49" i="3"/>
  <c r="L91" i="3"/>
  <c r="L134" i="3"/>
  <c r="L43" i="3"/>
  <c r="L65" i="3"/>
  <c r="L86" i="3"/>
  <c r="L107" i="3"/>
  <c r="L129" i="3"/>
  <c r="L30" i="3"/>
  <c r="L41" i="3"/>
  <c r="L51" i="3"/>
  <c r="L62" i="3"/>
  <c r="L73" i="3"/>
  <c r="L83" i="3"/>
  <c r="L94" i="3"/>
  <c r="L105" i="3"/>
  <c r="L115" i="3"/>
  <c r="L126" i="3"/>
  <c r="L137" i="3"/>
  <c r="L27" i="3"/>
  <c r="L31" i="3"/>
  <c r="L37" i="3"/>
  <c r="L42" i="3"/>
  <c r="L47" i="3"/>
  <c r="L53" i="3"/>
  <c r="L58" i="3"/>
  <c r="L63" i="3"/>
  <c r="L69" i="3"/>
  <c r="L74" i="3"/>
  <c r="L79" i="3"/>
  <c r="L85" i="3"/>
  <c r="L90" i="3"/>
  <c r="L95" i="3"/>
  <c r="L101" i="3"/>
  <c r="L106" i="3"/>
  <c r="L111" i="3"/>
  <c r="L117" i="3"/>
  <c r="L122" i="3"/>
  <c r="L127" i="3"/>
  <c r="L133" i="3"/>
  <c r="L138" i="3"/>
  <c r="L109" i="3"/>
  <c r="L119" i="3"/>
  <c r="L125" i="3"/>
  <c r="L135" i="3"/>
  <c r="L102" i="3"/>
  <c r="L81" i="3"/>
  <c r="L70" i="3"/>
  <c r="L113" i="3"/>
  <c r="L33" i="3"/>
  <c r="L54" i="3"/>
  <c r="L75" i="3"/>
  <c r="L97" i="3"/>
  <c r="L118" i="3"/>
  <c r="L139" i="3"/>
  <c r="L35" i="3"/>
  <c r="L46" i="3"/>
  <c r="L57" i="3"/>
  <c r="L67" i="3"/>
  <c r="L78" i="3"/>
  <c r="L89" i="3"/>
  <c r="L99" i="3"/>
  <c r="L110" i="3"/>
  <c r="L121" i="3"/>
  <c r="L131" i="3"/>
  <c r="L142" i="3"/>
  <c r="L29" i="3"/>
  <c r="L34" i="3"/>
  <c r="L39" i="3"/>
  <c r="L50" i="3"/>
  <c r="L55" i="3"/>
  <c r="L61" i="3"/>
  <c r="L66" i="3"/>
  <c r="L71" i="3"/>
  <c r="L77" i="3"/>
  <c r="L82" i="3"/>
  <c r="L87" i="3"/>
  <c r="L93" i="3"/>
  <c r="L98" i="3"/>
  <c r="L103" i="3"/>
  <c r="L114" i="3"/>
  <c r="L130" i="3"/>
  <c r="L141" i="3"/>
  <c r="I138" i="3"/>
  <c r="U19" i="4"/>
  <c r="U18" i="4"/>
  <c r="I113" i="3" l="1"/>
  <c r="I81" i="3"/>
  <c r="I74" i="3"/>
  <c r="I97" i="3"/>
  <c r="I129" i="3"/>
  <c r="I106" i="3"/>
  <c r="I73" i="3"/>
  <c r="I89" i="3"/>
  <c r="I105" i="3"/>
  <c r="I121" i="3"/>
  <c r="I137" i="3"/>
  <c r="I90" i="3"/>
  <c r="I122" i="3"/>
  <c r="I69" i="3"/>
  <c r="I77" i="3"/>
  <c r="I85" i="3"/>
  <c r="I93" i="3"/>
  <c r="I101" i="3"/>
  <c r="I109" i="3"/>
  <c r="I117" i="3"/>
  <c r="I125" i="3"/>
  <c r="I133" i="3"/>
  <c r="I141" i="3"/>
  <c r="I82" i="3"/>
  <c r="I98" i="3"/>
  <c r="I114" i="3"/>
  <c r="I130" i="3"/>
  <c r="I39" i="3"/>
  <c r="I25" i="3"/>
  <c r="P25" i="3" s="1"/>
  <c r="I71" i="3"/>
  <c r="I75" i="3"/>
  <c r="I79" i="3"/>
  <c r="I83" i="3"/>
  <c r="I87" i="3"/>
  <c r="I91" i="3"/>
  <c r="I95" i="3"/>
  <c r="I99" i="3"/>
  <c r="I103" i="3"/>
  <c r="I107" i="3"/>
  <c r="I111" i="3"/>
  <c r="I115" i="3"/>
  <c r="I119" i="3"/>
  <c r="I123" i="3"/>
  <c r="I127" i="3"/>
  <c r="I131" i="3"/>
  <c r="I135" i="3"/>
  <c r="I139" i="3"/>
  <c r="I143" i="3"/>
  <c r="I70" i="3"/>
  <c r="I78" i="3"/>
  <c r="I86" i="3"/>
  <c r="I94" i="3"/>
  <c r="I102" i="3"/>
  <c r="I110" i="3"/>
  <c r="I118" i="3"/>
  <c r="I126" i="3"/>
  <c r="I134" i="3"/>
  <c r="I142" i="3"/>
  <c r="P26" i="3"/>
  <c r="S26" i="3" s="1"/>
  <c r="O144" i="3"/>
  <c r="P45" i="3"/>
  <c r="S45" i="3" s="1"/>
  <c r="L144" i="3"/>
  <c r="J143" i="3"/>
  <c r="J141" i="3"/>
  <c r="J138" i="3"/>
  <c r="P138" i="3" s="1"/>
  <c r="J135" i="3"/>
  <c r="J133" i="3"/>
  <c r="J130" i="3"/>
  <c r="J127" i="3"/>
  <c r="J125" i="3"/>
  <c r="J122" i="3"/>
  <c r="J119" i="3"/>
  <c r="J117" i="3"/>
  <c r="J114" i="3"/>
  <c r="J111" i="3"/>
  <c r="J109" i="3"/>
  <c r="J106" i="3"/>
  <c r="J103" i="3"/>
  <c r="J101" i="3"/>
  <c r="J98" i="3"/>
  <c r="J95" i="3"/>
  <c r="J93" i="3"/>
  <c r="J90" i="3"/>
  <c r="J87" i="3"/>
  <c r="J85" i="3"/>
  <c r="J82" i="3"/>
  <c r="J79" i="3"/>
  <c r="J77" i="3"/>
  <c r="J74" i="3"/>
  <c r="J71" i="3"/>
  <c r="J69" i="3"/>
  <c r="J66" i="3"/>
  <c r="J63" i="3"/>
  <c r="J61" i="3"/>
  <c r="J58" i="3"/>
  <c r="J55" i="3"/>
  <c r="J53" i="3"/>
  <c r="J50" i="3"/>
  <c r="J47" i="3"/>
  <c r="J42" i="3"/>
  <c r="J39" i="3"/>
  <c r="J142" i="3"/>
  <c r="J137" i="3"/>
  <c r="J131" i="3"/>
  <c r="J126" i="3"/>
  <c r="J121" i="3"/>
  <c r="J115" i="3"/>
  <c r="J110" i="3"/>
  <c r="J105" i="3"/>
  <c r="J99" i="3"/>
  <c r="J94" i="3"/>
  <c r="J89" i="3"/>
  <c r="J83" i="3"/>
  <c r="J78" i="3"/>
  <c r="J73" i="3"/>
  <c r="J67" i="3"/>
  <c r="J62" i="3"/>
  <c r="J57" i="3"/>
  <c r="J51" i="3"/>
  <c r="J46" i="3"/>
  <c r="J41" i="3"/>
  <c r="J37" i="3"/>
  <c r="J34" i="3"/>
  <c r="J31" i="3"/>
  <c r="J29" i="3"/>
  <c r="J27" i="3"/>
  <c r="J139" i="3"/>
  <c r="J134" i="3"/>
  <c r="J129" i="3"/>
  <c r="J123" i="3"/>
  <c r="J118" i="3"/>
  <c r="J113" i="3"/>
  <c r="J107" i="3"/>
  <c r="J102" i="3"/>
  <c r="J97" i="3"/>
  <c r="J91" i="3"/>
  <c r="J86" i="3"/>
  <c r="J81" i="3"/>
  <c r="J75" i="3"/>
  <c r="J70" i="3"/>
  <c r="J65" i="3"/>
  <c r="J59" i="3"/>
  <c r="J49" i="3"/>
  <c r="J38" i="3"/>
  <c r="J33" i="3"/>
  <c r="J54" i="3"/>
  <c r="J43" i="3"/>
  <c r="J35" i="3"/>
  <c r="J30" i="3"/>
  <c r="I27" i="3"/>
  <c r="I57" i="3"/>
  <c r="I34" i="3"/>
  <c r="I67" i="3"/>
  <c r="I29" i="3"/>
  <c r="I51" i="3"/>
  <c r="I62" i="3"/>
  <c r="I31" i="3"/>
  <c r="I37" i="3"/>
  <c r="P37" i="3" s="1"/>
  <c r="I42" i="3"/>
  <c r="I49" i="3"/>
  <c r="I54" i="3"/>
  <c r="I59" i="3"/>
  <c r="I65" i="3"/>
  <c r="I30" i="3"/>
  <c r="I33" i="3"/>
  <c r="I35" i="3"/>
  <c r="I38" i="3"/>
  <c r="I41" i="3"/>
  <c r="I43" i="3"/>
  <c r="I46" i="3"/>
  <c r="I50" i="3"/>
  <c r="I53" i="3"/>
  <c r="I55" i="3"/>
  <c r="I58" i="3"/>
  <c r="I61" i="3"/>
  <c r="I63" i="3"/>
  <c r="I66" i="3"/>
  <c r="I47" i="3"/>
  <c r="P69" i="3" l="1"/>
  <c r="S69" i="3" s="1"/>
  <c r="P101" i="3"/>
  <c r="P133" i="3"/>
  <c r="P51" i="3"/>
  <c r="S51" i="3" s="1"/>
  <c r="P91" i="3"/>
  <c r="P106" i="3"/>
  <c r="S106" i="3" s="1"/>
  <c r="P33" i="3"/>
  <c r="S33" i="3" s="1"/>
  <c r="P97" i="3"/>
  <c r="S97" i="3" s="1"/>
  <c r="P94" i="3"/>
  <c r="S94" i="3" s="1"/>
  <c r="P79" i="3"/>
  <c r="S79" i="3" s="1"/>
  <c r="P90" i="3"/>
  <c r="S90" i="3" s="1"/>
  <c r="P111" i="3"/>
  <c r="S111" i="3" s="1"/>
  <c r="P85" i="3"/>
  <c r="P95" i="3"/>
  <c r="S95" i="3" s="1"/>
  <c r="P117" i="3"/>
  <c r="S117" i="3" s="1"/>
  <c r="P70" i="3"/>
  <c r="S70" i="3" s="1"/>
  <c r="P113" i="3"/>
  <c r="P102" i="3"/>
  <c r="S102" i="3" s="1"/>
  <c r="P99" i="3"/>
  <c r="S99" i="3" s="1"/>
  <c r="P93" i="3"/>
  <c r="S93" i="3" s="1"/>
  <c r="P125" i="3"/>
  <c r="P134" i="3"/>
  <c r="S134" i="3" s="1"/>
  <c r="P131" i="3"/>
  <c r="S131" i="3" s="1"/>
  <c r="P98" i="3"/>
  <c r="S98" i="3" s="1"/>
  <c r="P123" i="3"/>
  <c r="S123" i="3" s="1"/>
  <c r="P143" i="3"/>
  <c r="S143" i="3" s="1"/>
  <c r="P126" i="3"/>
  <c r="S126" i="3" s="1"/>
  <c r="P127" i="3"/>
  <c r="S127" i="3" s="1"/>
  <c r="P39" i="3"/>
  <c r="P27" i="3"/>
  <c r="S27" i="3" s="1"/>
  <c r="P77" i="3"/>
  <c r="S77" i="3" s="1"/>
  <c r="P109" i="3"/>
  <c r="S109" i="3" s="1"/>
  <c r="P130" i="3"/>
  <c r="S130" i="3" s="1"/>
  <c r="P141" i="3"/>
  <c r="S141" i="3" s="1"/>
  <c r="P81" i="3"/>
  <c r="S81" i="3" s="1"/>
  <c r="P74" i="3"/>
  <c r="S74" i="3" s="1"/>
  <c r="P129" i="3"/>
  <c r="S129" i="3" s="1"/>
  <c r="P89" i="3"/>
  <c r="S89" i="3" s="1"/>
  <c r="P121" i="3"/>
  <c r="S121" i="3" s="1"/>
  <c r="P73" i="3"/>
  <c r="S73" i="3" s="1"/>
  <c r="P105" i="3"/>
  <c r="S105" i="3" s="1"/>
  <c r="P137" i="3"/>
  <c r="S137" i="3" s="1"/>
  <c r="P122" i="3"/>
  <c r="S122" i="3" s="1"/>
  <c r="P78" i="3"/>
  <c r="S78" i="3" s="1"/>
  <c r="P110" i="3"/>
  <c r="S110" i="3" s="1"/>
  <c r="P142" i="3"/>
  <c r="S142" i="3" s="1"/>
  <c r="P71" i="3"/>
  <c r="S71" i="3" s="1"/>
  <c r="P82" i="3"/>
  <c r="S82" i="3" s="1"/>
  <c r="P87" i="3"/>
  <c r="S87" i="3" s="1"/>
  <c r="P103" i="3"/>
  <c r="S103" i="3" s="1"/>
  <c r="P114" i="3"/>
  <c r="S114" i="3" s="1"/>
  <c r="P119" i="3"/>
  <c r="S119" i="3" s="1"/>
  <c r="P135" i="3"/>
  <c r="S135" i="3" s="1"/>
  <c r="P75" i="3"/>
  <c r="S75" i="3" s="1"/>
  <c r="P86" i="3"/>
  <c r="S86" i="3" s="1"/>
  <c r="P107" i="3"/>
  <c r="S107" i="3" s="1"/>
  <c r="P118" i="3"/>
  <c r="S118" i="3" s="1"/>
  <c r="P139" i="3"/>
  <c r="S139" i="3" s="1"/>
  <c r="P83" i="3"/>
  <c r="S83" i="3" s="1"/>
  <c r="P115" i="3"/>
  <c r="S115" i="3" s="1"/>
  <c r="P66" i="3"/>
  <c r="S66" i="3" s="1"/>
  <c r="P55" i="3"/>
  <c r="S55" i="3" s="1"/>
  <c r="P59" i="3"/>
  <c r="S59" i="3" s="1"/>
  <c r="P61" i="3"/>
  <c r="S61" i="3" s="1"/>
  <c r="P50" i="3"/>
  <c r="S50" i="3" s="1"/>
  <c r="P57" i="3"/>
  <c r="S57" i="3" s="1"/>
  <c r="P42" i="3"/>
  <c r="S42" i="3" s="1"/>
  <c r="P38" i="3"/>
  <c r="S38" i="3" s="1"/>
  <c r="P46" i="3"/>
  <c r="S46" i="3" s="1"/>
  <c r="P35" i="3"/>
  <c r="S35" i="3" s="1"/>
  <c r="P31" i="3"/>
  <c r="S31" i="3" s="1"/>
  <c r="P41" i="3"/>
  <c r="S41" i="3" s="1"/>
  <c r="P62" i="3"/>
  <c r="S62" i="3" s="1"/>
  <c r="P29" i="3"/>
  <c r="S29" i="3" s="1"/>
  <c r="P58" i="3"/>
  <c r="S58" i="3" s="1"/>
  <c r="P43" i="3"/>
  <c r="S43" i="3" s="1"/>
  <c r="P54" i="3"/>
  <c r="S54" i="3" s="1"/>
  <c r="P67" i="3"/>
  <c r="S67" i="3" s="1"/>
  <c r="P49" i="3"/>
  <c r="S49" i="3" s="1"/>
  <c r="P65" i="3"/>
  <c r="S65" i="3" s="1"/>
  <c r="P63" i="3"/>
  <c r="S63" i="3" s="1"/>
  <c r="P53" i="3"/>
  <c r="S53" i="3" s="1"/>
  <c r="P47" i="3"/>
  <c r="S47" i="3" s="1"/>
  <c r="P34" i="3"/>
  <c r="S34" i="3" s="1"/>
  <c r="P30" i="3"/>
  <c r="S30" i="3" s="1"/>
  <c r="J144" i="3"/>
  <c r="S37" i="3"/>
  <c r="S25" i="3"/>
  <c r="S39" i="3"/>
  <c r="S101" i="3"/>
  <c r="S85" i="3"/>
  <c r="S133" i="3"/>
  <c r="S125" i="3"/>
  <c r="S113" i="3"/>
  <c r="S138" i="3"/>
  <c r="S91" i="3"/>
  <c r="I144" i="3"/>
  <c r="K144" i="3"/>
  <c r="P144" i="3" l="1"/>
  <c r="S144" i="3"/>
  <c r="T146" i="3" s="1"/>
</calcChain>
</file>

<file path=xl/sharedStrings.xml><?xml version="1.0" encoding="utf-8"?>
<sst xmlns="http://schemas.openxmlformats.org/spreadsheetml/2006/main" count="237" uniqueCount="154">
  <si>
    <t>SI</t>
  </si>
  <si>
    <t>DATOS NECESARIOS PARA LA FACTURACIÓN</t>
  </si>
  <si>
    <t>AÑO</t>
  </si>
  <si>
    <t>FECHA DE REPORTE MENSUAL (dd/mm/aaaa)</t>
  </si>
  <si>
    <t>CENTRO DE RECUPERACIÓN NUTRICIONAL</t>
  </si>
  <si>
    <t>PASO 2. Diligenciamiento datos necesarios para la facturación</t>
  </si>
  <si>
    <t>PASO 3. Diligenciamiento datos necesarios para la facturación</t>
  </si>
  <si>
    <t>PASO 1. Diligenciamiento datos generales de la unidad de CRN</t>
  </si>
  <si>
    <t>Alimentacion diaria / Niño / Día</t>
  </si>
  <si>
    <t>Visita Domiciliaria / Niño / Mes</t>
  </si>
  <si>
    <t>Valor Ración de Egreso Tipo 2</t>
  </si>
  <si>
    <t>Elementos de aseo / Niño / Día</t>
  </si>
  <si>
    <t>TELÉFONO</t>
  </si>
  <si>
    <t>CORREO ELECTRÓNICO</t>
  </si>
  <si>
    <t>PROFESIONAL RESPONSABLE</t>
  </si>
  <si>
    <t>NO</t>
  </si>
  <si>
    <t>CUNA 1</t>
  </si>
  <si>
    <t>CUNA 2</t>
  </si>
  <si>
    <t>CUNA 3</t>
  </si>
  <si>
    <t>CUNA 4</t>
  </si>
  <si>
    <t>CUNA 5</t>
  </si>
  <si>
    <t>CUNA 6</t>
  </si>
  <si>
    <t>CUNA 7</t>
  </si>
  <si>
    <t>CUNA 8</t>
  </si>
  <si>
    <t>CUNA 9</t>
  </si>
  <si>
    <t>CUNA 10</t>
  </si>
  <si>
    <t>CUNA 11</t>
  </si>
  <si>
    <t>CUNA 12</t>
  </si>
  <si>
    <t>CUNA 13</t>
  </si>
  <si>
    <t>CUNA 14</t>
  </si>
  <si>
    <t>CUNA 15</t>
  </si>
  <si>
    <t>visita</t>
  </si>
  <si>
    <t>ración</t>
  </si>
  <si>
    <t>SI LA REALIZAN</t>
  </si>
  <si>
    <t>SI NO LA REALIZAN</t>
  </si>
  <si>
    <t>Ración alimentaria de egreso</t>
  </si>
  <si>
    <t>CUNA 16</t>
  </si>
  <si>
    <t>CUNA 17</t>
  </si>
  <si>
    <t>CUNA 18</t>
  </si>
  <si>
    <t>CUNA 19</t>
  </si>
  <si>
    <t>CUNA 20</t>
  </si>
  <si>
    <t>CRN</t>
  </si>
  <si>
    <t>SÍ, TIPO 2</t>
  </si>
  <si>
    <t>NO RECIBIÓ</t>
  </si>
  <si>
    <t>Nombre del profesional del CRN que se encarga del diligenciamiento del archivo electrónico</t>
  </si>
  <si>
    <t>Diligenciar el número de teléfono fijo y/o celular del CRN o del profesional que se encarga del diligenciamiento del archivo</t>
  </si>
  <si>
    <t>e-Mail del CRN o del del profesional que se encarga del diligenciamiento del archivo</t>
  </si>
  <si>
    <t>Fecha en que se realiza la facturación (DD/MM/AAAA)</t>
  </si>
  <si>
    <t>No. Cuna</t>
  </si>
  <si>
    <t>Presenta el consecutivo del número de cunas del CRN, de acuerdo al cupo asignado.
Cada cuna posee espacio para el diligenciamiento de tres (3) beneficiarios que se deberán reportar de acuerdo a las fechas de ocupación de la respectiva cuna dentro de un mismo mes.</t>
  </si>
  <si>
    <t>Tipo de documento</t>
  </si>
  <si>
    <t>Número de documento</t>
  </si>
  <si>
    <t>RC</t>
  </si>
  <si>
    <t>TI</t>
  </si>
  <si>
    <t>NUIP</t>
  </si>
  <si>
    <t>PPT</t>
  </si>
  <si>
    <t>SD</t>
  </si>
  <si>
    <t>Nombres y Apellidos</t>
  </si>
  <si>
    <t>Escriba el nombre completo del beneficiario, el cual debe corresponder al que aparece en el documento de identidad original. El nombre debe coincidir con el registrado en el aplicativo Cuéntame.</t>
  </si>
  <si>
    <t>Fecha de ingreso CRN
dd/mm/aaaa</t>
  </si>
  <si>
    <t>Fecha de ingreso CRN
dd/mm/aaaa</t>
  </si>
  <si>
    <t>Fecha de egreso CRN
dd/mm/aaaa</t>
  </si>
  <si>
    <t>Fecha de egreso CRN
dd/mm/aaaa</t>
  </si>
  <si>
    <t>Diligencie el número de documento del beneficiario. Este tendrá que coincidir con el registrado en el aplicativo Cuéntame.</t>
  </si>
  <si>
    <t>Diligencie la fecha en que egresa el beneficiario del CRN en formato DD/MM/AAAA.
Cuando termina el mes y el beneficiario continúa el mes siguiente en el CRN, la fecha que deberá registrarse es el último día del mes correspondiente (30/XX/201X ó 31/XX/201X)</t>
  </si>
  <si>
    <t>Diligencie la fecha en que ingresa el beneficiario al CRN en formato DD/MM/AAAA.
Cuando el beneficiario no es nuevo y viene del mes anterior la fecha que deberá registrarse es día 01 del mes correspondiente (01/XX/201X).</t>
  </si>
  <si>
    <t>Días de estancia en el CRN</t>
  </si>
  <si>
    <t>Alimentos</t>
  </si>
  <si>
    <t>Esta casilla no se debe modificar, contiene una formula que calcula el número de días que permaneció el beneficiario en el centro.</t>
  </si>
  <si>
    <t>Elementos de aseo para niños y niñas</t>
  </si>
  <si>
    <t>Esta casilla no se debe modificar, contiene una fórmula que calcula el valor diario correspondiente a elementos de aseo personal utilizado para cada beneficiario en el CRN.</t>
  </si>
  <si>
    <t>¿Se realizó visita domiciliaria?</t>
  </si>
  <si>
    <t>Valor total CRN por beneficiario</t>
  </si>
  <si>
    <t>Esta casilla no se debe modificar, contiene una fórmula que calcula el valor total de los costos variables por beneficiario.</t>
  </si>
  <si>
    <t>¿Recibió ración alimentaria de egreso?</t>
  </si>
  <si>
    <t xml:space="preserve">Valor total   </t>
  </si>
  <si>
    <t>Valor total</t>
  </si>
  <si>
    <t>Esta casilla no se debe modificar, contiene una fórmula que calcula el valor total a pagar por beneficiario, el cual incluye los costos variables y las raciones alimentarias de egreso.</t>
  </si>
  <si>
    <t>Observaciones</t>
  </si>
  <si>
    <t>En este campo se pueden diligenciar hallazgos o anotaciones específicas inherentes a la facturación de cada beneficiario (Sólo cuando sea necesario).</t>
  </si>
  <si>
    <t>INSTRUCTIVO DE DILIGENCIAMIENTO</t>
  </si>
  <si>
    <t>Seleccione de la lista desplegable SI o No. Automaticamente aparecerá el valor asignado para la visita domiciliaria. Cuando se seleccione SI, en el CRN se deberá tener el soporte de la visita domiciliaria realizada al beneficiario dentro del mes que se va a facturar (anexo correspondiente del manual operativo).</t>
  </si>
  <si>
    <t>Esta casilla no se debe modificar, contiene una fórmula que calcula el valor total a pagar, producto de la facturación del mes correspondiente.</t>
  </si>
  <si>
    <t>Únicamente se debe registrar en este formato la información de los beneficiarios atendidos en el CRN, que estén registrados en el aplicativo Cuéntame. La información de este aplicativo y el formato debe coincidir.</t>
  </si>
  <si>
    <t>El presente formato debe imprimirse y se presentará como uno de los soportes para pago ante el supervisor de contrato. Es indispensable para la emisión de la certificación para pago.</t>
  </si>
  <si>
    <t>CUNA 21</t>
  </si>
  <si>
    <t>CUNA 22</t>
  </si>
  <si>
    <t>CUNA 23</t>
  </si>
  <si>
    <t>CUNA 24</t>
  </si>
  <si>
    <t>CUNA 25</t>
  </si>
  <si>
    <t>CUNA 26</t>
  </si>
  <si>
    <t>CUNA 27</t>
  </si>
  <si>
    <t>CUNA 28</t>
  </si>
  <si>
    <t>CUNA 29</t>
  </si>
  <si>
    <t>CUNA 30</t>
  </si>
  <si>
    <t xml:space="preserve">FÓRMULA TERAPÉUTICA </t>
  </si>
  <si>
    <t>Valor total fórmula terapéutica UDS</t>
  </si>
  <si>
    <t xml:space="preserve">TOTALES BENEFICIARIOS </t>
  </si>
  <si>
    <t>TOTAL BENEFICIARIOS + FÓRMULA TERAPÉUTICA</t>
  </si>
  <si>
    <t xml:space="preserve">TOTALES BENEFICIARIOS + FÓRMULA TERAPÉUTICA </t>
  </si>
  <si>
    <t>Esta casilla no se debe modificar, contiene una fórmula que calcula el valor total a pagar por atención a los beneficiarios , producto de la facturación del mes correspondiente.</t>
  </si>
  <si>
    <t xml:space="preserve">Alimentos </t>
  </si>
  <si>
    <t xml:space="preserve">Esta casilla no se debe modificar, contiene una fórmula que calcula el valor diario correspondiente a la alimentación de cada beneficiario en el CRN. </t>
  </si>
  <si>
    <t>MES AL QUE CORRESPONDE EL COBRO</t>
  </si>
  <si>
    <t>CRN CESAR</t>
  </si>
  <si>
    <t>CRN CHOCÓ ALTO BAUDÓ</t>
  </si>
  <si>
    <t>CRN CHOCÓ QUIBDÓ- ITSMINA</t>
  </si>
  <si>
    <t>CRN CÓRDOBA</t>
  </si>
  <si>
    <t>CRN GUAJIRA MANAURE</t>
  </si>
  <si>
    <t xml:space="preserve">CRN GUAJIRA RIOHACHA </t>
  </si>
  <si>
    <t>CRN NARIÑO EL CHARCO</t>
  </si>
  <si>
    <t>CRN VAUPÉS</t>
  </si>
  <si>
    <t>CRN NARIÑO TUMACO</t>
  </si>
  <si>
    <t>Seleccione el Centro de Recuperación Nutricional</t>
  </si>
  <si>
    <t>Papelería</t>
  </si>
  <si>
    <t>Elementos de aseo para el CRN</t>
  </si>
  <si>
    <r>
      <t xml:space="preserve">Valor Ración de Egreso Tipo 1 (6 a 11 m </t>
    </r>
    <r>
      <rPr>
        <b/>
        <sz val="12"/>
        <rFont val="Arial"/>
        <family val="2"/>
      </rPr>
      <t>con</t>
    </r>
    <r>
      <rPr>
        <sz val="12"/>
        <rFont val="Arial"/>
        <family val="2"/>
      </rPr>
      <t xml:space="preserve"> lactancia)</t>
    </r>
  </si>
  <si>
    <r>
      <t>Alimentacion diaria / Niño /</t>
    </r>
    <r>
      <rPr>
        <sz val="9"/>
        <color rgb="FFFF0000"/>
        <rFont val="Arial"/>
        <family val="2"/>
      </rPr>
      <t xml:space="preserve"> Día</t>
    </r>
  </si>
  <si>
    <r>
      <t xml:space="preserve">Elementos de aseo / Niño / </t>
    </r>
    <r>
      <rPr>
        <sz val="9"/>
        <color rgb="FFFF0000"/>
        <rFont val="Arial"/>
        <family val="2"/>
      </rPr>
      <t>Día</t>
    </r>
  </si>
  <si>
    <t>SÍ, TIPO 1 (con lactancia)</t>
  </si>
  <si>
    <t>SÍ, TIPO 1 (sin lactancia)</t>
  </si>
  <si>
    <t>Valor Ración de Egreso Tipo 1 (6 a 11 m con lactancia)</t>
  </si>
  <si>
    <r>
      <t xml:space="preserve">Valor Ración de Egreso Tipo 1 (6 a 11 m </t>
    </r>
    <r>
      <rPr>
        <b/>
        <sz val="12"/>
        <rFont val="Arial"/>
        <family val="2"/>
      </rPr>
      <t>sin</t>
    </r>
    <r>
      <rPr>
        <sz val="12"/>
        <rFont val="Arial"/>
        <family val="2"/>
      </rPr>
      <t xml:space="preserve"> lactancia)</t>
    </r>
  </si>
  <si>
    <t>Valor Ración de Egreso Tipo 1 (6 a 11 m sin lactancia)</t>
  </si>
  <si>
    <t>Formula de recuperación nutricional - F 75 / mes</t>
  </si>
  <si>
    <t>Formula terapéutica lista para consumo - FTLC / unidad</t>
  </si>
  <si>
    <r>
      <t xml:space="preserve">Formula de recuperación nutricional - F 75 </t>
    </r>
    <r>
      <rPr>
        <sz val="9"/>
        <color rgb="FFFF0000"/>
        <rFont val="Arial"/>
        <family val="2"/>
      </rPr>
      <t>/ mes</t>
    </r>
  </si>
  <si>
    <r>
      <t>Formula terapéutica lista para consumo - FTLC /</t>
    </r>
    <r>
      <rPr>
        <sz val="9"/>
        <color rgb="FFFF0000"/>
        <rFont val="Arial"/>
        <family val="2"/>
      </rPr>
      <t xml:space="preserve"> unidad</t>
    </r>
  </si>
  <si>
    <t>N° de sobres usados/mes</t>
  </si>
  <si>
    <t>Papelería / Niño / Día</t>
  </si>
  <si>
    <t>Elementos de aseo para el CRN / Día</t>
  </si>
  <si>
    <t xml:space="preserve">Fórmula terapéutica lista para consumo - FTLC </t>
  </si>
  <si>
    <t xml:space="preserve">Fórmula de recuperación nutricional - F 75          </t>
  </si>
  <si>
    <t>Diligencie la cantidad de sobres entregados de fórmula terapéutica lista para el consumo - FTLC,  a los beneficiarios de la UDS durante el mes de reporte.</t>
  </si>
  <si>
    <t>Fórmula terapéutica (FTLC) en N° de sobres usados / mes</t>
  </si>
  <si>
    <t>Esta casilla no se debe modificar, contiene una fórmula que calcula el valor diario correspondiente a papelería utilizada para cada beneficiario en el CRN.</t>
  </si>
  <si>
    <t>Esta casilla no se debe modificar, contiene una fórmula que calcula el valor diario correspondiente a elementos de aseo para el CRN.</t>
  </si>
  <si>
    <t>¿Se entregó en el mes?</t>
  </si>
  <si>
    <t>Fórmula terapéutica F-75 ¿se entregó en el mes?</t>
  </si>
  <si>
    <t xml:space="preserve">Seleccione de la lista desplegable Si o No. Automáticamente aparecerá el valor correspondiente al costo de la fórmula teraéutica por mes. </t>
  </si>
  <si>
    <t>Seleccione de la lista desplegable la opción que corresponda: SI TIPO 1 (con lactancia), SI TIPO 1 (sin lactancia), SI TIPO 2 o NO RECIBIÓ. Automaticamente aparecerá el valor asignado para la ración cuando se entrega. Cuando se seleccione SI, en el CRN se deberá tener evidencia de la entrega de la ración al beneficiario dentro del mes que se va a facturar (anexo correspondiente del manual operativo).</t>
  </si>
  <si>
    <t>CRN - 2019</t>
  </si>
  <si>
    <t>CRN - 2018</t>
  </si>
  <si>
    <t>Servicios públicos</t>
  </si>
  <si>
    <t>Seleccione de la lista desplegable 2018 o 2019. Automáticamente aparecerán los costos desagregados, para el año seleccionado.</t>
  </si>
  <si>
    <t>Esta casilla no se debe modificar, contiene una fórmula que calcula el valor diario correspondiente a servicios públicos.</t>
  </si>
  <si>
    <t>CRN RISARALDA</t>
  </si>
  <si>
    <t>CRN VICHADA</t>
  </si>
  <si>
    <t>CRN NORTE DE SANTANDER</t>
  </si>
  <si>
    <t>CRN CESAR PUEBLO BELLO</t>
  </si>
  <si>
    <t>CRN CESAR AGUSTÍN CODAZZI</t>
  </si>
  <si>
    <r>
      <t xml:space="preserve">Estos valores están calculados automáticamente para cada CRN en cada Regional. Hacen referencia a los </t>
    </r>
    <r>
      <rPr>
        <b/>
        <sz val="9"/>
        <rFont val="Arial"/>
        <family val="2"/>
      </rPr>
      <t>costos variables</t>
    </r>
    <r>
      <rPr>
        <sz val="9"/>
        <rFont val="Arial"/>
        <family val="2"/>
      </rPr>
      <t xml:space="preserve"> y se factura según cobertura realmente atendida.</t>
    </r>
  </si>
  <si>
    <r>
      <t xml:space="preserve">Seleccione el tipo de documento del beneficiario según corresponda. Las opciones de la lista desplegable son:
</t>
    </r>
    <r>
      <rPr>
        <b/>
        <sz val="9"/>
        <rFont val="Arial"/>
        <family val="2"/>
      </rPr>
      <t>RC</t>
    </r>
    <r>
      <rPr>
        <sz val="9"/>
        <rFont val="Arial"/>
        <family val="2"/>
      </rPr>
      <t xml:space="preserve"> - Registro Civil
</t>
    </r>
    <r>
      <rPr>
        <b/>
        <sz val="9"/>
        <rFont val="Arial"/>
        <family val="2"/>
      </rPr>
      <t>TI</t>
    </r>
    <r>
      <rPr>
        <sz val="9"/>
        <rFont val="Arial"/>
        <family val="2"/>
      </rPr>
      <t xml:space="preserve"> - Tarjeta de Identidad
</t>
    </r>
    <r>
      <rPr>
        <b/>
        <sz val="9"/>
        <rFont val="Arial"/>
        <family val="2"/>
      </rPr>
      <t>NUIP</t>
    </r>
    <r>
      <rPr>
        <sz val="9"/>
        <rFont val="Arial"/>
        <family val="2"/>
      </rPr>
      <t xml:space="preserve"> - Número Único de Identificación Personal
</t>
    </r>
    <r>
      <rPr>
        <b/>
        <sz val="9"/>
        <rFont val="Arial"/>
        <family val="2"/>
      </rPr>
      <t>PPT</t>
    </r>
    <r>
      <rPr>
        <sz val="9"/>
        <rFont val="Arial"/>
        <family val="2"/>
      </rPr>
      <t xml:space="preserve"> - Pasaporte
</t>
    </r>
    <r>
      <rPr>
        <b/>
        <sz val="9"/>
        <rFont val="Arial"/>
        <family val="2"/>
      </rPr>
      <t>SD</t>
    </r>
    <r>
      <rPr>
        <sz val="9"/>
        <rFont val="Arial"/>
        <family val="2"/>
      </rPr>
      <t xml:space="preserve"> - Sin Documento</t>
    </r>
  </si>
  <si>
    <r>
      <t xml:space="preserve">Teniendo en cuenta que el registro de los beneficiarios se realiza acorde con la ocupación de cada cuna, no podrá repetirse una fecha de ingreso de un beneficiario con la fecha de egreso de otro beneficiario en una misma cuna. </t>
    </r>
    <r>
      <rPr>
        <i/>
        <sz val="9"/>
        <color rgb="FFFF0000"/>
        <rFont val="Arial"/>
        <family val="2"/>
      </rPr>
      <t>Por ejemplo</t>
    </r>
    <r>
      <rPr>
        <sz val="9"/>
        <color rgb="FFFF0000"/>
        <rFont val="Arial"/>
        <family val="2"/>
      </rPr>
      <t>:</t>
    </r>
    <r>
      <rPr>
        <sz val="9"/>
        <rFont val="Arial"/>
        <family val="2"/>
      </rPr>
      <t xml:space="preserve"> un beneficiario </t>
    </r>
    <r>
      <rPr>
        <i/>
        <sz val="9"/>
        <rFont val="Arial"/>
        <family val="2"/>
      </rPr>
      <t>A</t>
    </r>
    <r>
      <rPr>
        <sz val="9"/>
        <rFont val="Arial"/>
        <family val="2"/>
      </rPr>
      <t xml:space="preserve"> que egresa de la cuna No. 1 el 25/01/2016 y un beneficiario </t>
    </r>
    <r>
      <rPr>
        <i/>
        <sz val="9"/>
        <rFont val="Arial"/>
        <family val="2"/>
      </rPr>
      <t>B</t>
    </r>
    <r>
      <rPr>
        <sz val="9"/>
        <rFont val="Arial"/>
        <family val="2"/>
      </rPr>
      <t xml:space="preserve"> que estaba en lista de espera e ingresa ese mismo día a la Cuna No. 1, deberá registrarse con fecha de ingreso del siguiente día, es decir, 26/01/2016:
</t>
    </r>
    <r>
      <rPr>
        <sz val="9"/>
        <color rgb="FFFF0000"/>
        <rFont val="Arial"/>
        <family val="2"/>
      </rPr>
      <t>Cuna No. 1</t>
    </r>
    <r>
      <rPr>
        <sz val="9"/>
        <rFont val="Arial"/>
        <family val="2"/>
      </rPr>
      <t xml:space="preserve"> - Beneficiario </t>
    </r>
    <r>
      <rPr>
        <i/>
        <sz val="9"/>
        <rFont val="Arial"/>
        <family val="2"/>
      </rPr>
      <t xml:space="preserve">A </t>
    </r>
    <r>
      <rPr>
        <sz val="9"/>
        <rFont val="Arial"/>
        <family val="2"/>
      </rPr>
      <t xml:space="preserve">fecha de ingreso 01/01/2016. fecha de egreso 25/01/2016.
                   Beneficiario </t>
    </r>
    <r>
      <rPr>
        <i/>
        <sz val="9"/>
        <rFont val="Arial"/>
        <family val="2"/>
      </rPr>
      <t xml:space="preserve">B </t>
    </r>
    <r>
      <rPr>
        <sz val="9"/>
        <rFont val="Arial"/>
        <family val="2"/>
      </rPr>
      <t>fecha de ingreso 26/01/2016. fecha de egreso 31/01/2016.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</si>
</sst>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 #,##0_-;\-&quot;$&quot;\ * #,##0_-;_-&quot;$&quot;\ * &quot;-&quot;_-;_-@_-"/>
    <numFmt numFmtId="41" formatCode="_-* #,##0_-;\-* #,##0_-;_-* &quot;-&quot;_-;_-@_-"/>
    <numFmt numFmtId="43" formatCode="_-* #,##0.00_-;\-* #,##0.00_-;_-* &quot;-&quot;??_-;_-@_-"/>
    <numFmt numFmtId="164" formatCode="_(&quot;$&quot;\ * #,##0.00_);_(&quot;$&quot;\ * \(#,##0.00\);_(&quot;$&quot;\ * &quot;-&quot;??_);_(@_)"/>
    <numFmt numFmtId="165" formatCode="_ &quot;$&quot;\ * #,##0.00_ ;_ &quot;$&quot;\ * \-#,##0.00_ ;_ &quot;$&quot;\ * &quot;-&quot;??_ ;_ @_ "/>
    <numFmt numFmtId="166" formatCode="_ * #,##0.00_ ;_ * \-#,##0.00_ ;_ * &quot;-&quot;??_ ;_ @_ "/>
    <numFmt numFmtId="167" formatCode="dd/mm/yyyy;@"/>
    <numFmt numFmtId="168" formatCode="_ &quot;$&quot;\ * #,##0_ ;_ &quot;$&quot;\ * \-#,##0_ ;_ &quot;$&quot;\ * &quot;-&quot;??_ ;_ @_ "/>
    <numFmt numFmtId="169" formatCode="&quot;$&quot;\ #,##0"/>
  </numFmts>
  <fonts count="32">
    <font>
      <sz val="10"/>
      <name val="Arial"/>
    </font>
    <font>
      <sz val="11"/>
      <color theme="1"/>
      <name val="Calibri"/>
      <family val="2"/>
      <scheme val="minor"/>
    </font>
    <font>
      <sz val="10"/>
      <name val="Arial"/>
      <family val="2"/>
    </font>
    <font>
      <sz val="12"/>
      <name val="Arial"/>
      <family val="2"/>
    </font>
    <font>
      <sz val="10"/>
      <name val="Arial"/>
      <family val="2"/>
    </font>
    <font>
      <sz val="9"/>
      <name val="Arial"/>
      <family val="2"/>
    </font>
    <font>
      <sz val="9"/>
      <color indexed="8"/>
      <name val="Arial"/>
      <family val="2"/>
    </font>
    <font>
      <b/>
      <sz val="12"/>
      <name val="Arial"/>
      <family val="2"/>
    </font>
    <font>
      <b/>
      <sz val="12"/>
      <color indexed="8"/>
      <name val="Arial"/>
      <family val="2"/>
    </font>
    <font>
      <sz val="10"/>
      <name val="MS Sans Serif"/>
      <family val="2"/>
    </font>
    <font>
      <sz val="10"/>
      <name val="Zurich BT"/>
      <family val="2"/>
    </font>
    <font>
      <sz val="11"/>
      <color theme="1"/>
      <name val="Calibri"/>
      <family val="2"/>
      <scheme val="minor"/>
    </font>
    <font>
      <sz val="11"/>
      <color theme="0"/>
      <name val="Calibri"/>
      <family val="2"/>
      <scheme val="minor"/>
    </font>
    <font>
      <sz val="10"/>
      <color theme="1"/>
      <name val="Zurich BT"/>
      <family val="2"/>
    </font>
    <font>
      <sz val="10"/>
      <name val="Arial"/>
      <family val="2"/>
    </font>
    <font>
      <sz val="6"/>
      <name val="Arial"/>
      <family val="2"/>
    </font>
    <font>
      <b/>
      <sz val="9"/>
      <name val="Arial"/>
      <family val="2"/>
    </font>
    <font>
      <sz val="9"/>
      <color rgb="FF000000"/>
      <name val="Arial"/>
      <family val="2"/>
    </font>
    <font>
      <sz val="9"/>
      <color rgb="FFFF0000"/>
      <name val="Arial"/>
      <family val="2"/>
    </font>
    <font>
      <b/>
      <sz val="9"/>
      <color indexed="8"/>
      <name val="Arial"/>
      <family val="2"/>
    </font>
    <font>
      <sz val="9"/>
      <color indexed="10"/>
      <name val="Arial"/>
      <family val="2"/>
    </font>
    <font>
      <b/>
      <sz val="9"/>
      <color rgb="FFFF0000"/>
      <name val="Arial"/>
      <family val="2"/>
    </font>
    <font>
      <i/>
      <sz val="12"/>
      <color rgb="FFFF0000"/>
      <name val="Arial"/>
      <family val="2"/>
    </font>
    <font>
      <sz val="12"/>
      <name val="Tempus Sans ITC"/>
      <family val="5"/>
    </font>
    <font>
      <sz val="10"/>
      <color theme="1"/>
      <name val="Arial"/>
      <family val="2"/>
    </font>
    <font>
      <b/>
      <sz val="12"/>
      <name val="Tempus Sans ITC"/>
      <family val="5"/>
    </font>
    <font>
      <sz val="9"/>
      <name val="Arial"/>
      <family val="5"/>
    </font>
    <font>
      <sz val="10"/>
      <name val="Zurich BT"/>
    </font>
    <font>
      <sz val="9"/>
      <color theme="1"/>
      <name val="Arial"/>
      <family val="2"/>
    </font>
    <font>
      <b/>
      <sz val="9"/>
      <color theme="0"/>
      <name val="Arial"/>
      <family val="2"/>
    </font>
    <font>
      <i/>
      <sz val="9"/>
      <color rgb="FFFF0000"/>
      <name val="Arial"/>
      <family val="2"/>
    </font>
    <font>
      <i/>
      <sz val="9"/>
      <name val="Arial"/>
      <family val="2"/>
    </font>
  </fonts>
  <fills count="11">
    <fill>
      <patternFill patternType="none"/>
    </fill>
    <fill>
      <patternFill patternType="gray125"/>
    </fill>
    <fill>
      <patternFill patternType="solid">
        <fgColor theme="5"/>
      </patternFill>
    </fill>
    <fill>
      <patternFill patternType="solid">
        <fgColor theme="0" tint="-4.9989318521683403E-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5">
    <xf numFmtId="0" fontId="0" fillId="0" borderId="0"/>
    <xf numFmtId="0" fontId="12" fillId="2"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10" fillId="0" borderId="0" applyFont="0" applyFill="0" applyBorder="0" applyAlignment="0" applyProtection="0"/>
    <xf numFmtId="43" fontId="13" fillId="0" borderId="0" applyFont="0" applyFill="0" applyBorder="0" applyAlignment="0" applyProtection="0"/>
    <xf numFmtId="165" fontId="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3" fillId="0" borderId="0" applyFont="0" applyFill="0" applyBorder="0" applyAlignment="0" applyProtection="0"/>
    <xf numFmtId="0" fontId="13"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9" fontId="13" fillId="0" borderId="0" applyFont="0" applyFill="0" applyBorder="0" applyAlignment="0" applyProtection="0"/>
    <xf numFmtId="42" fontId="14" fillId="0" borderId="0" applyFont="0" applyFill="0" applyBorder="0" applyAlignment="0" applyProtection="0"/>
    <xf numFmtId="0" fontId="1" fillId="0" borderId="0"/>
    <xf numFmtId="41" fontId="1" fillId="0" borderId="0" applyFont="0" applyFill="0" applyBorder="0" applyAlignment="0" applyProtection="0"/>
    <xf numFmtId="9" fontId="1" fillId="0" borderId="0" applyFont="0" applyFill="0" applyBorder="0" applyAlignment="0" applyProtection="0"/>
    <xf numFmtId="0" fontId="27" fillId="0" borderId="0"/>
    <xf numFmtId="164" fontId="1" fillId="0" borderId="0" applyFont="0" applyFill="0" applyBorder="0" applyAlignment="0" applyProtection="0"/>
    <xf numFmtId="43" fontId="1" fillId="0" borderId="0" applyFont="0" applyFill="0" applyBorder="0" applyAlignment="0" applyProtection="0"/>
    <xf numFmtId="0" fontId="2" fillId="0" borderId="0"/>
  </cellStyleXfs>
  <cellXfs count="224">
    <xf numFmtId="0" fontId="0" fillId="0" borderId="0" xfId="0"/>
    <xf numFmtId="0" fontId="2" fillId="0" borderId="1" xfId="0" applyFont="1" applyBorder="1"/>
    <xf numFmtId="168" fontId="3" fillId="5" borderId="1" xfId="13" applyNumberFormat="1" applyFont="1" applyFill="1" applyBorder="1" applyAlignment="1" applyProtection="1">
      <alignment horizontal="center" vertical="center"/>
      <protection hidden="1"/>
    </xf>
    <xf numFmtId="1" fontId="5" fillId="0" borderId="0" xfId="0" applyNumberFormat="1"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wrapText="1"/>
      <protection hidden="1"/>
    </xf>
    <xf numFmtId="0" fontId="6" fillId="0" borderId="0" xfId="0" applyFont="1" applyFill="1" applyBorder="1" applyProtection="1">
      <protection hidden="1"/>
    </xf>
    <xf numFmtId="0" fontId="15" fillId="0" borderId="0" xfId="0" applyFont="1" applyAlignment="1">
      <alignment horizontal="center" vertical="center"/>
    </xf>
    <xf numFmtId="0" fontId="5" fillId="0" borderId="1" xfId="0" applyFont="1" applyFill="1" applyBorder="1"/>
    <xf numFmtId="0" fontId="5" fillId="0" borderId="1" xfId="0" applyFont="1" applyFill="1" applyBorder="1"/>
    <xf numFmtId="1" fontId="7" fillId="6" borderId="1"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horizontal="center" vertical="center"/>
      <protection locked="0"/>
    </xf>
    <xf numFmtId="0" fontId="16" fillId="0" borderId="0" xfId="0" applyFont="1"/>
    <xf numFmtId="0" fontId="5" fillId="0" borderId="0" xfId="0" applyFont="1"/>
    <xf numFmtId="165" fontId="5" fillId="0" borderId="0" xfId="13" applyFont="1"/>
    <xf numFmtId="0" fontId="17" fillId="0" borderId="0" xfId="0" applyFont="1" applyAlignment="1">
      <alignment wrapText="1"/>
    </xf>
    <xf numFmtId="42" fontId="5" fillId="0" borderId="0" xfId="37" applyFont="1"/>
    <xf numFmtId="0" fontId="18" fillId="0" borderId="0" xfId="0" applyFont="1" applyAlignment="1">
      <alignment wrapText="1"/>
    </xf>
    <xf numFmtId="42" fontId="18" fillId="0" borderId="0" xfId="37" applyFont="1"/>
    <xf numFmtId="0" fontId="18" fillId="0" borderId="0" xfId="0" applyFont="1"/>
    <xf numFmtId="0" fontId="5" fillId="0" borderId="7" xfId="0" applyFont="1" applyBorder="1" applyAlignment="1" applyProtection="1">
      <alignment horizontal="center" vertical="center" wrapText="1"/>
    </xf>
    <xf numFmtId="0" fontId="5" fillId="0" borderId="0" xfId="0" applyFont="1" applyFill="1"/>
    <xf numFmtId="0" fontId="5" fillId="0" borderId="6"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2" fontId="5" fillId="0" borderId="1" xfId="0" applyNumberFormat="1" applyFont="1" applyFill="1" applyBorder="1"/>
    <xf numFmtId="0" fontId="5" fillId="0" borderId="4" xfId="0" applyFont="1" applyBorder="1" applyAlignment="1" applyProtection="1">
      <alignment vertical="center" wrapText="1"/>
    </xf>
    <xf numFmtId="0" fontId="5" fillId="0" borderId="4" xfId="0" applyFont="1" applyBorder="1" applyAlignment="1" applyProtection="1">
      <alignment horizontal="center" vertical="center" wrapText="1"/>
    </xf>
    <xf numFmtId="0" fontId="5" fillId="0" borderId="9" xfId="0" applyFont="1" applyBorder="1" applyAlignment="1" applyProtection="1">
      <alignment vertical="center" wrapText="1"/>
    </xf>
    <xf numFmtId="0" fontId="5" fillId="0" borderId="1" xfId="0" applyFont="1" applyFill="1" applyBorder="1" applyAlignment="1" applyProtection="1">
      <alignment vertical="center" wrapText="1"/>
    </xf>
    <xf numFmtId="0" fontId="5" fillId="0" borderId="1" xfId="0" applyFont="1" applyBorder="1"/>
    <xf numFmtId="0" fontId="5" fillId="0" borderId="1" xfId="0" applyFont="1" applyBorder="1" applyAlignment="1">
      <alignment wrapText="1"/>
    </xf>
    <xf numFmtId="0" fontId="5" fillId="0" borderId="0" xfId="0" applyFont="1" applyBorder="1" applyAlignment="1" applyProtection="1">
      <alignment horizontal="center" vertical="center" wrapText="1"/>
    </xf>
    <xf numFmtId="0" fontId="5" fillId="0" borderId="1" xfId="0" applyFont="1" applyBorder="1" applyAlignment="1">
      <alignment horizontal="center" vertical="center" wrapText="1"/>
    </xf>
    <xf numFmtId="0" fontId="2" fillId="0" borderId="1" xfId="0" applyFont="1" applyFill="1" applyBorder="1"/>
    <xf numFmtId="0" fontId="5" fillId="0" borderId="4" xfId="0" applyFont="1" applyFill="1" applyBorder="1" applyAlignment="1">
      <alignment vertical="center"/>
    </xf>
    <xf numFmtId="0" fontId="16" fillId="0" borderId="0" xfId="0" applyFont="1" applyProtection="1">
      <protection hidden="1"/>
    </xf>
    <xf numFmtId="0" fontId="5" fillId="0" borderId="0" xfId="0" applyFont="1" applyProtection="1">
      <protection hidden="1"/>
    </xf>
    <xf numFmtId="0" fontId="5" fillId="0" borderId="0" xfId="0" applyFont="1" applyAlignment="1" applyProtection="1">
      <alignment horizontal="center" vertical="center"/>
      <protection hidden="1"/>
    </xf>
    <xf numFmtId="0" fontId="5" fillId="0" borderId="0" xfId="0" applyFont="1" applyFill="1" applyProtection="1">
      <protection hidden="1"/>
    </xf>
    <xf numFmtId="0" fontId="16" fillId="0" borderId="0" xfId="0" applyFont="1" applyFill="1" applyBorder="1" applyAlignment="1" applyProtection="1">
      <alignment vertical="center"/>
      <protection hidden="1"/>
    </xf>
    <xf numFmtId="0" fontId="5" fillId="0" borderId="0" xfId="0" applyFont="1" applyBorder="1" applyAlignment="1" applyProtection="1">
      <alignment horizontal="center" vertical="center" wrapText="1"/>
      <protection hidden="1"/>
    </xf>
    <xf numFmtId="0" fontId="20" fillId="0" borderId="0" xfId="0" applyFont="1" applyFill="1" applyBorder="1" applyAlignment="1" applyProtection="1">
      <alignment horizontal="left" vertical="center"/>
      <protection hidden="1"/>
    </xf>
    <xf numFmtId="168" fontId="20" fillId="0" borderId="0" xfId="0" applyNumberFormat="1" applyFont="1" applyFill="1" applyBorder="1" applyAlignment="1" applyProtection="1">
      <alignment horizontal="left" vertical="center"/>
      <protection hidden="1"/>
    </xf>
    <xf numFmtId="0" fontId="5" fillId="0" borderId="0" xfId="0" applyFont="1" applyFill="1" applyBorder="1" applyAlignment="1" applyProtection="1">
      <alignment horizontal="center"/>
      <protection hidden="1"/>
    </xf>
    <xf numFmtId="0" fontId="5" fillId="0" borderId="28" xfId="0" applyFont="1" applyFill="1" applyBorder="1" applyAlignment="1" applyProtection="1">
      <alignment horizontal="center"/>
      <protection hidden="1"/>
    </xf>
    <xf numFmtId="0" fontId="5" fillId="0" borderId="14" xfId="0" applyFont="1" applyFill="1" applyBorder="1" applyAlignment="1" applyProtection="1">
      <alignment horizontal="center" vertical="center"/>
      <protection locked="0" hidden="1"/>
    </xf>
    <xf numFmtId="0" fontId="5" fillId="0" borderId="14" xfId="0" applyFont="1" applyFill="1" applyBorder="1" applyAlignment="1" applyProtection="1">
      <alignment horizontal="left" vertical="center" wrapText="1"/>
      <protection locked="0" hidden="1"/>
    </xf>
    <xf numFmtId="167" fontId="5" fillId="0" borderId="14" xfId="0" applyNumberFormat="1" applyFont="1" applyBorder="1" applyAlignment="1" applyProtection="1">
      <alignment horizontal="center" vertical="center" wrapText="1"/>
      <protection locked="0" hidden="1"/>
    </xf>
    <xf numFmtId="167" fontId="5" fillId="0" borderId="14" xfId="0" applyNumberFormat="1" applyFont="1" applyBorder="1" applyAlignment="1" applyProtection="1">
      <alignment horizontal="center" vertical="center"/>
      <protection locked="0" hidden="1"/>
    </xf>
    <xf numFmtId="1" fontId="5" fillId="0" borderId="14" xfId="0" applyNumberFormat="1" applyFont="1" applyBorder="1" applyAlignment="1" applyProtection="1">
      <alignment horizontal="center" vertical="center"/>
      <protection hidden="1"/>
    </xf>
    <xf numFmtId="168" fontId="5" fillId="3" borderId="14" xfId="13" applyNumberFormat="1" applyFont="1" applyFill="1" applyBorder="1" applyAlignment="1" applyProtection="1">
      <alignment horizontal="center" vertical="center"/>
      <protection hidden="1"/>
    </xf>
    <xf numFmtId="168" fontId="5" fillId="3" borderId="14" xfId="13" applyNumberFormat="1" applyFont="1" applyFill="1" applyBorder="1" applyAlignment="1" applyProtection="1">
      <alignment horizontal="center" vertical="center"/>
      <protection locked="0" hidden="1"/>
    </xf>
    <xf numFmtId="0" fontId="5" fillId="0" borderId="15" xfId="0" applyFont="1" applyFill="1" applyBorder="1" applyProtection="1">
      <protection locked="0" hidden="1"/>
    </xf>
    <xf numFmtId="0" fontId="5" fillId="0" borderId="1" xfId="0" applyFont="1" applyFill="1" applyBorder="1" applyAlignment="1" applyProtection="1">
      <alignment horizontal="center" vertical="center"/>
      <protection locked="0" hidden="1"/>
    </xf>
    <xf numFmtId="0" fontId="5" fillId="0" borderId="1" xfId="0" applyFont="1" applyFill="1" applyBorder="1" applyAlignment="1" applyProtection="1">
      <alignment horizontal="left" vertical="center" wrapText="1"/>
      <protection locked="0" hidden="1"/>
    </xf>
    <xf numFmtId="167" fontId="5" fillId="0" borderId="1" xfId="0" applyNumberFormat="1" applyFont="1" applyBorder="1" applyAlignment="1" applyProtection="1">
      <alignment horizontal="center" vertical="center" wrapText="1"/>
      <protection locked="0" hidden="1"/>
    </xf>
    <xf numFmtId="167" fontId="5" fillId="0" borderId="1" xfId="0" applyNumberFormat="1" applyFont="1" applyBorder="1" applyAlignment="1" applyProtection="1">
      <alignment horizontal="center" vertical="center"/>
      <protection locked="0" hidden="1"/>
    </xf>
    <xf numFmtId="1" fontId="5" fillId="0" borderId="1" xfId="0" applyNumberFormat="1" applyFont="1" applyBorder="1" applyAlignment="1" applyProtection="1">
      <alignment horizontal="center" vertical="center"/>
      <protection hidden="1"/>
    </xf>
    <xf numFmtId="168" fontId="5" fillId="3" borderId="1" xfId="13" applyNumberFormat="1" applyFont="1" applyFill="1" applyBorder="1" applyAlignment="1" applyProtection="1">
      <alignment horizontal="center" vertical="center"/>
      <protection hidden="1"/>
    </xf>
    <xf numFmtId="168" fontId="5" fillId="3" borderId="1" xfId="13" applyNumberFormat="1" applyFont="1" applyFill="1" applyBorder="1" applyAlignment="1" applyProtection="1">
      <alignment horizontal="center" vertical="center"/>
      <protection locked="0" hidden="1"/>
    </xf>
    <xf numFmtId="0" fontId="5" fillId="0" borderId="16" xfId="0" applyFont="1" applyFill="1" applyBorder="1" applyProtection="1">
      <protection locked="0" hidden="1"/>
    </xf>
    <xf numFmtId="0" fontId="5" fillId="0" borderId="17" xfId="0" applyFont="1" applyFill="1" applyBorder="1" applyAlignment="1" applyProtection="1">
      <alignment horizontal="center" vertical="center"/>
      <protection locked="0" hidden="1"/>
    </xf>
    <xf numFmtId="0" fontId="5" fillId="0" borderId="17" xfId="0" applyFont="1" applyFill="1" applyBorder="1" applyAlignment="1" applyProtection="1">
      <alignment horizontal="left" vertical="center" wrapText="1"/>
      <protection locked="0" hidden="1"/>
    </xf>
    <xf numFmtId="167" fontId="5" fillId="0" borderId="17" xfId="0" applyNumberFormat="1" applyFont="1" applyBorder="1" applyAlignment="1" applyProtection="1">
      <alignment horizontal="center" vertical="center" wrapText="1"/>
      <protection locked="0" hidden="1"/>
    </xf>
    <xf numFmtId="167" fontId="5" fillId="0" borderId="17" xfId="0" applyNumberFormat="1" applyFont="1" applyBorder="1" applyAlignment="1" applyProtection="1">
      <alignment horizontal="center" vertical="center"/>
      <protection locked="0" hidden="1"/>
    </xf>
    <xf numFmtId="1" fontId="5" fillId="0" borderId="17" xfId="0" applyNumberFormat="1" applyFont="1" applyBorder="1" applyAlignment="1" applyProtection="1">
      <alignment horizontal="center" vertical="center"/>
      <protection hidden="1"/>
    </xf>
    <xf numFmtId="168" fontId="5" fillId="3" borderId="17" xfId="13" applyNumberFormat="1" applyFont="1" applyFill="1" applyBorder="1" applyAlignment="1" applyProtection="1">
      <alignment horizontal="center" vertical="center"/>
      <protection hidden="1"/>
    </xf>
    <xf numFmtId="168" fontId="5" fillId="3" borderId="17" xfId="13" applyNumberFormat="1" applyFont="1" applyFill="1" applyBorder="1" applyAlignment="1" applyProtection="1">
      <alignment horizontal="center" vertical="center"/>
      <protection locked="0" hidden="1"/>
    </xf>
    <xf numFmtId="0" fontId="5" fillId="0" borderId="18" xfId="0" applyFont="1" applyFill="1" applyBorder="1" applyProtection="1">
      <protection locked="0" hidden="1"/>
    </xf>
    <xf numFmtId="0" fontId="5" fillId="0" borderId="0" xfId="0" applyFont="1" applyFill="1" applyBorder="1" applyAlignment="1" applyProtection="1">
      <protection hidden="1"/>
    </xf>
    <xf numFmtId="0" fontId="5" fillId="0" borderId="0" xfId="0" applyFont="1" applyFill="1" applyBorder="1" applyProtection="1">
      <protection hidden="1"/>
    </xf>
    <xf numFmtId="0" fontId="5" fillId="10" borderId="0" xfId="0" applyFont="1" applyFill="1" applyProtection="1">
      <protection hidden="1"/>
    </xf>
    <xf numFmtId="0" fontId="21" fillId="10" borderId="0" xfId="0" applyFont="1" applyFill="1" applyBorder="1" applyAlignment="1" applyProtection="1">
      <alignment horizontal="center" vertical="center" wrapText="1"/>
      <protection hidden="1"/>
    </xf>
    <xf numFmtId="168" fontId="16" fillId="10" borderId="0" xfId="13" applyNumberFormat="1" applyFont="1" applyFill="1" applyBorder="1" applyAlignment="1" applyProtection="1">
      <alignment horizontal="center" vertical="center" wrapText="1"/>
      <protection hidden="1"/>
    </xf>
    <xf numFmtId="0" fontId="5" fillId="10" borderId="0" xfId="0" applyFont="1" applyFill="1" applyAlignment="1" applyProtection="1">
      <alignment horizontal="center" vertical="center"/>
      <protection hidden="1"/>
    </xf>
    <xf numFmtId="168" fontId="21" fillId="0" borderId="41" xfId="0" applyNumberFormat="1" applyFont="1" applyBorder="1" applyAlignment="1" applyProtection="1">
      <alignment horizontal="center" vertical="center"/>
      <protection hidden="1"/>
    </xf>
    <xf numFmtId="0" fontId="5" fillId="0" borderId="0" xfId="0" applyFont="1" applyAlignment="1">
      <alignment horizontal="center" vertical="center"/>
    </xf>
    <xf numFmtId="0" fontId="23" fillId="0" borderId="0" xfId="0" applyFont="1" applyAlignment="1">
      <alignment horizontal="center" vertical="center"/>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3" fillId="0" borderId="0" xfId="0" applyFont="1" applyAlignment="1" applyProtection="1">
      <alignment horizontal="left"/>
      <protection hidden="1"/>
    </xf>
    <xf numFmtId="169" fontId="24" fillId="0" borderId="1" xfId="0" applyNumberFormat="1" applyFont="1" applyBorder="1"/>
    <xf numFmtId="0" fontId="25" fillId="0" borderId="0" xfId="0" applyFont="1" applyAlignment="1">
      <alignment horizontal="center" vertical="center"/>
    </xf>
    <xf numFmtId="0" fontId="5" fillId="0" borderId="9" xfId="0" applyFont="1" applyBorder="1" applyAlignment="1" applyProtection="1">
      <alignment horizontal="center" vertical="center" wrapText="1"/>
    </xf>
    <xf numFmtId="14" fontId="5" fillId="0" borderId="0" xfId="0" applyNumberFormat="1" applyFont="1" applyProtection="1">
      <protection hidden="1"/>
    </xf>
    <xf numFmtId="168" fontId="16" fillId="0" borderId="23" xfId="13" applyNumberFormat="1" applyFont="1" applyFill="1" applyBorder="1" applyAlignment="1" applyProtection="1">
      <alignment horizontal="center" vertical="center" wrapText="1"/>
      <protection hidden="1"/>
    </xf>
    <xf numFmtId="168" fontId="21" fillId="0" borderId="26" xfId="13" applyNumberFormat="1" applyFont="1" applyFill="1" applyBorder="1" applyAlignment="1" applyProtection="1">
      <alignment horizontal="center" vertical="center" wrapText="1"/>
      <protection hidden="1"/>
    </xf>
    <xf numFmtId="1" fontId="7" fillId="6" borderId="1" xfId="0" applyNumberFormat="1" applyFont="1" applyFill="1" applyBorder="1" applyAlignment="1" applyProtection="1">
      <alignment horizontal="center" vertical="center"/>
      <protection locked="0"/>
    </xf>
    <xf numFmtId="0" fontId="5" fillId="10" borderId="0" xfId="0" applyFont="1" applyFill="1"/>
    <xf numFmtId="0" fontId="5" fillId="10" borderId="1" xfId="0" applyFont="1" applyFill="1" applyBorder="1"/>
    <xf numFmtId="2" fontId="5" fillId="10" borderId="1" xfId="0" applyNumberFormat="1" applyFont="1" applyFill="1" applyBorder="1"/>
    <xf numFmtId="0" fontId="2" fillId="10" borderId="1" xfId="0" applyFont="1" applyFill="1" applyBorder="1"/>
    <xf numFmtId="169" fontId="24" fillId="10" borderId="1" xfId="0" applyNumberFormat="1" applyFont="1" applyFill="1" applyBorder="1"/>
    <xf numFmtId="169" fontId="28" fillId="10" borderId="16" xfId="0" applyNumberFormat="1" applyFont="1" applyFill="1" applyBorder="1"/>
    <xf numFmtId="0" fontId="5" fillId="0" borderId="19" xfId="0" applyFont="1" applyFill="1" applyBorder="1" applyAlignment="1" applyProtection="1">
      <alignment horizontal="center" vertical="center"/>
      <protection locked="0" hidden="1"/>
    </xf>
    <xf numFmtId="0" fontId="5" fillId="0" borderId="20" xfId="0" applyFont="1" applyFill="1" applyBorder="1" applyAlignment="1" applyProtection="1">
      <alignment horizontal="center" vertical="center"/>
      <protection locked="0" hidden="1"/>
    </xf>
    <xf numFmtId="0" fontId="5" fillId="0" borderId="21" xfId="0" applyFont="1" applyFill="1" applyBorder="1" applyAlignment="1" applyProtection="1">
      <alignment horizontal="center" vertical="center"/>
      <protection locked="0" hidden="1"/>
    </xf>
    <xf numFmtId="168" fontId="5" fillId="0" borderId="5" xfId="13" applyNumberFormat="1" applyFont="1" applyFill="1" applyBorder="1" applyAlignment="1" applyProtection="1">
      <alignment horizontal="center" vertical="center"/>
      <protection hidden="1"/>
    </xf>
    <xf numFmtId="168" fontId="5" fillId="0" borderId="44" xfId="13" applyNumberFormat="1" applyFont="1" applyFill="1" applyBorder="1" applyAlignment="1" applyProtection="1">
      <alignment horizontal="center" vertical="center"/>
      <protection hidden="1"/>
    </xf>
    <xf numFmtId="0" fontId="5" fillId="0" borderId="0" xfId="44" applyFont="1"/>
    <xf numFmtId="0" fontId="5" fillId="0" borderId="0" xfId="0" applyFont="1" applyAlignment="1">
      <alignment wrapText="1"/>
    </xf>
    <xf numFmtId="0" fontId="16" fillId="0" borderId="0" xfId="0" applyFont="1" applyFill="1" applyBorder="1" applyAlignment="1" applyProtection="1">
      <alignment horizontal="center" vertical="center" wrapText="1"/>
    </xf>
    <xf numFmtId="0" fontId="21" fillId="4"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19" fillId="8" borderId="1" xfId="0" applyFont="1" applyFill="1" applyBorder="1" applyAlignment="1" applyProtection="1">
      <alignment horizontal="center" vertical="center" wrapText="1"/>
    </xf>
    <xf numFmtId="0" fontId="5" fillId="3" borderId="1" xfId="0" applyFont="1" applyFill="1" applyBorder="1" applyAlignment="1" applyProtection="1">
      <alignment horizontal="left" vertical="center" wrapText="1"/>
    </xf>
    <xf numFmtId="0" fontId="19" fillId="6" borderId="6" xfId="0" applyFont="1" applyFill="1" applyBorder="1" applyAlignment="1" applyProtection="1">
      <alignment horizontal="center" vertical="center" wrapText="1"/>
    </xf>
    <xf numFmtId="0" fontId="19" fillId="6" borderId="8" xfId="0" applyFont="1" applyFill="1" applyBorder="1" applyAlignment="1" applyProtection="1">
      <alignment horizontal="center" vertical="center" wrapText="1"/>
    </xf>
    <xf numFmtId="0" fontId="19" fillId="7" borderId="6" xfId="0" applyFont="1" applyFill="1" applyBorder="1" applyAlignment="1" applyProtection="1">
      <alignment horizontal="center" vertical="center" wrapText="1"/>
    </xf>
    <xf numFmtId="0" fontId="19" fillId="7" borderId="8" xfId="0" applyFont="1" applyFill="1" applyBorder="1" applyAlignment="1" applyProtection="1">
      <alignment horizontal="center" vertical="center" wrapText="1"/>
    </xf>
    <xf numFmtId="0" fontId="19" fillId="6" borderId="1" xfId="0" applyFont="1" applyFill="1" applyBorder="1" applyAlignment="1" applyProtection="1">
      <alignment horizontal="center" vertical="center"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2" xfId="0" applyFont="1" applyBorder="1" applyAlignment="1">
      <alignment horizontal="left" vertical="top" wrapText="1"/>
    </xf>
    <xf numFmtId="0" fontId="5" fillId="0" borderId="9" xfId="0" applyFont="1" applyFill="1" applyBorder="1" applyAlignment="1" applyProtection="1">
      <alignment horizontal="left" vertical="top" wrapText="1"/>
    </xf>
    <xf numFmtId="0" fontId="5" fillId="0" borderId="10" xfId="0" applyFont="1" applyFill="1" applyBorder="1" applyAlignment="1" applyProtection="1">
      <alignment horizontal="left" vertical="top" wrapText="1"/>
    </xf>
    <xf numFmtId="0" fontId="5" fillId="0" borderId="11" xfId="0" applyFont="1" applyFill="1" applyBorder="1" applyAlignment="1" applyProtection="1">
      <alignment horizontal="left" vertical="top" wrapText="1"/>
    </xf>
    <xf numFmtId="0" fontId="5" fillId="0" borderId="13"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25"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5" fillId="0" borderId="12" xfId="0" applyFont="1" applyFill="1" applyBorder="1" applyAlignment="1" applyProtection="1">
      <alignment horizontal="left" vertical="top" wrapText="1"/>
    </xf>
    <xf numFmtId="0" fontId="16" fillId="6" borderId="1" xfId="0" applyFont="1" applyFill="1" applyBorder="1" applyAlignment="1" applyProtection="1">
      <alignment horizontal="center" vertical="center" wrapText="1"/>
    </xf>
    <xf numFmtId="0" fontId="16" fillId="6" borderId="6" xfId="0" applyFont="1" applyFill="1" applyBorder="1" applyAlignment="1" applyProtection="1">
      <alignment horizontal="center" vertical="center" wrapText="1"/>
    </xf>
    <xf numFmtId="0" fontId="16" fillId="6" borderId="8" xfId="0" applyFont="1" applyFill="1" applyBorder="1" applyAlignment="1" applyProtection="1">
      <alignment horizontal="center" vertical="center" wrapText="1"/>
    </xf>
    <xf numFmtId="0" fontId="29" fillId="10" borderId="0" xfId="1" applyFont="1" applyFill="1" applyAlignment="1">
      <alignment horizontal="center" vertical="center" wrapText="1"/>
    </xf>
    <xf numFmtId="0" fontId="16" fillId="6" borderId="9" xfId="0" applyFont="1" applyFill="1" applyBorder="1" applyAlignment="1" applyProtection="1">
      <alignment horizontal="center" vertical="center" wrapText="1"/>
    </xf>
    <xf numFmtId="0" fontId="16" fillId="6" borderId="11" xfId="0" applyFont="1" applyFill="1" applyBorder="1" applyAlignment="1" applyProtection="1">
      <alignment horizontal="center" vertical="center" wrapText="1"/>
    </xf>
    <xf numFmtId="0" fontId="16" fillId="6" borderId="2" xfId="0" applyFont="1" applyFill="1" applyBorder="1" applyAlignment="1" applyProtection="1">
      <alignment horizontal="center" vertical="center" wrapText="1"/>
    </xf>
    <xf numFmtId="0" fontId="16" fillId="6" borderId="12" xfId="0" applyFont="1" applyFill="1" applyBorder="1" applyAlignment="1" applyProtection="1">
      <alignment horizontal="center" vertical="center" wrapText="1"/>
    </xf>
    <xf numFmtId="0" fontId="5" fillId="0" borderId="13" xfId="0" applyFont="1" applyBorder="1" applyAlignment="1">
      <alignment horizontal="left" vertical="top" wrapText="1"/>
    </xf>
    <xf numFmtId="0" fontId="5" fillId="0" borderId="0" xfId="0" applyFont="1" applyBorder="1" applyAlignment="1">
      <alignment horizontal="left" vertical="top" wrapText="1"/>
    </xf>
    <xf numFmtId="0" fontId="5" fillId="0" borderId="25" xfId="0"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left" wrapText="1"/>
    </xf>
    <xf numFmtId="0" fontId="16" fillId="9" borderId="22" xfId="0" applyFont="1" applyFill="1" applyBorder="1" applyAlignment="1">
      <alignment horizontal="center" vertical="center"/>
    </xf>
    <xf numFmtId="0" fontId="16" fillId="9" borderId="23" xfId="0" applyFont="1" applyFill="1" applyBorder="1" applyAlignment="1">
      <alignment horizontal="center" vertical="center"/>
    </xf>
    <xf numFmtId="0" fontId="16" fillId="9" borderId="26" xfId="0" applyFont="1" applyFill="1" applyBorder="1" applyAlignment="1">
      <alignment horizontal="center" vertical="center"/>
    </xf>
    <xf numFmtId="0" fontId="29" fillId="10" borderId="0" xfId="1" applyFont="1" applyFill="1" applyAlignment="1">
      <alignment horizontal="center" vertical="center"/>
    </xf>
    <xf numFmtId="0" fontId="3" fillId="0" borderId="1" xfId="0" applyFont="1" applyFill="1" applyBorder="1" applyAlignment="1" applyProtection="1">
      <alignment horizontal="left" vertical="center" wrapText="1"/>
      <protection hidden="1"/>
    </xf>
    <xf numFmtId="0" fontId="26" fillId="0" borderId="28" xfId="0" applyFont="1" applyBorder="1" applyAlignment="1" applyProtection="1">
      <alignment horizontal="center" vertical="center" wrapText="1"/>
      <protection hidden="1"/>
    </xf>
    <xf numFmtId="0" fontId="5" fillId="0" borderId="28" xfId="0" applyFont="1" applyBorder="1" applyAlignment="1" applyProtection="1">
      <alignment horizontal="center" vertical="center" wrapText="1"/>
      <protection hidden="1"/>
    </xf>
    <xf numFmtId="0" fontId="16" fillId="0" borderId="0" xfId="0" applyFont="1" applyAlignment="1" applyProtection="1">
      <alignment horizontal="center"/>
      <protection hidden="1"/>
    </xf>
    <xf numFmtId="0" fontId="7" fillId="6" borderId="6" xfId="0" applyFont="1" applyFill="1" applyBorder="1" applyAlignment="1" applyProtection="1">
      <alignment horizontal="center" vertical="center"/>
      <protection hidden="1"/>
    </xf>
    <xf numFmtId="0" fontId="7" fillId="6" borderId="7" xfId="0" applyFont="1" applyFill="1" applyBorder="1" applyAlignment="1" applyProtection="1">
      <alignment horizontal="center" vertical="center"/>
      <protection hidden="1"/>
    </xf>
    <xf numFmtId="0" fontId="7" fillId="6" borderId="8" xfId="0" applyFont="1" applyFill="1" applyBorder="1" applyAlignment="1" applyProtection="1">
      <alignment horizontal="center" vertical="center"/>
      <protection hidden="1"/>
    </xf>
    <xf numFmtId="0" fontId="16" fillId="0" borderId="19" xfId="0" applyFont="1" applyFill="1" applyBorder="1" applyAlignment="1" applyProtection="1">
      <alignment horizontal="center" vertical="center" textRotation="90"/>
      <protection hidden="1"/>
    </xf>
    <xf numFmtId="0" fontId="16" fillId="0" borderId="20" xfId="0" applyFont="1" applyFill="1" applyBorder="1" applyAlignment="1" applyProtection="1">
      <alignment horizontal="center" vertical="center" textRotation="90"/>
      <protection hidden="1"/>
    </xf>
    <xf numFmtId="0" fontId="16" fillId="0" borderId="21" xfId="0" applyFont="1" applyFill="1" applyBorder="1" applyAlignment="1" applyProtection="1">
      <alignment horizontal="center" vertical="center" textRotation="90"/>
      <protection hidden="1"/>
    </xf>
    <xf numFmtId="0" fontId="19" fillId="8" borderId="19" xfId="0" applyFont="1" applyFill="1" applyBorder="1" applyAlignment="1" applyProtection="1">
      <alignment horizontal="center" vertical="center" textRotation="90"/>
      <protection hidden="1"/>
    </xf>
    <xf numFmtId="0" fontId="19" fillId="8" borderId="21" xfId="0" applyFont="1" applyFill="1" applyBorder="1" applyAlignment="1" applyProtection="1">
      <alignment horizontal="center" vertical="center" textRotation="90"/>
      <protection hidden="1"/>
    </xf>
    <xf numFmtId="0" fontId="16" fillId="8" borderId="14" xfId="0" applyFont="1" applyFill="1" applyBorder="1" applyAlignment="1" applyProtection="1">
      <alignment horizontal="center" vertical="center" wrapText="1"/>
      <protection hidden="1"/>
    </xf>
    <xf numFmtId="0" fontId="16" fillId="8" borderId="17" xfId="0" applyFont="1" applyFill="1" applyBorder="1" applyAlignment="1" applyProtection="1">
      <alignment horizontal="center" vertical="center" wrapText="1"/>
      <protection hidden="1"/>
    </xf>
    <xf numFmtId="0" fontId="3" fillId="0" borderId="6" xfId="0" applyFont="1" applyFill="1" applyBorder="1" applyAlignment="1" applyProtection="1">
      <alignment horizontal="left" vertical="center" wrapText="1"/>
      <protection hidden="1"/>
    </xf>
    <xf numFmtId="0" fontId="3" fillId="0" borderId="7" xfId="0" applyFont="1" applyFill="1" applyBorder="1" applyAlignment="1" applyProtection="1">
      <alignment horizontal="left" vertical="center" wrapText="1"/>
      <protection hidden="1"/>
    </xf>
    <xf numFmtId="0" fontId="3" fillId="0" borderId="8" xfId="0" applyFont="1" applyFill="1" applyBorder="1" applyAlignment="1" applyProtection="1">
      <alignment horizontal="left" vertical="center" wrapText="1"/>
      <protection hidden="1"/>
    </xf>
    <xf numFmtId="0" fontId="19" fillId="8" borderId="14" xfId="0" applyFont="1" applyFill="1" applyBorder="1" applyAlignment="1" applyProtection="1">
      <alignment horizontal="center" vertical="center" textRotation="90" wrapText="1"/>
      <protection hidden="1"/>
    </xf>
    <xf numFmtId="0" fontId="19" fillId="8" borderId="17" xfId="0" applyFont="1" applyFill="1" applyBorder="1" applyAlignment="1" applyProtection="1">
      <alignment horizontal="center" vertical="center" textRotation="90" wrapText="1"/>
      <protection hidden="1"/>
    </xf>
    <xf numFmtId="1" fontId="7" fillId="6" borderId="1" xfId="0" applyNumberFormat="1" applyFont="1" applyFill="1" applyBorder="1" applyAlignment="1" applyProtection="1">
      <alignment horizontal="center" vertical="center" wrapText="1"/>
      <protection hidden="1"/>
    </xf>
    <xf numFmtId="0" fontId="7" fillId="6" borderId="6" xfId="0" applyFont="1" applyFill="1" applyBorder="1" applyAlignment="1" applyProtection="1">
      <alignment horizontal="center" vertical="center" wrapText="1"/>
      <protection hidden="1"/>
    </xf>
    <xf numFmtId="0" fontId="7" fillId="6" borderId="7" xfId="0" applyFont="1" applyFill="1" applyBorder="1" applyAlignment="1" applyProtection="1">
      <alignment horizontal="center" vertical="center" wrapText="1"/>
      <protection hidden="1"/>
    </xf>
    <xf numFmtId="0" fontId="7" fillId="6" borderId="8" xfId="0" applyFont="1" applyFill="1" applyBorder="1" applyAlignment="1" applyProtection="1">
      <alignment horizontal="center" vertical="center" wrapText="1"/>
      <protection hidden="1"/>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6" borderId="6" xfId="0" applyFont="1" applyFill="1" applyBorder="1" applyAlignment="1" applyProtection="1">
      <alignment horizontal="center" vertical="center" wrapText="1"/>
      <protection hidden="1"/>
    </xf>
    <xf numFmtId="0" fontId="8" fillId="6" borderId="7" xfId="0" applyFont="1" applyFill="1" applyBorder="1" applyAlignment="1" applyProtection="1">
      <alignment horizontal="center" vertical="center" wrapText="1"/>
      <protection hidden="1"/>
    </xf>
    <xf numFmtId="0" fontId="8" fillId="6" borderId="8" xfId="0" applyFont="1" applyFill="1" applyBorder="1" applyAlignment="1" applyProtection="1">
      <alignment horizontal="center" vertical="center" wrapText="1"/>
      <protection hidden="1"/>
    </xf>
    <xf numFmtId="0" fontId="22" fillId="4" borderId="27" xfId="0" applyFont="1" applyFill="1" applyBorder="1" applyAlignment="1" applyProtection="1">
      <alignment horizontal="left" vertical="center" wrapText="1"/>
      <protection hidden="1"/>
    </xf>
    <xf numFmtId="0" fontId="22" fillId="4" borderId="28" xfId="0" applyFont="1" applyFill="1" applyBorder="1" applyAlignment="1" applyProtection="1">
      <alignment horizontal="left" vertical="center" wrapText="1"/>
      <protection hidden="1"/>
    </xf>
    <xf numFmtId="0" fontId="22" fillId="4" borderId="29" xfId="0" applyFont="1" applyFill="1" applyBorder="1" applyAlignment="1" applyProtection="1">
      <alignment horizontal="left" vertical="center" wrapText="1"/>
      <protection hidden="1"/>
    </xf>
    <xf numFmtId="0" fontId="22" fillId="4" borderId="30" xfId="0" applyFont="1" applyFill="1" applyBorder="1" applyAlignment="1" applyProtection="1">
      <alignment horizontal="left" vertical="center" wrapText="1"/>
      <protection hidden="1"/>
    </xf>
    <xf numFmtId="0" fontId="22" fillId="4" borderId="0" xfId="0" applyFont="1" applyFill="1" applyBorder="1" applyAlignment="1" applyProtection="1">
      <alignment horizontal="left" vertical="center" wrapText="1"/>
      <protection hidden="1"/>
    </xf>
    <xf numFmtId="0" fontId="22" fillId="4" borderId="31" xfId="0" applyFont="1" applyFill="1" applyBorder="1" applyAlignment="1" applyProtection="1">
      <alignment horizontal="left" vertical="center" wrapText="1"/>
      <protection hidden="1"/>
    </xf>
    <xf numFmtId="0" fontId="22" fillId="4" borderId="32" xfId="0" applyFont="1" applyFill="1" applyBorder="1" applyAlignment="1" applyProtection="1">
      <alignment horizontal="left" vertical="center" wrapText="1"/>
      <protection hidden="1"/>
    </xf>
    <xf numFmtId="0" fontId="22" fillId="4" borderId="33" xfId="0" applyFont="1" applyFill="1" applyBorder="1" applyAlignment="1" applyProtection="1">
      <alignment horizontal="left" vertical="center" wrapText="1"/>
      <protection hidden="1"/>
    </xf>
    <xf numFmtId="0" fontId="22" fillId="4" borderId="34" xfId="0" applyFont="1" applyFill="1" applyBorder="1" applyAlignment="1" applyProtection="1">
      <alignment horizontal="left" vertical="center" wrapText="1"/>
      <protection hidden="1"/>
    </xf>
    <xf numFmtId="0" fontId="16" fillId="8" borderId="15" xfId="0" applyFont="1" applyFill="1" applyBorder="1" applyAlignment="1" applyProtection="1">
      <alignment horizontal="center" vertical="center"/>
      <protection hidden="1"/>
    </xf>
    <xf numFmtId="0" fontId="16" fillId="8" borderId="18" xfId="0" applyFont="1" applyFill="1" applyBorder="1" applyAlignment="1" applyProtection="1">
      <alignment horizontal="center" vertical="center"/>
      <protection hidden="1"/>
    </xf>
    <xf numFmtId="1" fontId="16" fillId="6" borderId="37" xfId="0" applyNumberFormat="1" applyFont="1" applyFill="1" applyBorder="1" applyAlignment="1" applyProtection="1">
      <alignment horizontal="center" vertical="center" wrapText="1"/>
      <protection hidden="1"/>
    </xf>
    <xf numFmtId="1" fontId="16" fillId="6" borderId="36" xfId="0" applyNumberFormat="1" applyFont="1" applyFill="1" applyBorder="1" applyAlignment="1" applyProtection="1">
      <alignment horizontal="center" vertical="center" wrapText="1"/>
      <protection hidden="1"/>
    </xf>
    <xf numFmtId="1" fontId="16" fillId="6" borderId="38" xfId="0" applyNumberFormat="1" applyFont="1" applyFill="1" applyBorder="1" applyAlignment="1" applyProtection="1">
      <alignment horizontal="center" vertical="center" wrapText="1"/>
      <protection hidden="1"/>
    </xf>
    <xf numFmtId="1" fontId="16" fillId="6" borderId="39" xfId="0" applyNumberFormat="1" applyFont="1" applyFill="1" applyBorder="1" applyAlignment="1" applyProtection="1">
      <alignment horizontal="center" vertical="center" wrapText="1"/>
      <protection hidden="1"/>
    </xf>
    <xf numFmtId="1" fontId="16" fillId="6" borderId="40" xfId="0" applyNumberFormat="1" applyFont="1" applyFill="1" applyBorder="1" applyAlignment="1" applyProtection="1">
      <alignment horizontal="center" vertical="center" wrapText="1"/>
      <protection hidden="1"/>
    </xf>
    <xf numFmtId="1" fontId="16" fillId="6" borderId="24" xfId="0" applyNumberFormat="1" applyFont="1" applyFill="1" applyBorder="1" applyAlignment="1" applyProtection="1">
      <alignment horizontal="center" vertical="center" wrapText="1"/>
      <protection hidden="1"/>
    </xf>
    <xf numFmtId="0" fontId="16" fillId="6" borderId="37" xfId="0" applyFont="1" applyFill="1" applyBorder="1" applyAlignment="1" applyProtection="1">
      <alignment horizontal="center" vertical="center" wrapText="1"/>
      <protection hidden="1"/>
    </xf>
    <xf numFmtId="0" fontId="16" fillId="6" borderId="36" xfId="0" applyFont="1" applyFill="1" applyBorder="1" applyAlignment="1" applyProtection="1">
      <alignment horizontal="center" vertical="center" wrapText="1"/>
      <protection hidden="1"/>
    </xf>
    <xf numFmtId="1" fontId="16" fillId="7" borderId="38" xfId="0" applyNumberFormat="1" applyFont="1" applyFill="1" applyBorder="1" applyAlignment="1" applyProtection="1">
      <alignment horizontal="center" vertical="center" wrapText="1"/>
      <protection hidden="1"/>
    </xf>
    <xf numFmtId="1" fontId="16" fillId="7" borderId="39" xfId="0" applyNumberFormat="1" applyFont="1" applyFill="1" applyBorder="1" applyAlignment="1" applyProtection="1">
      <alignment horizontal="center" vertical="center" wrapText="1"/>
      <protection hidden="1"/>
    </xf>
    <xf numFmtId="1" fontId="16" fillId="7" borderId="40" xfId="0" applyNumberFormat="1" applyFont="1" applyFill="1" applyBorder="1" applyAlignment="1" applyProtection="1">
      <alignment horizontal="center" vertical="center" wrapText="1"/>
      <protection hidden="1"/>
    </xf>
    <xf numFmtId="1" fontId="16" fillId="7" borderId="24" xfId="0" applyNumberFormat="1" applyFont="1" applyFill="1" applyBorder="1" applyAlignment="1" applyProtection="1">
      <alignment horizontal="center" vertical="center" wrapText="1"/>
      <protection hidden="1"/>
    </xf>
    <xf numFmtId="0" fontId="16" fillId="8" borderId="14" xfId="0" applyFont="1" applyFill="1" applyBorder="1" applyAlignment="1" applyProtection="1">
      <alignment horizontal="center" vertical="center"/>
      <protection hidden="1"/>
    </xf>
    <xf numFmtId="0" fontId="16" fillId="8" borderId="17" xfId="0" applyFont="1" applyFill="1" applyBorder="1" applyAlignment="1" applyProtection="1">
      <alignment horizontal="center" vertical="center"/>
      <protection hidden="1"/>
    </xf>
    <xf numFmtId="168" fontId="3" fillId="0" borderId="1" xfId="0" applyNumberFormat="1"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14" fontId="16" fillId="0" borderId="0" xfId="0" applyNumberFormat="1" applyFont="1" applyAlignment="1" applyProtection="1">
      <alignment horizontal="center" vertical="center"/>
      <protection hidden="1"/>
    </xf>
    <xf numFmtId="0" fontId="20" fillId="0" borderId="13" xfId="0" applyFont="1" applyFill="1" applyBorder="1" applyAlignment="1" applyProtection="1">
      <alignment horizontal="left" vertical="center"/>
      <protection hidden="1"/>
    </xf>
    <xf numFmtId="0" fontId="20" fillId="0" borderId="0" xfId="0" applyFont="1" applyFill="1" applyBorder="1" applyAlignment="1" applyProtection="1">
      <alignment horizontal="left" vertical="center"/>
      <protection hidden="1"/>
    </xf>
    <xf numFmtId="0" fontId="16" fillId="0" borderId="45" xfId="0" applyFont="1" applyFill="1" applyBorder="1" applyAlignment="1" applyProtection="1">
      <alignment horizontal="center" vertical="center" textRotation="90"/>
      <protection hidden="1"/>
    </xf>
    <xf numFmtId="0" fontId="16" fillId="0" borderId="46" xfId="0" applyFont="1" applyFill="1" applyBorder="1" applyAlignment="1" applyProtection="1">
      <alignment horizontal="center" vertical="center" textRotation="90"/>
      <protection hidden="1"/>
    </xf>
    <xf numFmtId="0" fontId="16" fillId="0" borderId="47" xfId="0" applyFont="1" applyFill="1" applyBorder="1" applyAlignment="1" applyProtection="1">
      <alignment horizontal="center" vertical="center" textRotation="90"/>
      <protection hidden="1"/>
    </xf>
    <xf numFmtId="0" fontId="21" fillId="4" borderId="42" xfId="0" applyFont="1" applyFill="1" applyBorder="1" applyAlignment="1" applyProtection="1">
      <alignment horizontal="center" vertical="center"/>
      <protection hidden="1"/>
    </xf>
    <xf numFmtId="0" fontId="21" fillId="4" borderId="35" xfId="0" applyFont="1" applyFill="1" applyBorder="1" applyAlignment="1" applyProtection="1">
      <alignment horizontal="center" vertical="center"/>
      <protection hidden="1"/>
    </xf>
    <xf numFmtId="0" fontId="21" fillId="4" borderId="43" xfId="0" applyFont="1" applyFill="1" applyBorder="1" applyAlignment="1" applyProtection="1">
      <alignment horizontal="center" vertical="center"/>
      <protection hidden="1"/>
    </xf>
    <xf numFmtId="0" fontId="21" fillId="4" borderId="22" xfId="0" applyFont="1" applyFill="1" applyBorder="1" applyAlignment="1" applyProtection="1">
      <alignment horizontal="center" vertical="center" wrapText="1"/>
      <protection hidden="1"/>
    </xf>
    <xf numFmtId="0" fontId="21" fillId="4" borderId="23" xfId="0" applyFont="1" applyFill="1" applyBorder="1" applyAlignment="1" applyProtection="1">
      <alignment horizontal="center" vertical="center" wrapText="1"/>
      <protection hidden="1"/>
    </xf>
    <xf numFmtId="0" fontId="5" fillId="0" borderId="9"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cellXfs>
  <cellStyles count="45">
    <cellStyle name="Énfasis2" xfId="1" builtinId="33"/>
    <cellStyle name="Millares [0] 2" xfId="39"/>
    <cellStyle name="Millares 16" xfId="43"/>
    <cellStyle name="Millares 2" xfId="2"/>
    <cellStyle name="Millares 2 2" xfId="3"/>
    <cellStyle name="Millares 2 2 2" xfId="4"/>
    <cellStyle name="Millares 2 3" xfId="5"/>
    <cellStyle name="Millares 2 3 2" xfId="6"/>
    <cellStyle name="Millares 2 4" xfId="7"/>
    <cellStyle name="Millares 3" xfId="8"/>
    <cellStyle name="Millares 3 2" xfId="9"/>
    <cellStyle name="Millares 3 2 2" xfId="10"/>
    <cellStyle name="Millares 4" xfId="11"/>
    <cellStyle name="Millares 5" xfId="12"/>
    <cellStyle name="Moneda" xfId="13" builtinId="4"/>
    <cellStyle name="Moneda [0]" xfId="37" builtinId="7"/>
    <cellStyle name="Moneda 2" xfId="14"/>
    <cellStyle name="Moneda 2 2" xfId="15"/>
    <cellStyle name="Moneda 2 2 2" xfId="16"/>
    <cellStyle name="Moneda 2 3" xfId="17"/>
    <cellStyle name="Moneda 2 3 2" xfId="18"/>
    <cellStyle name="Moneda 2 4" xfId="19"/>
    <cellStyle name="Moneda 2 5" xfId="42"/>
    <cellStyle name="Moneda 3" xfId="20"/>
    <cellStyle name="Moneda 3 2" xfId="21"/>
    <cellStyle name="Moneda 3 2 2" xfId="22"/>
    <cellStyle name="Moneda 3 3" xfId="23"/>
    <cellStyle name="Moneda 3 3 2" xfId="24"/>
    <cellStyle name="Moneda 3 4" xfId="25"/>
    <cellStyle name="Moneda 4" xfId="26"/>
    <cellStyle name="Normal" xfId="0" builtinId="0"/>
    <cellStyle name="Normal 2" xfId="27"/>
    <cellStyle name="Normal 3" xfId="28"/>
    <cellStyle name="Normal 4" xfId="29"/>
    <cellStyle name="Normal 4 2" xfId="30"/>
    <cellStyle name="Normal 4 2 2" xfId="31"/>
    <cellStyle name="Normal 4 3" xfId="32"/>
    <cellStyle name="Normal 4 3 2" xfId="33"/>
    <cellStyle name="Normal 4 4" xfId="34"/>
    <cellStyle name="Normal 5" xfId="35"/>
    <cellStyle name="Normal 6" xfId="38"/>
    <cellStyle name="Normal 7" xfId="44"/>
    <cellStyle name="Normal 8" xfId="41"/>
    <cellStyle name="Porcentaje 2" xfId="36"/>
    <cellStyle name="Porcentaje 3" xfId="4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38100</xdr:rowOff>
    </xdr:from>
    <xdr:to>
      <xdr:col>5</xdr:col>
      <xdr:colOff>9525</xdr:colOff>
      <xdr:row>3</xdr:row>
      <xdr:rowOff>236175</xdr:rowOff>
    </xdr:to>
    <xdr:sp macro="" textlink="">
      <xdr:nvSpPr>
        <xdr:cNvPr id="2" name="1 CuadroTexto">
          <a:extLst>
            <a:ext uri="{FF2B5EF4-FFF2-40B4-BE49-F238E27FC236}">
              <a16:creationId xmlns:a16="http://schemas.microsoft.com/office/drawing/2014/main" id="{DE89B9EC-924E-42D8-96FC-903C1795A813}"/>
            </a:ext>
          </a:extLst>
        </xdr:cNvPr>
        <xdr:cNvSpPr txBox="1"/>
      </xdr:nvSpPr>
      <xdr:spPr>
        <a:xfrm>
          <a:off x="38100" y="866775"/>
          <a:ext cx="10563225" cy="360000"/>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ctr"/>
        <a:lstStyle/>
        <a:p>
          <a:pPr algn="ctr"/>
          <a:r>
            <a:rPr lang="es-CO" sz="1800" b="1">
              <a:latin typeface="Arial" panose="020B0604020202020204" pitchFamily="34" charset="0"/>
              <a:cs typeface="Arial" panose="020B0604020202020204" pitchFamily="34" charset="0"/>
            </a:rPr>
            <a:t>PASO 1</a:t>
          </a:r>
        </a:p>
      </xdr:txBody>
    </xdr:sp>
    <xdr:clientData/>
  </xdr:twoCellAnchor>
  <xdr:twoCellAnchor>
    <xdr:from>
      <xdr:col>0</xdr:col>
      <xdr:colOff>0</xdr:colOff>
      <xdr:row>10</xdr:row>
      <xdr:rowOff>152400</xdr:rowOff>
    </xdr:from>
    <xdr:to>
      <xdr:col>4</xdr:col>
      <xdr:colOff>4714875</xdr:colOff>
      <xdr:row>12</xdr:row>
      <xdr:rowOff>112350</xdr:rowOff>
    </xdr:to>
    <xdr:sp macro="" textlink="">
      <xdr:nvSpPr>
        <xdr:cNvPr id="3" name="1 CuadroTexto">
          <a:extLst>
            <a:ext uri="{FF2B5EF4-FFF2-40B4-BE49-F238E27FC236}">
              <a16:creationId xmlns:a16="http://schemas.microsoft.com/office/drawing/2014/main" id="{48A85EA4-F961-4DE4-9168-B61538F4397C}"/>
            </a:ext>
          </a:extLst>
        </xdr:cNvPr>
        <xdr:cNvSpPr txBox="1"/>
      </xdr:nvSpPr>
      <xdr:spPr>
        <a:xfrm>
          <a:off x="38100" y="2247900"/>
          <a:ext cx="10544175" cy="169500"/>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ctr"/>
        <a:lstStyle/>
        <a:p>
          <a:pPr algn="ctr"/>
          <a:r>
            <a:rPr lang="es-CO" sz="1800" b="1">
              <a:latin typeface="Arial" panose="020B0604020202020204" pitchFamily="34" charset="0"/>
              <a:cs typeface="Arial" panose="020B0604020202020204" pitchFamily="34" charset="0"/>
            </a:rPr>
            <a:t>PASO 2</a:t>
          </a:r>
        </a:p>
      </xdr:txBody>
    </xdr:sp>
    <xdr:clientData/>
  </xdr:twoCellAnchor>
  <xdr:twoCellAnchor>
    <xdr:from>
      <xdr:col>0</xdr:col>
      <xdr:colOff>0</xdr:colOff>
      <xdr:row>28</xdr:row>
      <xdr:rowOff>152399</xdr:rowOff>
    </xdr:from>
    <xdr:to>
      <xdr:col>4</xdr:col>
      <xdr:colOff>4714875</xdr:colOff>
      <xdr:row>30</xdr:row>
      <xdr:rowOff>112349</xdr:rowOff>
    </xdr:to>
    <xdr:sp macro="" textlink="">
      <xdr:nvSpPr>
        <xdr:cNvPr id="4" name="1 CuadroTexto">
          <a:extLst>
            <a:ext uri="{FF2B5EF4-FFF2-40B4-BE49-F238E27FC236}">
              <a16:creationId xmlns:a16="http://schemas.microsoft.com/office/drawing/2014/main" id="{900498DA-B588-4E9A-B7D8-462530835817}"/>
            </a:ext>
          </a:extLst>
        </xdr:cNvPr>
        <xdr:cNvSpPr txBox="1"/>
      </xdr:nvSpPr>
      <xdr:spPr>
        <a:xfrm>
          <a:off x="38100" y="5648324"/>
          <a:ext cx="10544175" cy="360000"/>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ctr"/>
        <a:lstStyle/>
        <a:p>
          <a:pPr algn="ctr"/>
          <a:r>
            <a:rPr lang="es-CO" sz="1800" b="1">
              <a:latin typeface="Arial" panose="020B0604020202020204" pitchFamily="34" charset="0"/>
              <a:cs typeface="Arial" panose="020B0604020202020204" pitchFamily="34" charset="0"/>
            </a:rPr>
            <a:t>PASO 3 - </a:t>
          </a:r>
          <a:r>
            <a:rPr lang="es-CO" sz="1400" b="1">
              <a:latin typeface="Arial" panose="020B0604020202020204" pitchFamily="34" charset="0"/>
              <a:cs typeface="Arial" panose="020B0604020202020204" pitchFamily="34" charset="0"/>
            </a:rPr>
            <a:t>Diligenciamiento de datos necesarios para la facturación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740834</xdr:colOff>
      <xdr:row>2</xdr:row>
      <xdr:rowOff>68036</xdr:rowOff>
    </xdr:from>
    <xdr:to>
      <xdr:col>8</xdr:col>
      <xdr:colOff>13608</xdr:colOff>
      <xdr:row>3</xdr:row>
      <xdr:rowOff>208751</xdr:rowOff>
    </xdr:to>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740834" y="459619"/>
          <a:ext cx="6321274" cy="415882"/>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ctr"/>
        <a:lstStyle/>
        <a:p>
          <a:pPr algn="ctr"/>
          <a:r>
            <a:rPr lang="es-CO" sz="1800" b="1">
              <a:latin typeface="Arial" panose="020B0604020202020204" pitchFamily="34" charset="0"/>
              <a:cs typeface="Arial" panose="020B0604020202020204" pitchFamily="34" charset="0"/>
            </a:rPr>
            <a:t>PASO 1</a:t>
          </a:r>
        </a:p>
      </xdr:txBody>
    </xdr:sp>
    <xdr:clientData/>
  </xdr:twoCellAnchor>
  <xdr:twoCellAnchor>
    <xdr:from>
      <xdr:col>1</xdr:col>
      <xdr:colOff>0</xdr:colOff>
      <xdr:row>19</xdr:row>
      <xdr:rowOff>15347</xdr:rowOff>
    </xdr:from>
    <xdr:to>
      <xdr:col>8</xdr:col>
      <xdr:colOff>0</xdr:colOff>
      <xdr:row>20</xdr:row>
      <xdr:rowOff>84669</xdr:rowOff>
    </xdr:to>
    <xdr:sp macro="" textlink="">
      <xdr:nvSpPr>
        <xdr:cNvPr id="4" name="3 CuadroTexto">
          <a:extLst>
            <a:ext uri="{FF2B5EF4-FFF2-40B4-BE49-F238E27FC236}">
              <a16:creationId xmlns:a16="http://schemas.microsoft.com/office/drawing/2014/main" id="{00000000-0008-0000-0100-000004000000}"/>
            </a:ext>
          </a:extLst>
        </xdr:cNvPr>
        <xdr:cNvSpPr txBox="1"/>
      </xdr:nvSpPr>
      <xdr:spPr>
        <a:xfrm>
          <a:off x="762000" y="6153680"/>
          <a:ext cx="6286500" cy="534989"/>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ctr"/>
        <a:lstStyle/>
        <a:p>
          <a:pPr algn="ctr"/>
          <a:r>
            <a:rPr lang="es-CO" sz="1800" b="1">
              <a:latin typeface="Arial" panose="020B0604020202020204" pitchFamily="34" charset="0"/>
              <a:cs typeface="Arial" panose="020B0604020202020204" pitchFamily="34" charset="0"/>
            </a:rPr>
            <a:t>PASO 3</a:t>
          </a:r>
        </a:p>
      </xdr:txBody>
    </xdr:sp>
    <xdr:clientData/>
  </xdr:twoCellAnchor>
  <xdr:twoCellAnchor>
    <xdr:from>
      <xdr:col>1</xdr:col>
      <xdr:colOff>23813</xdr:colOff>
      <xdr:row>12</xdr:row>
      <xdr:rowOff>59531</xdr:rowOff>
    </xdr:from>
    <xdr:to>
      <xdr:col>8</xdr:col>
      <xdr:colOff>0</xdr:colOff>
      <xdr:row>13</xdr:row>
      <xdr:rowOff>158751</xdr:rowOff>
    </xdr:to>
    <xdr:sp macro="" textlink="">
      <xdr:nvSpPr>
        <xdr:cNvPr id="6" name="2 CuadroTexto">
          <a:extLst>
            <a:ext uri="{FF2B5EF4-FFF2-40B4-BE49-F238E27FC236}">
              <a16:creationId xmlns:a16="http://schemas.microsoft.com/office/drawing/2014/main" id="{B85BF4C8-6200-4B23-B2BA-7BDA7B355CEC}"/>
            </a:ext>
          </a:extLst>
        </xdr:cNvPr>
        <xdr:cNvSpPr txBox="1"/>
      </xdr:nvSpPr>
      <xdr:spPr>
        <a:xfrm>
          <a:off x="23813" y="3202781"/>
          <a:ext cx="6559020" cy="575470"/>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ctr"/>
        <a:lstStyle/>
        <a:p>
          <a:pPr algn="ctr"/>
          <a:r>
            <a:rPr lang="es-CO" sz="1800" b="1">
              <a:latin typeface="Arial" panose="020B0604020202020204" pitchFamily="34" charset="0"/>
              <a:cs typeface="Arial" panose="020B0604020202020204" pitchFamily="34" charset="0"/>
            </a:rPr>
            <a:t>PASO 2</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vmlDrawing" Target="../drawings/vmlDrawing3.v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0"/>
  <sheetViews>
    <sheetView showGridLines="0" tabSelected="1" view="pageLayout" topLeftCell="A37" zoomScaleNormal="80" zoomScaleSheetLayoutView="100" workbookViewId="0">
      <selection activeCell="C6" sqref="C6:E6"/>
    </sheetView>
  </sheetViews>
  <sheetFormatPr baseColWidth="10" defaultColWidth="11.42578125" defaultRowHeight="12"/>
  <cols>
    <col min="1" max="1" width="20.85546875" style="99" customWidth="1"/>
    <col min="2" max="2" width="14.85546875" style="99" customWidth="1"/>
    <col min="3" max="3" width="34.85546875" style="99" customWidth="1"/>
    <col min="4" max="4" width="24.140625" style="99" customWidth="1"/>
    <col min="5" max="5" width="12.140625" style="99" customWidth="1"/>
    <col min="6" max="6" width="14" style="99" customWidth="1"/>
    <col min="7" max="16384" width="11.42578125" style="99"/>
  </cols>
  <sheetData>
    <row r="1" spans="1:11" ht="12.75" thickBot="1"/>
    <row r="2" spans="1:11" ht="12.75" thickBot="1">
      <c r="A2" s="139" t="s">
        <v>80</v>
      </c>
      <c r="B2" s="140"/>
      <c r="C2" s="140"/>
      <c r="D2" s="140"/>
      <c r="E2" s="141"/>
      <c r="F2" s="12"/>
      <c r="G2" s="12"/>
      <c r="H2" s="12"/>
      <c r="I2" s="12"/>
      <c r="J2" s="12"/>
      <c r="K2" s="12"/>
    </row>
    <row r="3" spans="1:11" ht="62.25" customHeight="1">
      <c r="A3" s="12"/>
      <c r="B3" s="12"/>
      <c r="C3" s="12"/>
      <c r="D3" s="12"/>
      <c r="E3" s="12"/>
      <c r="F3" s="12"/>
      <c r="G3" s="12"/>
      <c r="H3" s="12"/>
      <c r="I3" s="12"/>
      <c r="J3" s="12"/>
      <c r="K3" s="12"/>
    </row>
    <row r="4" spans="1:11" ht="27" customHeight="1">
      <c r="A4" s="142" t="s">
        <v>7</v>
      </c>
      <c r="B4" s="142"/>
      <c r="C4" s="142"/>
      <c r="D4" s="142"/>
      <c r="E4" s="142"/>
      <c r="F4" s="12"/>
      <c r="G4" s="12"/>
      <c r="H4" s="12"/>
      <c r="I4" s="12"/>
      <c r="J4" s="12"/>
      <c r="K4" s="12"/>
    </row>
    <row r="5" spans="1:11">
      <c r="A5" s="12"/>
      <c r="B5" s="12"/>
      <c r="C5" s="12"/>
      <c r="D5" s="12"/>
      <c r="E5" s="12"/>
      <c r="F5" s="12"/>
      <c r="G5" s="12"/>
      <c r="H5" s="12"/>
      <c r="I5" s="12"/>
      <c r="J5" s="12"/>
      <c r="K5" s="12"/>
    </row>
    <row r="6" spans="1:11" ht="28.5" customHeight="1">
      <c r="A6" s="126" t="s">
        <v>41</v>
      </c>
      <c r="B6" s="126"/>
      <c r="C6" s="103" t="s">
        <v>113</v>
      </c>
      <c r="D6" s="103"/>
      <c r="E6" s="103"/>
      <c r="F6" s="100"/>
      <c r="G6" s="100"/>
      <c r="H6" s="100"/>
      <c r="I6" s="100"/>
      <c r="J6" s="100"/>
      <c r="K6" s="100"/>
    </row>
    <row r="7" spans="1:11" ht="28.5" customHeight="1">
      <c r="A7" s="126" t="s">
        <v>14</v>
      </c>
      <c r="B7" s="126"/>
      <c r="C7" s="103" t="s">
        <v>44</v>
      </c>
      <c r="D7" s="103"/>
      <c r="E7" s="103"/>
      <c r="F7" s="100"/>
      <c r="G7" s="100"/>
      <c r="H7" s="100"/>
      <c r="I7" s="100"/>
      <c r="J7" s="100"/>
      <c r="K7" s="100"/>
    </row>
    <row r="8" spans="1:11" ht="28.5" customHeight="1">
      <c r="A8" s="110" t="s">
        <v>12</v>
      </c>
      <c r="B8" s="110"/>
      <c r="C8" s="103" t="s">
        <v>45</v>
      </c>
      <c r="D8" s="103"/>
      <c r="E8" s="103"/>
      <c r="F8" s="100"/>
      <c r="G8" s="100"/>
      <c r="H8" s="100"/>
      <c r="I8" s="100"/>
      <c r="J8" s="100"/>
      <c r="K8" s="100"/>
    </row>
    <row r="9" spans="1:11" ht="28.5" customHeight="1">
      <c r="A9" s="126" t="s">
        <v>13</v>
      </c>
      <c r="B9" s="126"/>
      <c r="C9" s="103" t="s">
        <v>46</v>
      </c>
      <c r="D9" s="103"/>
      <c r="E9" s="103"/>
      <c r="F9" s="100"/>
      <c r="G9" s="100"/>
      <c r="H9" s="100"/>
      <c r="I9" s="100"/>
      <c r="J9" s="100"/>
      <c r="K9" s="100"/>
    </row>
    <row r="10" spans="1:11" ht="28.5" customHeight="1">
      <c r="A10" s="126" t="s">
        <v>3</v>
      </c>
      <c r="B10" s="126"/>
      <c r="C10" s="103" t="s">
        <v>47</v>
      </c>
      <c r="D10" s="103"/>
      <c r="E10" s="103"/>
      <c r="F10" s="100"/>
      <c r="G10" s="100"/>
      <c r="H10" s="100"/>
      <c r="I10" s="100"/>
      <c r="J10" s="100"/>
      <c r="K10" s="100"/>
    </row>
    <row r="11" spans="1:11" ht="28.5" customHeight="1">
      <c r="A11" s="100"/>
      <c r="B11" s="100"/>
      <c r="C11" s="100"/>
      <c r="D11" s="100"/>
      <c r="E11" s="100"/>
      <c r="F11" s="100"/>
      <c r="G11" s="100"/>
      <c r="H11" s="100"/>
      <c r="I11" s="100"/>
      <c r="J11" s="100"/>
      <c r="K11" s="100"/>
    </row>
    <row r="12" spans="1:11" ht="28.5" customHeight="1">
      <c r="A12" s="129" t="s">
        <v>5</v>
      </c>
      <c r="B12" s="129"/>
      <c r="C12" s="129"/>
      <c r="D12" s="129"/>
      <c r="E12" s="129"/>
      <c r="F12" s="100"/>
      <c r="G12" s="100"/>
      <c r="H12" s="100"/>
      <c r="I12" s="100"/>
      <c r="J12" s="100"/>
      <c r="K12" s="100"/>
    </row>
    <row r="13" spans="1:11" ht="28.5" customHeight="1">
      <c r="A13" s="100"/>
      <c r="B13" s="100"/>
      <c r="C13" s="100"/>
      <c r="D13" s="100"/>
      <c r="E13" s="100"/>
      <c r="F13" s="100"/>
      <c r="G13" s="100"/>
      <c r="H13" s="100"/>
      <c r="I13" s="100"/>
      <c r="J13" s="100"/>
      <c r="K13" s="100"/>
    </row>
    <row r="14" spans="1:11" ht="28.5" customHeight="1">
      <c r="A14" s="130" t="s">
        <v>138</v>
      </c>
      <c r="B14" s="131"/>
      <c r="C14" s="111" t="s">
        <v>139</v>
      </c>
      <c r="D14" s="112"/>
      <c r="E14" s="113"/>
      <c r="F14" s="100"/>
      <c r="G14" s="100"/>
      <c r="H14" s="100"/>
      <c r="I14" s="100"/>
      <c r="J14" s="100"/>
      <c r="K14" s="100"/>
    </row>
    <row r="15" spans="1:11" ht="28.5" customHeight="1">
      <c r="A15" s="132"/>
      <c r="B15" s="133"/>
      <c r="C15" s="134"/>
      <c r="D15" s="135"/>
      <c r="E15" s="136"/>
      <c r="F15" s="100"/>
      <c r="G15" s="100"/>
      <c r="H15" s="100"/>
      <c r="I15" s="100"/>
      <c r="J15" s="100"/>
      <c r="K15" s="100"/>
    </row>
    <row r="16" spans="1:11" ht="28.5" customHeight="1">
      <c r="A16" s="126" t="s">
        <v>134</v>
      </c>
      <c r="B16" s="126"/>
      <c r="C16" s="137" t="s">
        <v>133</v>
      </c>
      <c r="D16" s="137"/>
      <c r="E16" s="137"/>
      <c r="F16" s="100"/>
      <c r="G16" s="100"/>
      <c r="H16" s="100"/>
      <c r="I16" s="100"/>
      <c r="J16" s="100"/>
      <c r="K16" s="100"/>
    </row>
    <row r="17" spans="1:11" ht="28.5" customHeight="1">
      <c r="A17" s="100"/>
      <c r="B17" s="100"/>
      <c r="C17" s="100"/>
      <c r="D17" s="100"/>
      <c r="E17" s="100"/>
      <c r="F17" s="100"/>
      <c r="G17" s="100"/>
      <c r="H17" s="100"/>
      <c r="I17" s="100"/>
      <c r="J17" s="100"/>
      <c r="K17" s="100"/>
    </row>
    <row r="18" spans="1:11" ht="28.5" customHeight="1">
      <c r="A18" s="126" t="s">
        <v>2</v>
      </c>
      <c r="B18" s="126"/>
      <c r="C18" s="138" t="s">
        <v>144</v>
      </c>
      <c r="D18" s="138"/>
      <c r="E18" s="138"/>
      <c r="F18" s="100"/>
      <c r="G18" s="100"/>
      <c r="H18" s="100"/>
      <c r="I18" s="100"/>
      <c r="J18" s="100"/>
      <c r="K18" s="100"/>
    </row>
    <row r="19" spans="1:11" ht="28.5" customHeight="1">
      <c r="A19" s="126" t="s">
        <v>8</v>
      </c>
      <c r="B19" s="126"/>
      <c r="C19" s="117" t="s">
        <v>151</v>
      </c>
      <c r="D19" s="118"/>
      <c r="E19" s="119"/>
      <c r="F19" s="100"/>
      <c r="G19" s="100"/>
      <c r="H19" s="100"/>
      <c r="I19" s="100"/>
      <c r="J19" s="100"/>
      <c r="K19" s="100"/>
    </row>
    <row r="20" spans="1:11" ht="28.5" customHeight="1">
      <c r="A20" s="126" t="s">
        <v>125</v>
      </c>
      <c r="B20" s="126"/>
      <c r="C20" s="120"/>
      <c r="D20" s="121"/>
      <c r="E20" s="122"/>
      <c r="F20" s="100"/>
      <c r="G20" s="100"/>
      <c r="H20" s="100"/>
      <c r="I20" s="100"/>
      <c r="J20" s="100"/>
      <c r="K20" s="100"/>
    </row>
    <row r="21" spans="1:11" ht="28.5" customHeight="1">
      <c r="A21" s="126" t="s">
        <v>121</v>
      </c>
      <c r="B21" s="126"/>
      <c r="C21" s="120"/>
      <c r="D21" s="121"/>
      <c r="E21" s="122"/>
      <c r="F21" s="100"/>
      <c r="G21" s="100"/>
      <c r="H21" s="100"/>
      <c r="I21" s="100"/>
      <c r="J21" s="100"/>
      <c r="K21" s="100"/>
    </row>
    <row r="22" spans="1:11" ht="28.5" customHeight="1">
      <c r="A22" s="126" t="s">
        <v>123</v>
      </c>
      <c r="B22" s="126"/>
      <c r="C22" s="120"/>
      <c r="D22" s="121"/>
      <c r="E22" s="122"/>
      <c r="F22" s="100"/>
      <c r="G22" s="100"/>
      <c r="H22" s="100"/>
      <c r="I22" s="100"/>
      <c r="J22" s="100"/>
      <c r="K22" s="100"/>
    </row>
    <row r="23" spans="1:11" ht="28.5" customHeight="1">
      <c r="A23" s="127" t="s">
        <v>10</v>
      </c>
      <c r="B23" s="128"/>
      <c r="C23" s="120"/>
      <c r="D23" s="121"/>
      <c r="E23" s="122"/>
      <c r="F23" s="100"/>
      <c r="G23" s="100"/>
      <c r="H23" s="100"/>
      <c r="I23" s="100"/>
      <c r="J23" s="100"/>
      <c r="K23" s="100"/>
    </row>
    <row r="24" spans="1:11" ht="28.5" customHeight="1">
      <c r="A24" s="127" t="s">
        <v>11</v>
      </c>
      <c r="B24" s="128"/>
      <c r="C24" s="120"/>
      <c r="D24" s="121"/>
      <c r="E24" s="122"/>
      <c r="F24" s="100"/>
      <c r="G24" s="100"/>
      <c r="H24" s="100"/>
      <c r="I24" s="100"/>
      <c r="J24" s="100"/>
      <c r="K24" s="100"/>
    </row>
    <row r="25" spans="1:11" ht="28.5" customHeight="1">
      <c r="A25" s="126" t="s">
        <v>129</v>
      </c>
      <c r="B25" s="126"/>
      <c r="C25" s="120"/>
      <c r="D25" s="121"/>
      <c r="E25" s="122"/>
      <c r="F25" s="100"/>
      <c r="G25" s="100"/>
      <c r="H25" s="100"/>
      <c r="I25" s="100"/>
      <c r="J25" s="100"/>
      <c r="K25" s="100"/>
    </row>
    <row r="26" spans="1:11" ht="28.5" customHeight="1">
      <c r="A26" s="126" t="s">
        <v>130</v>
      </c>
      <c r="B26" s="126"/>
      <c r="C26" s="120"/>
      <c r="D26" s="121"/>
      <c r="E26" s="122"/>
      <c r="F26" s="100"/>
      <c r="G26" s="100"/>
      <c r="H26" s="100"/>
      <c r="I26" s="100"/>
      <c r="J26" s="100"/>
      <c r="K26" s="100"/>
    </row>
    <row r="27" spans="1:11" ht="28.5" customHeight="1">
      <c r="A27" s="126" t="s">
        <v>9</v>
      </c>
      <c r="B27" s="126"/>
      <c r="C27" s="120"/>
      <c r="D27" s="121"/>
      <c r="E27" s="122"/>
      <c r="F27" s="100"/>
      <c r="G27" s="100"/>
      <c r="H27" s="100"/>
      <c r="I27" s="100"/>
      <c r="J27" s="100"/>
      <c r="K27" s="100"/>
    </row>
    <row r="28" spans="1:11" ht="28.5" customHeight="1">
      <c r="A28" s="126" t="s">
        <v>143</v>
      </c>
      <c r="B28" s="126"/>
      <c r="C28" s="123"/>
      <c r="D28" s="124"/>
      <c r="E28" s="125"/>
      <c r="F28" s="100"/>
      <c r="G28" s="100"/>
      <c r="H28" s="100"/>
      <c r="I28" s="100"/>
      <c r="J28" s="100"/>
      <c r="K28" s="100"/>
    </row>
    <row r="29" spans="1:11" ht="28.5" customHeight="1">
      <c r="A29" s="100"/>
      <c r="B29" s="100"/>
      <c r="C29" s="100"/>
      <c r="D29" s="100"/>
      <c r="E29" s="100"/>
      <c r="F29" s="100"/>
      <c r="G29" s="100"/>
      <c r="H29" s="100"/>
      <c r="I29" s="100"/>
      <c r="J29" s="100"/>
      <c r="K29" s="100"/>
    </row>
    <row r="30" spans="1:11" ht="28.5" customHeight="1">
      <c r="A30" s="129" t="s">
        <v>6</v>
      </c>
      <c r="B30" s="129"/>
      <c r="C30" s="129"/>
      <c r="D30" s="129"/>
      <c r="E30" s="129"/>
      <c r="F30" s="100"/>
      <c r="G30" s="100"/>
      <c r="H30" s="100"/>
      <c r="I30" s="100"/>
      <c r="J30" s="100"/>
      <c r="K30" s="100"/>
    </row>
    <row r="31" spans="1:11" ht="28.5" customHeight="1">
      <c r="A31" s="100"/>
      <c r="B31" s="100"/>
      <c r="C31" s="100"/>
      <c r="D31" s="100"/>
      <c r="E31" s="100"/>
      <c r="F31" s="100"/>
      <c r="G31" s="100"/>
      <c r="H31" s="100"/>
      <c r="I31" s="100"/>
      <c r="J31" s="100"/>
      <c r="K31" s="100"/>
    </row>
    <row r="32" spans="1:11" ht="76.5" customHeight="1">
      <c r="A32" s="104" t="s">
        <v>48</v>
      </c>
      <c r="B32" s="104"/>
      <c r="C32" s="103" t="s">
        <v>49</v>
      </c>
      <c r="D32" s="103"/>
      <c r="E32" s="103"/>
      <c r="F32" s="100"/>
      <c r="G32" s="100"/>
      <c r="H32" s="100"/>
      <c r="I32" s="100"/>
      <c r="J32" s="100"/>
      <c r="K32" s="100"/>
    </row>
    <row r="33" spans="1:11" ht="98.25" customHeight="1">
      <c r="A33" s="104" t="s">
        <v>50</v>
      </c>
      <c r="B33" s="104"/>
      <c r="C33" s="103" t="s">
        <v>152</v>
      </c>
      <c r="D33" s="103"/>
      <c r="E33" s="103"/>
      <c r="F33" s="100"/>
      <c r="G33" s="100"/>
      <c r="H33" s="100"/>
      <c r="I33" s="100"/>
      <c r="J33" s="100"/>
      <c r="K33" s="100"/>
    </row>
    <row r="34" spans="1:11" ht="55.5" customHeight="1">
      <c r="A34" s="104" t="s">
        <v>51</v>
      </c>
      <c r="B34" s="104"/>
      <c r="C34" s="103" t="s">
        <v>63</v>
      </c>
      <c r="D34" s="103"/>
      <c r="E34" s="103"/>
      <c r="F34" s="100"/>
      <c r="G34" s="100"/>
      <c r="H34" s="100"/>
      <c r="I34" s="100"/>
      <c r="J34" s="100"/>
      <c r="K34" s="100"/>
    </row>
    <row r="35" spans="1:11" ht="55.5" customHeight="1">
      <c r="A35" s="104" t="s">
        <v>57</v>
      </c>
      <c r="B35" s="104"/>
      <c r="C35" s="103" t="s">
        <v>58</v>
      </c>
      <c r="D35" s="103"/>
      <c r="E35" s="103"/>
      <c r="F35" s="100"/>
      <c r="G35" s="100"/>
      <c r="H35" s="100"/>
      <c r="I35" s="100"/>
      <c r="J35" s="100"/>
      <c r="K35" s="100"/>
    </row>
    <row r="36" spans="1:11" ht="55.5" customHeight="1">
      <c r="A36" s="104" t="s">
        <v>60</v>
      </c>
      <c r="B36" s="104"/>
      <c r="C36" s="103" t="s">
        <v>65</v>
      </c>
      <c r="D36" s="103"/>
      <c r="E36" s="103"/>
      <c r="F36" s="100"/>
      <c r="G36" s="100"/>
      <c r="H36" s="100"/>
      <c r="I36" s="100"/>
      <c r="J36" s="100"/>
      <c r="K36" s="100"/>
    </row>
    <row r="37" spans="1:11" ht="78" customHeight="1">
      <c r="A37" s="104" t="s">
        <v>62</v>
      </c>
      <c r="B37" s="104"/>
      <c r="C37" s="103" t="s">
        <v>64</v>
      </c>
      <c r="D37" s="103"/>
      <c r="E37" s="103"/>
      <c r="F37" s="111" t="s">
        <v>153</v>
      </c>
      <c r="G37" s="112"/>
      <c r="H37" s="112"/>
      <c r="I37" s="112"/>
      <c r="J37" s="112"/>
      <c r="K37" s="113"/>
    </row>
    <row r="38" spans="1:11" ht="71.25" customHeight="1">
      <c r="A38" s="104" t="s">
        <v>66</v>
      </c>
      <c r="B38" s="104"/>
      <c r="C38" s="105" t="s">
        <v>68</v>
      </c>
      <c r="D38" s="105"/>
      <c r="E38" s="105"/>
      <c r="F38" s="114"/>
      <c r="G38" s="115"/>
      <c r="H38" s="115"/>
      <c r="I38" s="115"/>
      <c r="J38" s="115"/>
      <c r="K38" s="116"/>
    </row>
    <row r="39" spans="1:11" ht="55.5" customHeight="1">
      <c r="A39" s="110" t="s">
        <v>101</v>
      </c>
      <c r="B39" s="110"/>
      <c r="C39" s="105" t="s">
        <v>102</v>
      </c>
      <c r="D39" s="105"/>
      <c r="E39" s="105"/>
      <c r="F39" s="100"/>
      <c r="G39" s="101"/>
      <c r="H39" s="101"/>
      <c r="I39" s="100"/>
      <c r="J39" s="100"/>
      <c r="K39" s="100"/>
    </row>
    <row r="40" spans="1:11" ht="55.5" customHeight="1">
      <c r="A40" s="110" t="s">
        <v>69</v>
      </c>
      <c r="B40" s="110"/>
      <c r="C40" s="105" t="s">
        <v>70</v>
      </c>
      <c r="D40" s="105"/>
      <c r="E40" s="105"/>
      <c r="F40" s="100"/>
      <c r="G40" s="101"/>
      <c r="H40" s="101"/>
      <c r="I40" s="100"/>
      <c r="J40" s="100"/>
      <c r="K40" s="100"/>
    </row>
    <row r="41" spans="1:11" ht="55.5" customHeight="1">
      <c r="A41" s="110" t="s">
        <v>114</v>
      </c>
      <c r="B41" s="110"/>
      <c r="C41" s="105" t="s">
        <v>135</v>
      </c>
      <c r="D41" s="105"/>
      <c r="E41" s="105"/>
      <c r="F41" s="100"/>
      <c r="G41" s="101"/>
      <c r="H41" s="101"/>
      <c r="I41" s="100"/>
      <c r="J41" s="100"/>
      <c r="K41" s="100"/>
    </row>
    <row r="42" spans="1:11" ht="55.5" customHeight="1">
      <c r="A42" s="106" t="s">
        <v>115</v>
      </c>
      <c r="B42" s="107"/>
      <c r="C42" s="105" t="s">
        <v>136</v>
      </c>
      <c r="D42" s="105"/>
      <c r="E42" s="105"/>
      <c r="F42" s="100"/>
      <c r="G42" s="101"/>
      <c r="H42" s="101"/>
      <c r="I42" s="100"/>
      <c r="J42" s="100"/>
      <c r="K42" s="100"/>
    </row>
    <row r="43" spans="1:11" ht="55.5" customHeight="1">
      <c r="A43" s="106" t="s">
        <v>143</v>
      </c>
      <c r="B43" s="107"/>
      <c r="C43" s="105" t="s">
        <v>145</v>
      </c>
      <c r="D43" s="105"/>
      <c r="E43" s="105"/>
      <c r="F43" s="100"/>
      <c r="G43" s="101"/>
      <c r="H43" s="101"/>
      <c r="I43" s="100"/>
      <c r="J43" s="100"/>
      <c r="K43" s="100"/>
    </row>
    <row r="44" spans="1:11" ht="55.5" customHeight="1">
      <c r="A44" s="106" t="s">
        <v>71</v>
      </c>
      <c r="B44" s="107"/>
      <c r="C44" s="105" t="s">
        <v>81</v>
      </c>
      <c r="D44" s="105"/>
      <c r="E44" s="105"/>
      <c r="F44" s="100"/>
      <c r="G44" s="101"/>
      <c r="H44" s="101"/>
      <c r="I44" s="100"/>
      <c r="J44" s="100"/>
      <c r="K44" s="100"/>
    </row>
    <row r="45" spans="1:11" ht="55.5" customHeight="1">
      <c r="A45" s="106" t="s">
        <v>72</v>
      </c>
      <c r="B45" s="107"/>
      <c r="C45" s="105" t="s">
        <v>73</v>
      </c>
      <c r="D45" s="105"/>
      <c r="E45" s="105"/>
      <c r="F45" s="100"/>
      <c r="G45" s="101"/>
      <c r="H45" s="101"/>
      <c r="I45" s="100"/>
      <c r="J45" s="100"/>
      <c r="K45" s="100"/>
    </row>
    <row r="46" spans="1:11" ht="85.5" customHeight="1">
      <c r="A46" s="108" t="s">
        <v>74</v>
      </c>
      <c r="B46" s="109"/>
      <c r="C46" s="105" t="s">
        <v>140</v>
      </c>
      <c r="D46" s="105"/>
      <c r="E46" s="105"/>
      <c r="F46" s="100"/>
      <c r="G46" s="101"/>
      <c r="H46" s="101"/>
      <c r="I46" s="100"/>
      <c r="J46" s="100"/>
      <c r="K46" s="100"/>
    </row>
    <row r="47" spans="1:11" ht="55.5" customHeight="1">
      <c r="A47" s="104" t="s">
        <v>75</v>
      </c>
      <c r="B47" s="104"/>
      <c r="C47" s="105" t="s">
        <v>77</v>
      </c>
      <c r="D47" s="105"/>
      <c r="E47" s="105"/>
      <c r="F47" s="100"/>
      <c r="G47" s="101"/>
      <c r="H47" s="101"/>
      <c r="I47" s="100"/>
      <c r="J47" s="100"/>
      <c r="K47" s="100"/>
    </row>
    <row r="48" spans="1:11" ht="55.5" customHeight="1">
      <c r="A48" s="104" t="s">
        <v>78</v>
      </c>
      <c r="B48" s="104"/>
      <c r="C48" s="103" t="s">
        <v>79</v>
      </c>
      <c r="D48" s="103"/>
      <c r="E48" s="103"/>
      <c r="F48" s="100"/>
      <c r="G48" s="101"/>
      <c r="H48" s="101"/>
      <c r="I48" s="100"/>
      <c r="J48" s="100"/>
      <c r="K48" s="100"/>
    </row>
    <row r="49" spans="1:11" ht="55.5" customHeight="1">
      <c r="A49" s="102" t="s">
        <v>97</v>
      </c>
      <c r="B49" s="102"/>
      <c r="C49" s="103" t="s">
        <v>100</v>
      </c>
      <c r="D49" s="103"/>
      <c r="E49" s="103"/>
      <c r="F49" s="100"/>
      <c r="G49" s="100"/>
      <c r="H49" s="100"/>
      <c r="I49" s="100"/>
      <c r="J49" s="100"/>
      <c r="K49" s="100"/>
    </row>
    <row r="50" spans="1:11" ht="55.5" customHeight="1">
      <c r="A50" s="102" t="s">
        <v>99</v>
      </c>
      <c r="B50" s="102"/>
      <c r="C50" s="103" t="s">
        <v>82</v>
      </c>
      <c r="D50" s="103"/>
      <c r="E50" s="103"/>
      <c r="F50" s="100"/>
      <c r="G50" s="100"/>
      <c r="H50" s="100"/>
      <c r="I50" s="100"/>
      <c r="J50" s="100"/>
      <c r="K50" s="100"/>
    </row>
  </sheetData>
  <mergeCells count="70">
    <mergeCell ref="A21:B21"/>
    <mergeCell ref="A18:B18"/>
    <mergeCell ref="C18:E18"/>
    <mergeCell ref="A19:B19"/>
    <mergeCell ref="A2:E2"/>
    <mergeCell ref="A4:E4"/>
    <mergeCell ref="A6:B6"/>
    <mergeCell ref="A9:B9"/>
    <mergeCell ref="C9:E9"/>
    <mergeCell ref="C6:E6"/>
    <mergeCell ref="A7:B7"/>
    <mergeCell ref="C7:E7"/>
    <mergeCell ref="A8:B8"/>
    <mergeCell ref="C8:E8"/>
    <mergeCell ref="A16:B16"/>
    <mergeCell ref="A14:B15"/>
    <mergeCell ref="C14:E15"/>
    <mergeCell ref="C16:E16"/>
    <mergeCell ref="A10:B10"/>
    <mergeCell ref="C10:E10"/>
    <mergeCell ref="A12:E12"/>
    <mergeCell ref="A34:B34"/>
    <mergeCell ref="C34:E34"/>
    <mergeCell ref="C19:E28"/>
    <mergeCell ref="A22:B22"/>
    <mergeCell ref="A23:B23"/>
    <mergeCell ref="A24:B24"/>
    <mergeCell ref="A25:B25"/>
    <mergeCell ref="A26:B26"/>
    <mergeCell ref="A27:B27"/>
    <mergeCell ref="A28:B28"/>
    <mergeCell ref="A30:E30"/>
    <mergeCell ref="A32:B32"/>
    <mergeCell ref="C32:E32"/>
    <mergeCell ref="A33:B33"/>
    <mergeCell ref="C33:E33"/>
    <mergeCell ref="A20:B20"/>
    <mergeCell ref="A40:B40"/>
    <mergeCell ref="C40:E40"/>
    <mergeCell ref="A35:B35"/>
    <mergeCell ref="C35:E35"/>
    <mergeCell ref="A36:B36"/>
    <mergeCell ref="C36:E36"/>
    <mergeCell ref="A37:B37"/>
    <mergeCell ref="C37:E37"/>
    <mergeCell ref="F37:K38"/>
    <mergeCell ref="A38:B38"/>
    <mergeCell ref="C38:E38"/>
    <mergeCell ref="A39:B39"/>
    <mergeCell ref="C39:E39"/>
    <mergeCell ref="A41:B41"/>
    <mergeCell ref="C41:E41"/>
    <mergeCell ref="A42:B42"/>
    <mergeCell ref="C42:E42"/>
    <mergeCell ref="A43:B43"/>
    <mergeCell ref="C43:E43"/>
    <mergeCell ref="A44:B44"/>
    <mergeCell ref="C44:E44"/>
    <mergeCell ref="A45:B45"/>
    <mergeCell ref="C45:E45"/>
    <mergeCell ref="A46:B46"/>
    <mergeCell ref="C46:E46"/>
    <mergeCell ref="A50:B50"/>
    <mergeCell ref="C50:E50"/>
    <mergeCell ref="A47:B47"/>
    <mergeCell ref="C47:E47"/>
    <mergeCell ref="A48:B48"/>
    <mergeCell ref="C48:E48"/>
    <mergeCell ref="A49:B49"/>
    <mergeCell ref="C49:E49"/>
  </mergeCells>
  <pageMargins left="0.74803149606299213" right="0.35433070866141736" top="1.6929133858267718" bottom="0.77" header="0.6692913385826772" footer="0.33"/>
  <pageSetup scale="50" orientation="portrait" horizontalDpi="4294967295" verticalDpi="4294967295" r:id="rId1"/>
  <headerFooter alignWithMargins="0">
    <oddHeader>&amp;L&amp;G&amp;C&amp;"Arial,Negrita"PROCESO
PROMOCIÓN Y PREVENCIÓN
ANEXO CÁLCULO DE COSTOS VARIABLES DE 
ACUERDO A NIÑOS Y NIÑAS ATENDIDOS - CRN&amp;RA3.MO8.PP
Versión 5
Página &amp;P de &amp;N
25/06/2019
Clasificación de la información
Clasificada</oddHead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B1:AJ1048576"/>
  <sheetViews>
    <sheetView showGridLines="0" view="pageLayout" zoomScale="60" zoomScaleNormal="70" zoomScalePageLayoutView="60" workbookViewId="0">
      <selection activeCell="V2" sqref="V2"/>
    </sheetView>
  </sheetViews>
  <sheetFormatPr baseColWidth="10" defaultRowHeight="12"/>
  <cols>
    <col min="1" max="1" width="11.42578125" style="35"/>
    <col min="2" max="2" width="4.42578125" style="34" bestFit="1" customWidth="1"/>
    <col min="3" max="3" width="4.7109375" style="34" customWidth="1"/>
    <col min="4" max="4" width="13.5703125" style="34" customWidth="1"/>
    <col min="5" max="5" width="21.85546875" style="35" bestFit="1" customWidth="1"/>
    <col min="6" max="6" width="15.28515625" style="35" customWidth="1"/>
    <col min="7" max="7" width="13" style="35" customWidth="1"/>
    <col min="8" max="8" width="15.28515625" style="35" customWidth="1"/>
    <col min="9" max="10" width="20.42578125" style="35" customWidth="1"/>
    <col min="11" max="11" width="16.85546875" style="35" customWidth="1"/>
    <col min="12" max="13" width="17.28515625" style="35" customWidth="1"/>
    <col min="14" max="14" width="7" style="35" customWidth="1"/>
    <col min="15" max="15" width="19.28515625" style="35" customWidth="1"/>
    <col min="16" max="16" width="16.140625" style="35" customWidth="1"/>
    <col min="17" max="17" width="23.140625" style="35" customWidth="1"/>
    <col min="18" max="18" width="17.42578125" style="35" customWidth="1"/>
    <col min="19" max="19" width="16.140625" style="35" customWidth="1"/>
    <col min="20" max="20" width="16.85546875" style="35" customWidth="1"/>
    <col min="21" max="21" width="34.85546875" style="36" customWidth="1"/>
    <col min="22" max="16384" width="11.42578125" style="35"/>
  </cols>
  <sheetData>
    <row r="1" spans="2:36" ht="9" customHeight="1"/>
    <row r="2" spans="2:36" ht="21.75" customHeight="1">
      <c r="B2" s="146"/>
      <c r="C2" s="146"/>
      <c r="D2" s="146"/>
      <c r="E2" s="146"/>
      <c r="F2" s="146"/>
      <c r="G2" s="146"/>
      <c r="H2" s="146"/>
      <c r="I2" s="146"/>
      <c r="J2" s="146"/>
      <c r="K2" s="146"/>
      <c r="AD2" s="37"/>
      <c r="AE2" s="37"/>
      <c r="AI2" s="37"/>
      <c r="AJ2" s="37"/>
    </row>
    <row r="3" spans="2:36" ht="21.75" customHeight="1">
      <c r="AD3" s="37"/>
      <c r="AE3" s="37"/>
      <c r="AI3" s="37"/>
      <c r="AJ3" s="37"/>
    </row>
    <row r="4" spans="2:36" ht="21.75" customHeight="1">
      <c r="U4" s="35"/>
      <c r="AD4" s="37"/>
      <c r="AE4" s="37"/>
      <c r="AI4" s="37"/>
      <c r="AJ4" s="37"/>
    </row>
    <row r="5" spans="2:36" ht="21.75" customHeight="1" thickBot="1">
      <c r="B5" s="147" t="s">
        <v>4</v>
      </c>
      <c r="C5" s="148"/>
      <c r="D5" s="148"/>
      <c r="E5" s="148"/>
      <c r="F5" s="148"/>
      <c r="G5" s="148"/>
      <c r="H5" s="149"/>
      <c r="K5" s="147" t="s">
        <v>1</v>
      </c>
      <c r="L5" s="148"/>
      <c r="M5" s="148"/>
      <c r="N5" s="148"/>
      <c r="O5" s="148"/>
      <c r="P5" s="149"/>
      <c r="U5" s="35"/>
      <c r="Y5" s="37"/>
      <c r="Z5" s="37"/>
      <c r="AD5" s="38"/>
      <c r="AE5" s="38"/>
      <c r="AI5" s="38"/>
      <c r="AJ5" s="38"/>
    </row>
    <row r="6" spans="2:36" ht="21.75" customHeight="1">
      <c r="B6" s="163" t="s">
        <v>41</v>
      </c>
      <c r="C6" s="164"/>
      <c r="D6" s="164"/>
      <c r="E6" s="165"/>
      <c r="F6" s="166" t="s">
        <v>146</v>
      </c>
      <c r="G6" s="167"/>
      <c r="H6" s="168"/>
      <c r="K6" s="147" t="s">
        <v>2</v>
      </c>
      <c r="L6" s="148"/>
      <c r="M6" s="148"/>
      <c r="N6" s="148"/>
      <c r="O6" s="149"/>
      <c r="P6" s="87">
        <v>2019</v>
      </c>
      <c r="R6" s="175" t="s">
        <v>83</v>
      </c>
      <c r="S6" s="176"/>
      <c r="T6" s="176"/>
      <c r="U6" s="177"/>
      <c r="Y6" s="37"/>
      <c r="Z6" s="37"/>
    </row>
    <row r="7" spans="2:36" ht="21.75" customHeight="1">
      <c r="B7" s="172" t="s">
        <v>14</v>
      </c>
      <c r="C7" s="173"/>
      <c r="D7" s="173"/>
      <c r="E7" s="174"/>
      <c r="F7" s="166"/>
      <c r="G7" s="167"/>
      <c r="H7" s="168"/>
      <c r="K7" s="157" t="s">
        <v>8</v>
      </c>
      <c r="L7" s="158"/>
      <c r="M7" s="158"/>
      <c r="N7" s="158"/>
      <c r="O7" s="159"/>
      <c r="P7" s="2">
        <f>+IF($P$6="",0,IF($P$6=2019,INDEX(Hoja1!$E$34:$P$47,MATCH($F$6,Hoja1!$E$34:$E$47,0),MATCH(K7,Hoja1!$E$34:$P$34,0)),INDEX(Hoja1!$E$64:$P$73,MATCH($F$6,Hoja1!$E$64:$E$73,0),MATCH(K7,Hoja1!$E$64:$P$64,0))))</f>
        <v>6243.42638888889</v>
      </c>
      <c r="R7" s="178"/>
      <c r="S7" s="179"/>
      <c r="T7" s="179"/>
      <c r="U7" s="180"/>
      <c r="Y7" s="37"/>
      <c r="Z7" s="37"/>
    </row>
    <row r="8" spans="2:36" ht="21.75" customHeight="1" thickBot="1">
      <c r="B8" s="172" t="s">
        <v>12</v>
      </c>
      <c r="C8" s="173"/>
      <c r="D8" s="173"/>
      <c r="E8" s="174"/>
      <c r="F8" s="169"/>
      <c r="G8" s="170"/>
      <c r="H8" s="171"/>
      <c r="K8" s="157" t="s">
        <v>124</v>
      </c>
      <c r="L8" s="158"/>
      <c r="M8" s="158"/>
      <c r="N8" s="158"/>
      <c r="O8" s="159"/>
      <c r="P8" s="2">
        <f>+IF($P$6="",0,IF($P$6=2019,INDEX(Hoja1!$E$34:$P$47,MATCH($F$6,Hoja1!$E$34:$E$47,0),MATCH(K8,Hoja1!$E$34:$P$34,0)),INDEX(Hoja1!$E$64:$P$73,MATCH($F$6,Hoja1!$E$64:$E$73,0),MATCH(K8,Hoja1!$E$64:$P$64,0))))</f>
        <v>151101</v>
      </c>
      <c r="Q8" s="80"/>
      <c r="R8" s="181"/>
      <c r="S8" s="182"/>
      <c r="T8" s="182"/>
      <c r="U8" s="183"/>
      <c r="Y8" s="38"/>
      <c r="Z8" s="38"/>
    </row>
    <row r="9" spans="2:36" ht="21.75" customHeight="1" thickBot="1">
      <c r="B9" s="163" t="s">
        <v>13</v>
      </c>
      <c r="C9" s="164"/>
      <c r="D9" s="164"/>
      <c r="E9" s="165"/>
      <c r="F9" s="169"/>
      <c r="G9" s="170"/>
      <c r="H9" s="171"/>
      <c r="K9" s="157" t="s">
        <v>125</v>
      </c>
      <c r="L9" s="158"/>
      <c r="M9" s="158"/>
      <c r="N9" s="158"/>
      <c r="O9" s="159"/>
      <c r="P9" s="2">
        <f>+IF($P$6="",0,IF($P$6=2019,INDEX(Hoja1!$E$34:$P$47,MATCH($F$6,Hoja1!$E$34:$E$47,0),MATCH(K9,Hoja1!$E$34:$P$34,0)),INDEX(Hoja1!$E$64:$P$73,MATCH($F$6,Hoja1!$E$64:$E$73,0),MATCH(K9,Hoja1!$E$64:$P$64,0))))</f>
        <v>4495.7861111110997</v>
      </c>
      <c r="Q9" s="80"/>
      <c r="U9" s="35"/>
    </row>
    <row r="10" spans="2:36" ht="33" customHeight="1">
      <c r="B10" s="163" t="s">
        <v>3</v>
      </c>
      <c r="C10" s="164"/>
      <c r="D10" s="164"/>
      <c r="E10" s="165"/>
      <c r="F10" s="166"/>
      <c r="G10" s="167"/>
      <c r="H10" s="168"/>
      <c r="K10" s="157" t="s">
        <v>116</v>
      </c>
      <c r="L10" s="158"/>
      <c r="M10" s="158"/>
      <c r="N10" s="158"/>
      <c r="O10" s="159"/>
      <c r="P10" s="2">
        <f>+IF($P$6="",0,IF($P$6=2019,INDEX(Hoja1!$E$34:$P$47,MATCH($F$6,Hoja1!$E$34:$E$47,0),MATCH(K10,Hoja1!$E$34:$P$34,0)),INDEX(Hoja1!$E$64:$P$73,MATCH($F$6,Hoja1!$E$64:$E$73,0),MATCH(K10,Hoja1!$E$64:$P$64,0))))</f>
        <v>30716.166666666701</v>
      </c>
      <c r="Q10" s="80"/>
      <c r="R10" s="175" t="s">
        <v>84</v>
      </c>
      <c r="S10" s="176"/>
      <c r="T10" s="176"/>
      <c r="U10" s="177"/>
    </row>
    <row r="11" spans="2:36" ht="21.75" customHeight="1">
      <c r="B11" s="163" t="s">
        <v>103</v>
      </c>
      <c r="C11" s="164"/>
      <c r="D11" s="164"/>
      <c r="E11" s="165"/>
      <c r="F11" s="166"/>
      <c r="G11" s="167"/>
      <c r="H11" s="168"/>
      <c r="K11" s="157" t="s">
        <v>122</v>
      </c>
      <c r="L11" s="158"/>
      <c r="M11" s="158"/>
      <c r="N11" s="158"/>
      <c r="O11" s="159"/>
      <c r="P11" s="2">
        <f>+IF($P$6="",0,IF($P$6=2019,INDEX(Hoja1!$E$34:$P$47,MATCH($F$6,Hoja1!$E$34:$E$47,0),MATCH(K11,Hoja1!$E$34:$P$34,0)),INDEX(Hoja1!$E$64:$P$73,MATCH($F$6,Hoja1!$E$64:$E$73,0),MATCH(K11,Hoja1!$E$64:$P$64,0))))</f>
        <v>157212.41666666701</v>
      </c>
      <c r="Q11" s="80"/>
      <c r="R11" s="178"/>
      <c r="S11" s="179"/>
      <c r="T11" s="179"/>
      <c r="U11" s="180"/>
    </row>
    <row r="12" spans="2:36" ht="21.75" customHeight="1" thickBot="1">
      <c r="B12" s="35"/>
      <c r="C12" s="35"/>
      <c r="D12" s="35"/>
      <c r="K12" s="157" t="s">
        <v>10</v>
      </c>
      <c r="L12" s="158"/>
      <c r="M12" s="158"/>
      <c r="N12" s="158"/>
      <c r="O12" s="159"/>
      <c r="P12" s="2">
        <f>+IF($P$6="",0,IF($P$6=2019,INDEX(Hoja1!$E$34:$P$47,MATCH($F$6,Hoja1!$E$34:$E$47,0),MATCH(K12,Hoja1!$E$34:$P$34,0)),INDEX(Hoja1!$E$64:$P$73,MATCH($F$6,Hoja1!$E$64:$E$73,0),MATCH(K12,Hoja1!$E$64:$P$64,0))))</f>
        <v>81091.416666666701</v>
      </c>
      <c r="Q12" s="80"/>
      <c r="R12" s="181"/>
      <c r="S12" s="182"/>
      <c r="T12" s="182"/>
      <c r="U12" s="183"/>
    </row>
    <row r="13" spans="2:36" ht="37.5" customHeight="1">
      <c r="B13" s="35"/>
      <c r="C13" s="35"/>
      <c r="D13" s="35"/>
      <c r="K13" s="157" t="s">
        <v>11</v>
      </c>
      <c r="L13" s="158"/>
      <c r="M13" s="158"/>
      <c r="N13" s="158"/>
      <c r="O13" s="159"/>
      <c r="P13" s="2">
        <f>+IF($P$6="",0,IF($P$6=2019,INDEX(Hoja1!$E$34:$P$47,MATCH($F$6,Hoja1!$E$34:$E$47,0),MATCH(K13,Hoja1!$E$34:$P$34,0)),INDEX(Hoja1!$E$64:$P$73,MATCH($F$6,Hoja1!$E$64:$E$73,0),MATCH(K13,Hoja1!$E$64:$P$64,0))))</f>
        <v>3393.3966666666702</v>
      </c>
      <c r="Q13" s="80"/>
      <c r="U13" s="35"/>
    </row>
    <row r="14" spans="2:36" ht="21.75" customHeight="1">
      <c r="B14" s="35"/>
      <c r="C14" s="35"/>
      <c r="D14" s="35"/>
      <c r="K14" s="157" t="s">
        <v>129</v>
      </c>
      <c r="L14" s="158"/>
      <c r="M14" s="158"/>
      <c r="N14" s="158"/>
      <c r="O14" s="159"/>
      <c r="P14" s="2">
        <f>+IF($P$6="",0,IF($P$6=2019,INDEX(Hoja1!$E$34:$P$47,MATCH($F$6,Hoja1!$E$34:$E$47,0),MATCH(K14,Hoja1!$E$34:$P$34,0)),INDEX(Hoja1!$E$64:$P$73,MATCH($F$6,Hoja1!$E$64:$E$73,0),MATCH(K14,Hoja1!$E$64:$P$64,0))))</f>
        <v>188.25</v>
      </c>
      <c r="Q14" s="80"/>
      <c r="U14" s="35"/>
    </row>
    <row r="15" spans="2:36" ht="31.5" customHeight="1">
      <c r="B15" s="162" t="s">
        <v>95</v>
      </c>
      <c r="C15" s="162"/>
      <c r="D15" s="162"/>
      <c r="E15" s="162"/>
      <c r="F15" s="9" t="s">
        <v>137</v>
      </c>
      <c r="G15" s="162" t="s">
        <v>96</v>
      </c>
      <c r="H15" s="162"/>
      <c r="K15" s="157" t="s">
        <v>130</v>
      </c>
      <c r="L15" s="158"/>
      <c r="M15" s="158"/>
      <c r="N15" s="158"/>
      <c r="O15" s="159"/>
      <c r="P15" s="2">
        <f>+IF($P$6="",0,IF($P$6=2019,INDEX(Hoja1!$E$34:$P$47,MATCH($F$6,Hoja1!$E$34:$E$47,0),MATCH(K15,Hoja1!$E$34:$P$34,0)),INDEX(Hoja1!$E$64:$P$73,MATCH($F$6,Hoja1!$E$64:$E$73,0),MATCH(K15,Hoja1!$E$64:$P$64,0))))</f>
        <v>378.03</v>
      </c>
      <c r="Q15" s="80"/>
      <c r="U15" s="35"/>
    </row>
    <row r="16" spans="2:36" ht="35.25" customHeight="1">
      <c r="B16" s="201" t="s">
        <v>132</v>
      </c>
      <c r="C16" s="201"/>
      <c r="D16" s="201"/>
      <c r="E16" s="201"/>
      <c r="F16" s="10"/>
      <c r="G16" s="200">
        <f>IF(F16="SI",P8,0)</f>
        <v>0</v>
      </c>
      <c r="H16" s="200"/>
      <c r="K16" s="143" t="s">
        <v>9</v>
      </c>
      <c r="L16" s="143"/>
      <c r="M16" s="143"/>
      <c r="N16" s="143"/>
      <c r="O16" s="143"/>
      <c r="P16" s="2">
        <f>+IF($P$6="",0,IF($P$6=2019,INDEX(Hoja1!$E$34:$P$47,MATCH($F$6,Hoja1!$E$34:$E$47,0),MATCH(K16,Hoja1!$E$34:$P$34,0)),INDEX(Hoja1!$E$64:$P$73,MATCH($F$6,Hoja1!$E$64:$E$73,0),MATCH(K16,Hoja1!$E$64:$P$64,0))))</f>
        <v>54613.833333333299</v>
      </c>
      <c r="Q16" s="80"/>
      <c r="U16" s="35"/>
    </row>
    <row r="17" spans="2:30" ht="35.25" customHeight="1">
      <c r="B17" s="162"/>
      <c r="C17" s="162"/>
      <c r="D17" s="162"/>
      <c r="E17" s="162"/>
      <c r="F17" s="9" t="s">
        <v>128</v>
      </c>
      <c r="G17" s="162" t="s">
        <v>96</v>
      </c>
      <c r="H17" s="162"/>
      <c r="K17" s="143" t="s">
        <v>143</v>
      </c>
      <c r="L17" s="143"/>
      <c r="M17" s="143"/>
      <c r="N17" s="143"/>
      <c r="O17" s="143"/>
      <c r="P17" s="2">
        <f>+IF($P$6="",0,IF($P$6=2019,INDEX(Hoja1!$E$34:$P$47,MATCH($F$6,Hoja1!$E$34:$E$47,0),MATCH(K17,Hoja1!$E$34:$P$34,0)),INDEX(Hoja1!$E$64:$P$73,MATCH($F$6,Hoja1!$E$64:$E$73,0),MATCH(K17,Hoja1!$E$64:$P$64,0))))</f>
        <v>2786.7466666666701</v>
      </c>
      <c r="U17" s="35"/>
    </row>
    <row r="18" spans="2:30" ht="30" customHeight="1">
      <c r="B18" s="201" t="s">
        <v>131</v>
      </c>
      <c r="C18" s="201"/>
      <c r="D18" s="201"/>
      <c r="E18" s="201"/>
      <c r="F18" s="10"/>
      <c r="G18" s="200">
        <f>+F18*P9</f>
        <v>0</v>
      </c>
      <c r="H18" s="200"/>
      <c r="K18" s="39"/>
      <c r="L18" s="39"/>
      <c r="M18" s="39"/>
      <c r="N18" s="39"/>
      <c r="O18" s="39"/>
      <c r="P18" s="39"/>
      <c r="Q18" s="39"/>
      <c r="U18" s="35"/>
    </row>
    <row r="19" spans="2:30" s="36" customFormat="1" ht="33" customHeight="1">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row>
    <row r="20" spans="2:30" s="36" customFormat="1" ht="36.75" customHeight="1">
      <c r="B20" s="202"/>
      <c r="C20" s="202"/>
      <c r="D20" s="202"/>
      <c r="E20" s="202"/>
      <c r="F20" s="35"/>
      <c r="G20" s="35"/>
      <c r="H20" s="35"/>
      <c r="I20" s="35"/>
      <c r="J20" s="35"/>
      <c r="K20" s="35"/>
      <c r="L20" s="35"/>
      <c r="M20" s="35"/>
      <c r="N20" s="35"/>
      <c r="O20" s="35"/>
      <c r="P20" s="35"/>
      <c r="Q20" s="35"/>
      <c r="R20" s="35"/>
      <c r="S20" s="35"/>
      <c r="T20" s="35"/>
      <c r="U20" s="35"/>
      <c r="V20" s="35"/>
      <c r="W20" s="35"/>
      <c r="X20" s="35"/>
      <c r="Y20" s="35"/>
      <c r="Z20" s="35"/>
      <c r="AA20" s="35"/>
      <c r="AB20" s="35"/>
      <c r="AC20" s="35"/>
    </row>
    <row r="21" spans="2:30" s="37" customFormat="1" ht="15" customHeight="1" thickBot="1">
      <c r="B21" s="203"/>
      <c r="C21" s="204"/>
      <c r="D21" s="204"/>
      <c r="E21" s="204"/>
      <c r="F21" s="40"/>
      <c r="G21" s="40"/>
      <c r="H21" s="40"/>
      <c r="I21" s="41"/>
      <c r="J21" s="41"/>
      <c r="K21" s="41"/>
      <c r="L21" s="41"/>
      <c r="M21" s="41"/>
      <c r="N21" s="41"/>
      <c r="O21" s="41"/>
      <c r="P21" s="41"/>
      <c r="Q21" s="40"/>
      <c r="R21" s="41"/>
      <c r="S21" s="40"/>
      <c r="T21" s="40"/>
      <c r="U21" s="40"/>
      <c r="V21" s="36"/>
      <c r="W21" s="35"/>
      <c r="X21" s="35"/>
      <c r="Y21" s="35"/>
      <c r="Z21" s="35"/>
      <c r="AA21" s="35"/>
      <c r="AB21" s="35"/>
      <c r="AC21" s="35"/>
      <c r="AD21" s="35"/>
    </row>
    <row r="22" spans="2:30" s="37" customFormat="1" ht="34.5" customHeight="1">
      <c r="B22" s="153" t="s">
        <v>48</v>
      </c>
      <c r="C22" s="160" t="s">
        <v>50</v>
      </c>
      <c r="D22" s="155" t="s">
        <v>51</v>
      </c>
      <c r="E22" s="155" t="s">
        <v>57</v>
      </c>
      <c r="F22" s="155" t="s">
        <v>59</v>
      </c>
      <c r="G22" s="155" t="s">
        <v>61</v>
      </c>
      <c r="H22" s="155" t="s">
        <v>66</v>
      </c>
      <c r="I22" s="186" t="s">
        <v>67</v>
      </c>
      <c r="J22" s="186" t="s">
        <v>69</v>
      </c>
      <c r="K22" s="186" t="s">
        <v>114</v>
      </c>
      <c r="L22" s="186" t="s">
        <v>115</v>
      </c>
      <c r="M22" s="186" t="s">
        <v>143</v>
      </c>
      <c r="N22" s="188" t="s">
        <v>71</v>
      </c>
      <c r="O22" s="189"/>
      <c r="P22" s="192" t="s">
        <v>72</v>
      </c>
      <c r="Q22" s="194" t="s">
        <v>74</v>
      </c>
      <c r="R22" s="195"/>
      <c r="S22" s="198" t="s">
        <v>76</v>
      </c>
      <c r="T22" s="184" t="s">
        <v>78</v>
      </c>
      <c r="U22" s="36"/>
      <c r="V22" s="36"/>
      <c r="W22" s="36"/>
      <c r="X22" s="36"/>
      <c r="Y22" s="36"/>
      <c r="Z22" s="36"/>
      <c r="AA22" s="36"/>
      <c r="AB22" s="36"/>
      <c r="AC22" s="36"/>
    </row>
    <row r="23" spans="2:30" s="37" customFormat="1" ht="27" customHeight="1" thickBot="1">
      <c r="B23" s="154"/>
      <c r="C23" s="161"/>
      <c r="D23" s="156"/>
      <c r="E23" s="156"/>
      <c r="F23" s="156"/>
      <c r="G23" s="156"/>
      <c r="H23" s="156"/>
      <c r="I23" s="187"/>
      <c r="J23" s="187"/>
      <c r="K23" s="187"/>
      <c r="L23" s="187"/>
      <c r="M23" s="187"/>
      <c r="N23" s="190"/>
      <c r="O23" s="191"/>
      <c r="P23" s="193"/>
      <c r="Q23" s="196"/>
      <c r="R23" s="197"/>
      <c r="S23" s="199"/>
      <c r="T23" s="185"/>
      <c r="U23" s="36"/>
      <c r="V23" s="36"/>
      <c r="W23" s="36"/>
      <c r="X23" s="36"/>
      <c r="Y23" s="36"/>
      <c r="Z23" s="36"/>
      <c r="AA23" s="36"/>
      <c r="AB23" s="36"/>
      <c r="AC23" s="36"/>
    </row>
    <row r="24" spans="2:30" s="37" customFormat="1" ht="27" customHeight="1" thickBot="1">
      <c r="B24" s="42"/>
      <c r="C24" s="42"/>
      <c r="D24" s="42"/>
      <c r="E24" s="42"/>
      <c r="F24" s="42"/>
      <c r="G24" s="42"/>
      <c r="H24" s="43"/>
      <c r="I24" s="43"/>
      <c r="J24" s="42"/>
      <c r="K24" s="42"/>
      <c r="L24" s="42"/>
      <c r="M24" s="42"/>
      <c r="N24" s="42"/>
      <c r="O24" s="42"/>
      <c r="P24" s="42"/>
      <c r="Q24" s="42"/>
      <c r="R24" s="42"/>
      <c r="S24" s="42"/>
      <c r="T24" s="42"/>
    </row>
    <row r="25" spans="2:30" s="37" customFormat="1" ht="22.5" customHeight="1">
      <c r="B25" s="150" t="s">
        <v>16</v>
      </c>
      <c r="C25" s="44"/>
      <c r="D25" s="44"/>
      <c r="E25" s="45"/>
      <c r="F25" s="46"/>
      <c r="G25" s="47"/>
      <c r="H25" s="48">
        <f>IF(F25&lt;&gt;0,IF((G25-F25)+1=31,30,(G25-F25)+1),0)</f>
        <v>0</v>
      </c>
      <c r="I25" s="49">
        <f>+H25*$P$7</f>
        <v>0</v>
      </c>
      <c r="J25" s="49">
        <f>+H25*$P$13</f>
        <v>0</v>
      </c>
      <c r="K25" s="49">
        <f>+H25*$P$14</f>
        <v>0</v>
      </c>
      <c r="L25" s="49">
        <f>+H25*$P$15</f>
        <v>0</v>
      </c>
      <c r="M25" s="49">
        <f>+H25*$P$17</f>
        <v>0</v>
      </c>
      <c r="N25" s="50"/>
      <c r="O25" s="49" t="str">
        <f>IF(N25="","0",IF(N25="SI",$P$16*1,0))</f>
        <v>0</v>
      </c>
      <c r="P25" s="49">
        <f>+I25+J25+K25+L25+M25+O25</f>
        <v>0</v>
      </c>
      <c r="Q25" s="50"/>
      <c r="R25" s="49" t="str">
        <f>+IF(Q25="","0",IF($P$6=2019,INDEX(Hoja1!$M$18:$Q$31,MATCH($F$6,Hoja1!$M$18:$M$31,0),MATCH(Q25,Hoja1!$M$18:$Q$18,0)),INDEX(Hoja1!$M$51:$Q$60,MATCH($F$6,Hoja1!$M$51:$M$60,0),MATCH(Q25,Hoja1!$M$51:$Q$51,0))))</f>
        <v>0</v>
      </c>
      <c r="S25" s="49">
        <f>+P25+R25</f>
        <v>0</v>
      </c>
      <c r="T25" s="51"/>
    </row>
    <row r="26" spans="2:30" s="37" customFormat="1" ht="22.5" customHeight="1">
      <c r="B26" s="151"/>
      <c r="C26" s="52"/>
      <c r="D26" s="52"/>
      <c r="E26" s="53"/>
      <c r="F26" s="54"/>
      <c r="G26" s="55"/>
      <c r="H26" s="56">
        <f>IF(F26&lt;&gt;0,IF((G26-F26)+1=31,30,(G26-F26)+1),0)</f>
        <v>0</v>
      </c>
      <c r="I26" s="57">
        <f>+H26*$P$7</f>
        <v>0</v>
      </c>
      <c r="J26" s="57">
        <f t="shared" ref="J26:J89" si="0">+H26*$P$13</f>
        <v>0</v>
      </c>
      <c r="K26" s="57">
        <f t="shared" ref="K26:K27" si="1">+H26*$P$14</f>
        <v>0</v>
      </c>
      <c r="L26" s="57">
        <f t="shared" ref="L26:L89" si="2">+H26*$P$15</f>
        <v>0</v>
      </c>
      <c r="M26" s="57">
        <f t="shared" ref="M26:M89" si="3">+H26*$P$17</f>
        <v>0</v>
      </c>
      <c r="N26" s="58"/>
      <c r="O26" s="57" t="str">
        <f>IF(N26="","0",IF(N26="SI",$P$16*1,0))</f>
        <v>0</v>
      </c>
      <c r="P26" s="57">
        <f t="shared" ref="P26:P89" si="4">+I26+J26+K26+L26+M26+O26</f>
        <v>0</v>
      </c>
      <c r="Q26" s="58"/>
      <c r="R26" s="57" t="str">
        <f>+IF(Q26="","0",IF($P$6=2019,INDEX(Hoja1!$M$18:$Q$31,MATCH($F$6,Hoja1!$M$18:$M$31,0),MATCH(Q26,Hoja1!$M$18:$Q$18,0)),INDEX(Hoja1!$M$51:$Q$60,MATCH($F$6,Hoja1!$M$51:$M$60,0),MATCH(Q26,Hoja1!$M$51:$Q$51,0))))</f>
        <v>0</v>
      </c>
      <c r="S26" s="57">
        <f t="shared" ref="S26:S27" si="5">+P26+R26</f>
        <v>0</v>
      </c>
      <c r="T26" s="59"/>
    </row>
    <row r="27" spans="2:30" s="37" customFormat="1" ht="22.5" customHeight="1" thickBot="1">
      <c r="B27" s="152"/>
      <c r="C27" s="60"/>
      <c r="D27" s="60"/>
      <c r="E27" s="61"/>
      <c r="F27" s="62"/>
      <c r="G27" s="63"/>
      <c r="H27" s="64">
        <f>IF(F27&lt;&gt;0,IF((G27-F27)+1=31,30,(G27-F27)+1),0)</f>
        <v>0</v>
      </c>
      <c r="I27" s="65">
        <f>+H27*$P$7</f>
        <v>0</v>
      </c>
      <c r="J27" s="65">
        <f t="shared" si="0"/>
        <v>0</v>
      </c>
      <c r="K27" s="65">
        <f t="shared" si="1"/>
        <v>0</v>
      </c>
      <c r="L27" s="65">
        <f t="shared" si="2"/>
        <v>0</v>
      </c>
      <c r="M27" s="65">
        <f t="shared" si="3"/>
        <v>0</v>
      </c>
      <c r="N27" s="66"/>
      <c r="O27" s="65" t="str">
        <f>IF(N27="","0",IF(N27="SI",$P$16*1,0))</f>
        <v>0</v>
      </c>
      <c r="P27" s="65">
        <f t="shared" si="4"/>
        <v>0</v>
      </c>
      <c r="Q27" s="66"/>
      <c r="R27" s="65" t="str">
        <f>+IF(Q27="","0",IF($P$6=2019,INDEX(Hoja1!$M$18:$Q$31,MATCH($F$6,Hoja1!$M$18:$M$31,0),MATCH(Q27,Hoja1!$M$18:$Q$18,0)),INDEX(Hoja1!$M$51:$Q$60,MATCH($F$6,Hoja1!$M$51:$M$60,0),MATCH(Q27,Hoja1!$M$51:$Q$51,0))))</f>
        <v>0</v>
      </c>
      <c r="S27" s="65">
        <f t="shared" si="5"/>
        <v>0</v>
      </c>
      <c r="T27" s="67"/>
    </row>
    <row r="28" spans="2:30" s="37" customFormat="1" ht="22.5" customHeight="1" thickBot="1">
      <c r="B28" s="68"/>
      <c r="C28" s="68"/>
      <c r="D28" s="68"/>
      <c r="E28" s="68"/>
      <c r="F28" s="68"/>
      <c r="G28" s="68"/>
      <c r="H28" s="68"/>
      <c r="I28" s="68"/>
      <c r="J28" s="68"/>
      <c r="K28" s="68"/>
      <c r="L28" s="68"/>
      <c r="M28" s="68"/>
      <c r="N28" s="68"/>
      <c r="O28" s="68"/>
      <c r="P28" s="68"/>
      <c r="Q28" s="68"/>
      <c r="R28" s="98"/>
      <c r="S28" s="68"/>
      <c r="T28" s="68"/>
    </row>
    <row r="29" spans="2:30" s="37" customFormat="1" ht="22.5" customHeight="1">
      <c r="B29" s="150" t="s">
        <v>17</v>
      </c>
      <c r="C29" s="44"/>
      <c r="D29" s="44"/>
      <c r="E29" s="45"/>
      <c r="F29" s="46"/>
      <c r="G29" s="47"/>
      <c r="H29" s="48">
        <f>IF(F29&lt;&gt;0,IF((G29-F29)+1=31,30,(G29-F29)+1),0)</f>
        <v>0</v>
      </c>
      <c r="I29" s="49">
        <f>+H29*$P$7</f>
        <v>0</v>
      </c>
      <c r="J29" s="49">
        <f t="shared" si="0"/>
        <v>0</v>
      </c>
      <c r="K29" s="49">
        <f t="shared" ref="K29:K93" si="6">+H29*$P$14</f>
        <v>0</v>
      </c>
      <c r="L29" s="49">
        <f t="shared" si="2"/>
        <v>0</v>
      </c>
      <c r="M29" s="49">
        <f t="shared" si="3"/>
        <v>0</v>
      </c>
      <c r="N29" s="50"/>
      <c r="O29" s="49" t="str">
        <f t="shared" ref="O29:O31" si="7">IF(N29="","0",IF(N29="SI",$P$16*1,0))</f>
        <v>0</v>
      </c>
      <c r="P29" s="49">
        <f t="shared" si="4"/>
        <v>0</v>
      </c>
      <c r="Q29" s="50"/>
      <c r="R29" s="49" t="str">
        <f>+IF(Q29="","0",IF($P$6=2019,INDEX(Hoja1!$M$18:$Q$31,MATCH($F$6,Hoja1!$M$18:$M$31,0),MATCH(Q29,Hoja1!$M$18:$Q$18,0)),INDEX(Hoja1!$M$51:$Q$60,MATCH($F$6,Hoja1!$M$51:$M$60,0),MATCH(Q29,Hoja1!$M$51:$Q$51,0))))</f>
        <v>0</v>
      </c>
      <c r="S29" s="49">
        <f>+P29+R29</f>
        <v>0</v>
      </c>
      <c r="T29" s="51"/>
    </row>
    <row r="30" spans="2:30" s="37" customFormat="1" ht="22.5" customHeight="1">
      <c r="B30" s="151"/>
      <c r="C30" s="52"/>
      <c r="D30" s="52"/>
      <c r="E30" s="53"/>
      <c r="F30" s="54"/>
      <c r="G30" s="55"/>
      <c r="H30" s="56">
        <f>IF(F30&lt;&gt;0,IF((G30-F30)+1=31,30,(G30-F30)+1),0)</f>
        <v>0</v>
      </c>
      <c r="I30" s="57">
        <f>+H30*$P$7</f>
        <v>0</v>
      </c>
      <c r="J30" s="57">
        <f t="shared" si="0"/>
        <v>0</v>
      </c>
      <c r="K30" s="57">
        <f t="shared" si="6"/>
        <v>0</v>
      </c>
      <c r="L30" s="57">
        <f t="shared" si="2"/>
        <v>0</v>
      </c>
      <c r="M30" s="57">
        <f t="shared" si="3"/>
        <v>0</v>
      </c>
      <c r="N30" s="58"/>
      <c r="O30" s="57" t="str">
        <f t="shared" si="7"/>
        <v>0</v>
      </c>
      <c r="P30" s="57">
        <f t="shared" si="4"/>
        <v>0</v>
      </c>
      <c r="Q30" s="58"/>
      <c r="R30" s="57" t="str">
        <f>+IF(Q30="","0",IF($P$6=2019,INDEX(Hoja1!$M$18:$Q$31,MATCH($F$6,Hoja1!$M$18:$M$31,0),MATCH(Q30,Hoja1!$M$18:$Q$18,0)),INDEX(Hoja1!$M$51:$Q$60,MATCH($F$6,Hoja1!$M$51:$M$60,0),MATCH(Q30,Hoja1!$M$51:$Q$51,0))))</f>
        <v>0</v>
      </c>
      <c r="S30" s="57">
        <f>+P30+R30</f>
        <v>0</v>
      </c>
      <c r="T30" s="59"/>
    </row>
    <row r="31" spans="2:30" s="37" customFormat="1" ht="22.5" customHeight="1" thickBot="1">
      <c r="B31" s="152"/>
      <c r="C31" s="60"/>
      <c r="D31" s="60"/>
      <c r="E31" s="61"/>
      <c r="F31" s="62"/>
      <c r="G31" s="63"/>
      <c r="H31" s="64">
        <f>IF(F31&lt;&gt;0,IF((G31-F31)+1=31,30,(G31-F31)+1),0)</f>
        <v>0</v>
      </c>
      <c r="I31" s="65">
        <f>+H31*$P$7</f>
        <v>0</v>
      </c>
      <c r="J31" s="65">
        <f t="shared" si="0"/>
        <v>0</v>
      </c>
      <c r="K31" s="65">
        <f t="shared" si="6"/>
        <v>0</v>
      </c>
      <c r="L31" s="65">
        <f t="shared" si="2"/>
        <v>0</v>
      </c>
      <c r="M31" s="65">
        <f t="shared" si="3"/>
        <v>0</v>
      </c>
      <c r="N31" s="66"/>
      <c r="O31" s="65" t="str">
        <f t="shared" si="7"/>
        <v>0</v>
      </c>
      <c r="P31" s="65">
        <f t="shared" si="4"/>
        <v>0</v>
      </c>
      <c r="Q31" s="66"/>
      <c r="R31" s="65" t="str">
        <f>+IF(Q31="","0",IF($P$6=2019,INDEX(Hoja1!$M$18:$Q$31,MATCH($F$6,Hoja1!$M$18:$M$31,0),MATCH(Q31,Hoja1!$M$18:$Q$18,0)),INDEX(Hoja1!$M$51:$Q$60,MATCH($F$6,Hoja1!$M$51:$M$60,0),MATCH(Q31,Hoja1!$M$51:$Q$51,0))))</f>
        <v>0</v>
      </c>
      <c r="S31" s="65">
        <f>+P31+R31</f>
        <v>0</v>
      </c>
      <c r="T31" s="67"/>
    </row>
    <row r="32" spans="2:30" s="37" customFormat="1" ht="22.5" customHeight="1" thickBot="1">
      <c r="B32" s="68"/>
      <c r="C32" s="68"/>
      <c r="D32" s="68"/>
      <c r="E32" s="68"/>
      <c r="F32" s="68"/>
      <c r="G32" s="68"/>
      <c r="H32" s="68"/>
      <c r="I32" s="68"/>
      <c r="J32" s="68"/>
      <c r="K32" s="68"/>
      <c r="L32" s="68"/>
      <c r="M32" s="68"/>
      <c r="N32" s="68"/>
      <c r="O32" s="68"/>
      <c r="P32" s="68"/>
      <c r="Q32" s="68"/>
      <c r="R32" s="98"/>
      <c r="S32" s="68"/>
      <c r="T32" s="68"/>
    </row>
    <row r="33" spans="2:25" s="37" customFormat="1" ht="22.5" customHeight="1">
      <c r="B33" s="150" t="s">
        <v>18</v>
      </c>
      <c r="C33" s="44"/>
      <c r="D33" s="44"/>
      <c r="E33" s="45"/>
      <c r="F33" s="46"/>
      <c r="G33" s="47"/>
      <c r="H33" s="48">
        <f>IF(F33&lt;&gt;0,IF((G33-F33)+1=31,30,(G33-F33)+1),0)</f>
        <v>0</v>
      </c>
      <c r="I33" s="49">
        <f>+H33*$P$7</f>
        <v>0</v>
      </c>
      <c r="J33" s="49">
        <f t="shared" si="0"/>
        <v>0</v>
      </c>
      <c r="K33" s="49">
        <f t="shared" si="6"/>
        <v>0</v>
      </c>
      <c r="L33" s="49">
        <f t="shared" si="2"/>
        <v>0</v>
      </c>
      <c r="M33" s="49">
        <f t="shared" si="3"/>
        <v>0</v>
      </c>
      <c r="N33" s="50"/>
      <c r="O33" s="49" t="str">
        <f t="shared" ref="O33:O35" si="8">IF(N33="","0",IF(N33="SI",$P$16*1,0))</f>
        <v>0</v>
      </c>
      <c r="P33" s="49">
        <f t="shared" si="4"/>
        <v>0</v>
      </c>
      <c r="Q33" s="50"/>
      <c r="R33" s="49" t="str">
        <f>+IF(Q33="","0",IF($P$6=2019,INDEX(Hoja1!$M$18:$Q$31,MATCH($F$6,Hoja1!$M$18:$M$31,0),MATCH(Q33,Hoja1!$M$18:$Q$18,0)),INDEX(Hoja1!$M$51:$Q$60,MATCH($F$6,Hoja1!$M$51:$M$60,0),MATCH(Q33,Hoja1!$M$51:$Q$51,0))))</f>
        <v>0</v>
      </c>
      <c r="S33" s="49">
        <f t="shared" ref="S33:S67" si="9">+P33+R33</f>
        <v>0</v>
      </c>
      <c r="T33" s="51"/>
      <c r="V33" s="3"/>
      <c r="W33" s="4"/>
      <c r="X33" s="5"/>
      <c r="Y33" s="69"/>
    </row>
    <row r="34" spans="2:25" s="37" customFormat="1" ht="22.5" customHeight="1">
      <c r="B34" s="151"/>
      <c r="C34" s="52"/>
      <c r="D34" s="52"/>
      <c r="E34" s="53"/>
      <c r="F34" s="54"/>
      <c r="G34" s="55"/>
      <c r="H34" s="56">
        <f>IF(F34&lt;&gt;0,IF((G34-F34)+1=31,30,(G34-F34)+1),0)</f>
        <v>0</v>
      </c>
      <c r="I34" s="57">
        <f>+H34*$P$7</f>
        <v>0</v>
      </c>
      <c r="J34" s="57">
        <f t="shared" si="0"/>
        <v>0</v>
      </c>
      <c r="K34" s="57">
        <f t="shared" si="6"/>
        <v>0</v>
      </c>
      <c r="L34" s="57">
        <f t="shared" si="2"/>
        <v>0</v>
      </c>
      <c r="M34" s="57">
        <f t="shared" si="3"/>
        <v>0</v>
      </c>
      <c r="N34" s="58"/>
      <c r="O34" s="57" t="str">
        <f t="shared" si="8"/>
        <v>0</v>
      </c>
      <c r="P34" s="57">
        <f t="shared" si="4"/>
        <v>0</v>
      </c>
      <c r="Q34" s="58"/>
      <c r="R34" s="57" t="str">
        <f>+IF(Q34="","0",IF($P$6=2019,INDEX(Hoja1!$M$18:$Q$31,MATCH($F$6,Hoja1!$M$18:$M$31,0),MATCH(Q34,Hoja1!$M$18:$Q$18,0)),INDEX(Hoja1!$M$51:$Q$60,MATCH($F$6,Hoja1!$M$51:$M$60,0),MATCH(Q34,Hoja1!$M$51:$Q$51,0))))</f>
        <v>0</v>
      </c>
      <c r="S34" s="57">
        <f t="shared" si="9"/>
        <v>0</v>
      </c>
      <c r="T34" s="59"/>
    </row>
    <row r="35" spans="2:25" s="37" customFormat="1" ht="22.5" customHeight="1" thickBot="1">
      <c r="B35" s="152"/>
      <c r="C35" s="60"/>
      <c r="D35" s="60"/>
      <c r="E35" s="61"/>
      <c r="F35" s="62"/>
      <c r="G35" s="63"/>
      <c r="H35" s="64">
        <f>IF(F35&lt;&gt;0,IF((G35-F35)+1=31,30,(G35-F35)+1),0)</f>
        <v>0</v>
      </c>
      <c r="I35" s="65">
        <f>+H35*$P$7</f>
        <v>0</v>
      </c>
      <c r="J35" s="65">
        <f t="shared" si="0"/>
        <v>0</v>
      </c>
      <c r="K35" s="65">
        <f t="shared" si="6"/>
        <v>0</v>
      </c>
      <c r="L35" s="65">
        <f t="shared" si="2"/>
        <v>0</v>
      </c>
      <c r="M35" s="65">
        <f t="shared" si="3"/>
        <v>0</v>
      </c>
      <c r="N35" s="66"/>
      <c r="O35" s="65" t="str">
        <f t="shared" si="8"/>
        <v>0</v>
      </c>
      <c r="P35" s="65">
        <f t="shared" si="4"/>
        <v>0</v>
      </c>
      <c r="Q35" s="66"/>
      <c r="R35" s="65" t="str">
        <f>+IF(Q35="","0",IF($P$6=2019,INDEX(Hoja1!$M$18:$Q$31,MATCH($F$6,Hoja1!$M$18:$M$31,0),MATCH(Q35,Hoja1!$M$18:$Q$18,0)),INDEX(Hoja1!$M$51:$Q$60,MATCH($F$6,Hoja1!$M$51:$M$60,0),MATCH(Q35,Hoja1!$M$51:$Q$51,0))))</f>
        <v>0</v>
      </c>
      <c r="S35" s="65">
        <f t="shared" si="9"/>
        <v>0</v>
      </c>
      <c r="T35" s="67"/>
    </row>
    <row r="36" spans="2:25" s="37" customFormat="1" ht="22.5" customHeight="1" thickBot="1">
      <c r="B36" s="68"/>
      <c r="C36" s="68"/>
      <c r="D36" s="68"/>
      <c r="E36" s="68"/>
      <c r="F36" s="68"/>
      <c r="G36" s="68"/>
      <c r="H36" s="68"/>
      <c r="I36" s="68"/>
      <c r="J36" s="68"/>
      <c r="K36" s="68"/>
      <c r="L36" s="68"/>
      <c r="M36" s="68"/>
      <c r="N36" s="68"/>
      <c r="O36" s="68"/>
      <c r="P36" s="68"/>
      <c r="Q36" s="68"/>
      <c r="R36" s="98"/>
      <c r="S36" s="68"/>
      <c r="T36" s="68"/>
    </row>
    <row r="37" spans="2:25" s="37" customFormat="1" ht="22.5" customHeight="1">
      <c r="B37" s="150" t="s">
        <v>19</v>
      </c>
      <c r="C37" s="44"/>
      <c r="D37" s="44"/>
      <c r="E37" s="45"/>
      <c r="F37" s="46"/>
      <c r="G37" s="47"/>
      <c r="H37" s="48">
        <f>IF(F37&lt;&gt;0,IF((G37-F37)+1=31,30,(G37-F37)+1),0)</f>
        <v>0</v>
      </c>
      <c r="I37" s="49">
        <f>+H37*$P$7</f>
        <v>0</v>
      </c>
      <c r="J37" s="49">
        <f t="shared" si="0"/>
        <v>0</v>
      </c>
      <c r="K37" s="49">
        <f t="shared" si="6"/>
        <v>0</v>
      </c>
      <c r="L37" s="49">
        <f t="shared" si="2"/>
        <v>0</v>
      </c>
      <c r="M37" s="49">
        <f t="shared" si="3"/>
        <v>0</v>
      </c>
      <c r="N37" s="50"/>
      <c r="O37" s="49" t="str">
        <f t="shared" ref="O37:O39" si="10">IF(N37="","0",IF(N37="SI",$P$16*1,0))</f>
        <v>0</v>
      </c>
      <c r="P37" s="49">
        <f t="shared" si="4"/>
        <v>0</v>
      </c>
      <c r="Q37" s="50"/>
      <c r="R37" s="49" t="str">
        <f>+IF(Q37="","0",IF($P$6=2019,INDEX(Hoja1!$M$18:$Q$31,MATCH($F$6,Hoja1!$M$18:$M$31,0),MATCH(Q37,Hoja1!$M$18:$Q$18,0)),INDEX(Hoja1!$M$51:$Q$60,MATCH($F$6,Hoja1!$M$51:$M$60,0),MATCH(Q37,Hoja1!$M$51:$Q$51,0))))</f>
        <v>0</v>
      </c>
      <c r="S37" s="49">
        <f t="shared" si="9"/>
        <v>0</v>
      </c>
      <c r="T37" s="51"/>
    </row>
    <row r="38" spans="2:25" s="37" customFormat="1" ht="22.5" customHeight="1">
      <c r="B38" s="151"/>
      <c r="C38" s="52"/>
      <c r="D38" s="52"/>
      <c r="E38" s="53"/>
      <c r="F38" s="54"/>
      <c r="G38" s="55"/>
      <c r="H38" s="56">
        <f>IF(F38&lt;&gt;0,IF((G38-F38)+1=31,30,(G38-F38)+1),0)</f>
        <v>0</v>
      </c>
      <c r="I38" s="57">
        <f>+H38*$P$7</f>
        <v>0</v>
      </c>
      <c r="J38" s="57">
        <f t="shared" si="0"/>
        <v>0</v>
      </c>
      <c r="K38" s="57">
        <f t="shared" si="6"/>
        <v>0</v>
      </c>
      <c r="L38" s="57">
        <f t="shared" si="2"/>
        <v>0</v>
      </c>
      <c r="M38" s="57">
        <f t="shared" si="3"/>
        <v>0</v>
      </c>
      <c r="N38" s="58"/>
      <c r="O38" s="57" t="str">
        <f t="shared" si="10"/>
        <v>0</v>
      </c>
      <c r="P38" s="57">
        <f t="shared" si="4"/>
        <v>0</v>
      </c>
      <c r="Q38" s="58"/>
      <c r="R38" s="57" t="str">
        <f>+IF(Q38="","0",IF($P$6=2019,INDEX(Hoja1!$M$18:$Q$31,MATCH($F$6,Hoja1!$M$18:$M$31,0),MATCH(Q38,Hoja1!$M$18:$Q$18,0)),INDEX(Hoja1!$M$51:$Q$60,MATCH($F$6,Hoja1!$M$51:$M$60,0),MATCH(Q38,Hoja1!$M$51:$Q$51,0))))</f>
        <v>0</v>
      </c>
      <c r="S38" s="57">
        <f t="shared" si="9"/>
        <v>0</v>
      </c>
      <c r="T38" s="59"/>
    </row>
    <row r="39" spans="2:25" s="37" customFormat="1" ht="22.5" customHeight="1" thickBot="1">
      <c r="B39" s="152"/>
      <c r="C39" s="60"/>
      <c r="D39" s="60"/>
      <c r="E39" s="61"/>
      <c r="F39" s="62"/>
      <c r="G39" s="63"/>
      <c r="H39" s="64">
        <f>IF(F39&lt;&gt;0,IF((G39-F39)+1=31,30,(G39-F39)+1),0)</f>
        <v>0</v>
      </c>
      <c r="I39" s="65">
        <f>+H39*$P$7</f>
        <v>0</v>
      </c>
      <c r="J39" s="65">
        <f t="shared" si="0"/>
        <v>0</v>
      </c>
      <c r="K39" s="65">
        <f t="shared" si="6"/>
        <v>0</v>
      </c>
      <c r="L39" s="65">
        <f t="shared" si="2"/>
        <v>0</v>
      </c>
      <c r="M39" s="65">
        <f t="shared" si="3"/>
        <v>0</v>
      </c>
      <c r="N39" s="66"/>
      <c r="O39" s="65" t="str">
        <f t="shared" si="10"/>
        <v>0</v>
      </c>
      <c r="P39" s="65">
        <f t="shared" si="4"/>
        <v>0</v>
      </c>
      <c r="Q39" s="66"/>
      <c r="R39" s="65" t="str">
        <f>+IF(Q39="","0",IF($P$6=2019,INDEX(Hoja1!$M$18:$Q$31,MATCH($F$6,Hoja1!$M$18:$M$31,0),MATCH(Q39,Hoja1!$M$18:$Q$18,0)),INDEX(Hoja1!$M$51:$Q$60,MATCH($F$6,Hoja1!$M$51:$M$60,0),MATCH(Q39,Hoja1!$M$51:$Q$51,0))))</f>
        <v>0</v>
      </c>
      <c r="S39" s="65">
        <f t="shared" si="9"/>
        <v>0</v>
      </c>
      <c r="T39" s="67"/>
    </row>
    <row r="40" spans="2:25" s="37" customFormat="1" ht="22.5" customHeight="1" thickBot="1">
      <c r="B40" s="68"/>
      <c r="C40" s="68"/>
      <c r="D40" s="68"/>
      <c r="E40" s="68"/>
      <c r="F40" s="68"/>
      <c r="G40" s="68"/>
      <c r="H40" s="68"/>
      <c r="I40" s="68"/>
      <c r="J40" s="68"/>
      <c r="K40" s="68"/>
      <c r="L40" s="68"/>
      <c r="M40" s="68"/>
      <c r="N40" s="68"/>
      <c r="O40" s="68"/>
      <c r="P40" s="68"/>
      <c r="Q40" s="68"/>
      <c r="R40" s="98"/>
      <c r="S40" s="68"/>
      <c r="T40" s="68"/>
    </row>
    <row r="41" spans="2:25" s="37" customFormat="1" ht="22.5" customHeight="1">
      <c r="B41" s="150" t="s">
        <v>20</v>
      </c>
      <c r="C41" s="44"/>
      <c r="D41" s="44"/>
      <c r="E41" s="45"/>
      <c r="F41" s="46"/>
      <c r="G41" s="47"/>
      <c r="H41" s="48">
        <f>IF(F41&lt;&gt;0,IF((G41-F41)+1=31,30,(G41-F41)+1),0)</f>
        <v>0</v>
      </c>
      <c r="I41" s="49">
        <f>+H41*$P$7</f>
        <v>0</v>
      </c>
      <c r="J41" s="49">
        <f t="shared" si="0"/>
        <v>0</v>
      </c>
      <c r="K41" s="49">
        <f t="shared" si="6"/>
        <v>0</v>
      </c>
      <c r="L41" s="49">
        <f t="shared" si="2"/>
        <v>0</v>
      </c>
      <c r="M41" s="49">
        <f t="shared" si="3"/>
        <v>0</v>
      </c>
      <c r="N41" s="50"/>
      <c r="O41" s="49" t="str">
        <f t="shared" ref="O41:O105" si="11">IF(N41="","0",IF(N41="SI",$P$16*1,0))</f>
        <v>0</v>
      </c>
      <c r="P41" s="49">
        <f t="shared" si="4"/>
        <v>0</v>
      </c>
      <c r="Q41" s="50"/>
      <c r="R41" s="49" t="str">
        <f>+IF(Q41="","0",IF($P$6=2019,INDEX(Hoja1!$M$18:$Q$31,MATCH($F$6,Hoja1!$M$18:$M$31,0),MATCH(Q41,Hoja1!$M$18:$Q$18,0)),INDEX(Hoja1!$M$51:$Q$60,MATCH($F$6,Hoja1!$M$51:$M$60,0),MATCH(Q41,Hoja1!$M$51:$Q$51,0))))</f>
        <v>0</v>
      </c>
      <c r="S41" s="49">
        <f t="shared" si="9"/>
        <v>0</v>
      </c>
      <c r="T41" s="51"/>
    </row>
    <row r="42" spans="2:25" s="37" customFormat="1" ht="22.5" customHeight="1">
      <c r="B42" s="151"/>
      <c r="C42" s="52"/>
      <c r="D42" s="52"/>
      <c r="E42" s="53"/>
      <c r="F42" s="54"/>
      <c r="G42" s="55"/>
      <c r="H42" s="56">
        <f>IF(F42&lt;&gt;0,IF((G42-F42)+1=31,30,(G42-F42)+1),0)</f>
        <v>0</v>
      </c>
      <c r="I42" s="57">
        <f>+H42*$P$7</f>
        <v>0</v>
      </c>
      <c r="J42" s="57">
        <f t="shared" si="0"/>
        <v>0</v>
      </c>
      <c r="K42" s="57">
        <f t="shared" si="6"/>
        <v>0</v>
      </c>
      <c r="L42" s="57">
        <f t="shared" si="2"/>
        <v>0</v>
      </c>
      <c r="M42" s="57">
        <f t="shared" si="3"/>
        <v>0</v>
      </c>
      <c r="N42" s="58"/>
      <c r="O42" s="57" t="str">
        <f t="shared" si="11"/>
        <v>0</v>
      </c>
      <c r="P42" s="57">
        <f t="shared" si="4"/>
        <v>0</v>
      </c>
      <c r="Q42" s="58"/>
      <c r="R42" s="57" t="str">
        <f>+IF(Q42="","0",IF($P$6=2019,INDEX(Hoja1!$M$18:$Q$31,MATCH($F$6,Hoja1!$M$18:$M$31,0),MATCH(Q42,Hoja1!$M$18:$Q$18,0)),INDEX(Hoja1!$M$51:$Q$60,MATCH($F$6,Hoja1!$M$51:$M$60,0),MATCH(Q42,Hoja1!$M$51:$Q$51,0))))</f>
        <v>0</v>
      </c>
      <c r="S42" s="57">
        <f t="shared" si="9"/>
        <v>0</v>
      </c>
      <c r="T42" s="59"/>
    </row>
    <row r="43" spans="2:25" s="37" customFormat="1" ht="22.5" customHeight="1" thickBot="1">
      <c r="B43" s="152"/>
      <c r="C43" s="60"/>
      <c r="D43" s="60"/>
      <c r="E43" s="61"/>
      <c r="F43" s="62"/>
      <c r="G43" s="63"/>
      <c r="H43" s="64">
        <f>IF(F43&lt;&gt;0,IF((G43-F43)+1=31,30,(G43-F43)+1),0)</f>
        <v>0</v>
      </c>
      <c r="I43" s="65">
        <f>+H43*$P$7</f>
        <v>0</v>
      </c>
      <c r="J43" s="65">
        <f t="shared" si="0"/>
        <v>0</v>
      </c>
      <c r="K43" s="65">
        <f t="shared" si="6"/>
        <v>0</v>
      </c>
      <c r="L43" s="65">
        <f t="shared" si="2"/>
        <v>0</v>
      </c>
      <c r="M43" s="65">
        <f t="shared" si="3"/>
        <v>0</v>
      </c>
      <c r="N43" s="66"/>
      <c r="O43" s="65" t="str">
        <f t="shared" si="11"/>
        <v>0</v>
      </c>
      <c r="P43" s="65">
        <f t="shared" si="4"/>
        <v>0</v>
      </c>
      <c r="Q43" s="66"/>
      <c r="R43" s="65" t="str">
        <f>+IF(Q43="","0",IF($P$6=2019,INDEX(Hoja1!$M$18:$Q$31,MATCH($F$6,Hoja1!$M$18:$M$31,0),MATCH(Q43,Hoja1!$M$18:$Q$18,0)),INDEX(Hoja1!$M$51:$Q$60,MATCH($F$6,Hoja1!$M$51:$M$60,0),MATCH(Q43,Hoja1!$M$51:$Q$51,0))))</f>
        <v>0</v>
      </c>
      <c r="S43" s="65">
        <f t="shared" si="9"/>
        <v>0</v>
      </c>
      <c r="T43" s="67"/>
    </row>
    <row r="44" spans="2:25" s="37" customFormat="1" ht="22.5" customHeight="1" thickBot="1">
      <c r="B44" s="68"/>
      <c r="C44" s="68"/>
      <c r="D44" s="68"/>
      <c r="E44" s="68"/>
      <c r="F44" s="68"/>
      <c r="G44" s="68"/>
      <c r="H44" s="68"/>
      <c r="I44" s="68"/>
      <c r="J44" s="68"/>
      <c r="K44" s="68"/>
      <c r="L44" s="68"/>
      <c r="M44" s="68"/>
      <c r="N44" s="68"/>
      <c r="O44" s="68"/>
      <c r="P44" s="68"/>
      <c r="Q44" s="68"/>
      <c r="R44" s="98"/>
      <c r="S44" s="68"/>
      <c r="T44" s="68"/>
    </row>
    <row r="45" spans="2:25" s="37" customFormat="1" ht="22.5" customHeight="1">
      <c r="B45" s="150" t="s">
        <v>21</v>
      </c>
      <c r="C45" s="44"/>
      <c r="D45" s="44"/>
      <c r="E45" s="45"/>
      <c r="F45" s="46"/>
      <c r="G45" s="47"/>
      <c r="H45" s="48">
        <f>IF(F45&lt;&gt;0,IF((G45-F45)+1=31,30,(G45-F45)+1),0)</f>
        <v>0</v>
      </c>
      <c r="I45" s="49">
        <f>+H45*$P$7</f>
        <v>0</v>
      </c>
      <c r="J45" s="49">
        <f t="shared" si="0"/>
        <v>0</v>
      </c>
      <c r="K45" s="49">
        <f t="shared" si="6"/>
        <v>0</v>
      </c>
      <c r="L45" s="49">
        <f t="shared" si="2"/>
        <v>0</v>
      </c>
      <c r="M45" s="49">
        <f t="shared" si="3"/>
        <v>0</v>
      </c>
      <c r="N45" s="50"/>
      <c r="O45" s="49" t="str">
        <f t="shared" si="11"/>
        <v>0</v>
      </c>
      <c r="P45" s="49">
        <f t="shared" si="4"/>
        <v>0</v>
      </c>
      <c r="Q45" s="50"/>
      <c r="R45" s="49" t="str">
        <f>+IF(Q45="","0",IF($P$6=2019,INDEX(Hoja1!$M$18:$Q$31,MATCH($F$6,Hoja1!$M$18:$M$31,0),MATCH(Q45,Hoja1!$M$18:$Q$18,0)),INDEX(Hoja1!$M$51:$Q$60,MATCH($F$6,Hoja1!$M$51:$M$60,0),MATCH(Q45,Hoja1!$M$51:$Q$51,0))))</f>
        <v>0</v>
      </c>
      <c r="S45" s="49">
        <f t="shared" si="9"/>
        <v>0</v>
      </c>
      <c r="T45" s="51"/>
    </row>
    <row r="46" spans="2:25" s="37" customFormat="1" ht="22.5" customHeight="1">
      <c r="B46" s="151"/>
      <c r="C46" s="52"/>
      <c r="D46" s="52"/>
      <c r="E46" s="53"/>
      <c r="F46" s="54"/>
      <c r="G46" s="55"/>
      <c r="H46" s="56">
        <f>IF(F46&lt;&gt;0,IF((G46-F46)+1=31,30,(G46-F46)+1),0)</f>
        <v>0</v>
      </c>
      <c r="I46" s="57">
        <f>+H46*$P$7</f>
        <v>0</v>
      </c>
      <c r="J46" s="57">
        <f t="shared" si="0"/>
        <v>0</v>
      </c>
      <c r="K46" s="57">
        <f t="shared" si="6"/>
        <v>0</v>
      </c>
      <c r="L46" s="57">
        <f t="shared" si="2"/>
        <v>0</v>
      </c>
      <c r="M46" s="57">
        <f t="shared" si="3"/>
        <v>0</v>
      </c>
      <c r="N46" s="58"/>
      <c r="O46" s="57" t="str">
        <f t="shared" si="11"/>
        <v>0</v>
      </c>
      <c r="P46" s="57">
        <f t="shared" si="4"/>
        <v>0</v>
      </c>
      <c r="Q46" s="58"/>
      <c r="R46" s="57" t="str">
        <f>+IF(Q46="","0",IF($P$6=2019,INDEX(Hoja1!$M$18:$Q$31,MATCH($F$6,Hoja1!$M$18:$M$31,0),MATCH(Q46,Hoja1!$M$18:$Q$18,0)),INDEX(Hoja1!$M$51:$Q$60,MATCH($F$6,Hoja1!$M$51:$M$60,0),MATCH(Q46,Hoja1!$M$51:$Q$51,0))))</f>
        <v>0</v>
      </c>
      <c r="S46" s="57">
        <f t="shared" si="9"/>
        <v>0</v>
      </c>
      <c r="T46" s="59"/>
    </row>
    <row r="47" spans="2:25" s="37" customFormat="1" ht="22.5" customHeight="1" thickBot="1">
      <c r="B47" s="152"/>
      <c r="C47" s="60"/>
      <c r="D47" s="60"/>
      <c r="E47" s="61"/>
      <c r="F47" s="62"/>
      <c r="G47" s="63"/>
      <c r="H47" s="64">
        <f>IF(F47&lt;&gt;0,IF((G47-F47)+1=31,30,(G47-F47)+1),0)</f>
        <v>0</v>
      </c>
      <c r="I47" s="65">
        <f>+H47*$P$7</f>
        <v>0</v>
      </c>
      <c r="J47" s="65">
        <f t="shared" si="0"/>
        <v>0</v>
      </c>
      <c r="K47" s="65">
        <f t="shared" si="6"/>
        <v>0</v>
      </c>
      <c r="L47" s="65">
        <f t="shared" si="2"/>
        <v>0</v>
      </c>
      <c r="M47" s="65">
        <f t="shared" si="3"/>
        <v>0</v>
      </c>
      <c r="N47" s="66"/>
      <c r="O47" s="65" t="str">
        <f t="shared" si="11"/>
        <v>0</v>
      </c>
      <c r="P47" s="65">
        <f t="shared" si="4"/>
        <v>0</v>
      </c>
      <c r="Q47" s="66"/>
      <c r="R47" s="65" t="str">
        <f>+IF(Q47="","0",IF($P$6=2019,INDEX(Hoja1!$M$18:$Q$31,MATCH($F$6,Hoja1!$M$18:$M$31,0),MATCH(Q47,Hoja1!$M$18:$Q$18,0)),INDEX(Hoja1!$M$51:$Q$60,MATCH($F$6,Hoja1!$M$51:$M$60,0),MATCH(Q47,Hoja1!$M$51:$Q$51,0))))</f>
        <v>0</v>
      </c>
      <c r="S47" s="65">
        <f t="shared" si="9"/>
        <v>0</v>
      </c>
      <c r="T47" s="67"/>
    </row>
    <row r="48" spans="2:25" s="37" customFormat="1" ht="22.5" customHeight="1" thickBot="1">
      <c r="B48" s="68"/>
      <c r="C48" s="68"/>
      <c r="D48" s="68"/>
      <c r="E48" s="68"/>
      <c r="F48" s="68"/>
      <c r="G48" s="68"/>
      <c r="H48" s="68"/>
      <c r="I48" s="68"/>
      <c r="J48" s="68"/>
      <c r="K48" s="68"/>
      <c r="L48" s="68"/>
      <c r="M48" s="68"/>
      <c r="N48" s="68"/>
      <c r="O48" s="68"/>
      <c r="P48" s="68"/>
      <c r="Q48" s="68"/>
      <c r="R48" s="98"/>
      <c r="S48" s="68"/>
      <c r="T48" s="68"/>
    </row>
    <row r="49" spans="2:20" s="37" customFormat="1" ht="22.5" customHeight="1">
      <c r="B49" s="150" t="s">
        <v>22</v>
      </c>
      <c r="C49" s="44"/>
      <c r="D49" s="44"/>
      <c r="E49" s="45"/>
      <c r="F49" s="46"/>
      <c r="G49" s="47"/>
      <c r="H49" s="48">
        <f>IF(F49&lt;&gt;0,IF((G49-F49)+1=31,30,(G49-F49)+1),0)</f>
        <v>0</v>
      </c>
      <c r="I49" s="49">
        <f>+H49*$P$7</f>
        <v>0</v>
      </c>
      <c r="J49" s="49">
        <f t="shared" si="0"/>
        <v>0</v>
      </c>
      <c r="K49" s="49">
        <f t="shared" si="6"/>
        <v>0</v>
      </c>
      <c r="L49" s="49">
        <f t="shared" si="2"/>
        <v>0</v>
      </c>
      <c r="M49" s="49">
        <f t="shared" si="3"/>
        <v>0</v>
      </c>
      <c r="N49" s="50"/>
      <c r="O49" s="49" t="str">
        <f t="shared" si="11"/>
        <v>0</v>
      </c>
      <c r="P49" s="49">
        <f t="shared" si="4"/>
        <v>0</v>
      </c>
      <c r="Q49" s="50"/>
      <c r="R49" s="49" t="str">
        <f>+IF(Q49="","0",IF($P$6=2019,INDEX(Hoja1!$M$18:$Q$31,MATCH($F$6,Hoja1!$M$18:$M$31,0),MATCH(Q49,Hoja1!$M$18:$Q$18,0)),INDEX(Hoja1!$M$51:$Q$60,MATCH($F$6,Hoja1!$M$51:$M$60,0),MATCH(Q49,Hoja1!$M$51:$Q$51,0))))</f>
        <v>0</v>
      </c>
      <c r="S49" s="49">
        <f t="shared" si="9"/>
        <v>0</v>
      </c>
      <c r="T49" s="51"/>
    </row>
    <row r="50" spans="2:20" s="37" customFormat="1" ht="22.5" customHeight="1">
      <c r="B50" s="151"/>
      <c r="C50" s="52"/>
      <c r="D50" s="52"/>
      <c r="E50" s="53"/>
      <c r="F50" s="54"/>
      <c r="G50" s="55"/>
      <c r="H50" s="56">
        <f>IF(F50&lt;&gt;0,IF((G50-F50)+1=31,30,(G50-F50)+1),0)</f>
        <v>0</v>
      </c>
      <c r="I50" s="57">
        <f>+H50*$P$7</f>
        <v>0</v>
      </c>
      <c r="J50" s="57">
        <f t="shared" si="0"/>
        <v>0</v>
      </c>
      <c r="K50" s="57">
        <f t="shared" si="6"/>
        <v>0</v>
      </c>
      <c r="L50" s="57">
        <f t="shared" si="2"/>
        <v>0</v>
      </c>
      <c r="M50" s="57">
        <f t="shared" si="3"/>
        <v>0</v>
      </c>
      <c r="N50" s="58"/>
      <c r="O50" s="57" t="str">
        <f t="shared" si="11"/>
        <v>0</v>
      </c>
      <c r="P50" s="57">
        <f t="shared" si="4"/>
        <v>0</v>
      </c>
      <c r="Q50" s="58"/>
      <c r="R50" s="57" t="str">
        <f>+IF(Q50="","0",IF($P$6=2019,INDEX(Hoja1!$M$18:$Q$31,MATCH($F$6,Hoja1!$M$18:$M$31,0),MATCH(Q50,Hoja1!$M$18:$Q$18,0)),INDEX(Hoja1!$M$51:$Q$60,MATCH($F$6,Hoja1!$M$51:$M$60,0),MATCH(Q50,Hoja1!$M$51:$Q$51,0))))</f>
        <v>0</v>
      </c>
      <c r="S50" s="57">
        <f t="shared" si="9"/>
        <v>0</v>
      </c>
      <c r="T50" s="59"/>
    </row>
    <row r="51" spans="2:20" s="37" customFormat="1" ht="22.5" customHeight="1" thickBot="1">
      <c r="B51" s="152"/>
      <c r="C51" s="60"/>
      <c r="D51" s="60"/>
      <c r="E51" s="61"/>
      <c r="F51" s="62"/>
      <c r="G51" s="63"/>
      <c r="H51" s="64">
        <f>IF(F51&lt;&gt;0,IF((G51-F51)+1=31,30,(G51-F51)+1),0)</f>
        <v>0</v>
      </c>
      <c r="I51" s="65">
        <f>+H51*$P$7</f>
        <v>0</v>
      </c>
      <c r="J51" s="65">
        <f t="shared" si="0"/>
        <v>0</v>
      </c>
      <c r="K51" s="65">
        <f t="shared" si="6"/>
        <v>0</v>
      </c>
      <c r="L51" s="65">
        <f t="shared" si="2"/>
        <v>0</v>
      </c>
      <c r="M51" s="65">
        <f t="shared" si="3"/>
        <v>0</v>
      </c>
      <c r="N51" s="66"/>
      <c r="O51" s="65" t="str">
        <f t="shared" si="11"/>
        <v>0</v>
      </c>
      <c r="P51" s="65">
        <f t="shared" si="4"/>
        <v>0</v>
      </c>
      <c r="Q51" s="66"/>
      <c r="R51" s="65" t="str">
        <f>+IF(Q51="","0",IF($P$6=2019,INDEX(Hoja1!$M$18:$Q$31,MATCH($F$6,Hoja1!$M$18:$M$31,0),MATCH(Q51,Hoja1!$M$18:$Q$18,0)),INDEX(Hoja1!$M$51:$Q$60,MATCH($F$6,Hoja1!$M$51:$M$60,0),MATCH(Q51,Hoja1!$M$51:$Q$51,0))))</f>
        <v>0</v>
      </c>
      <c r="S51" s="65">
        <f t="shared" si="9"/>
        <v>0</v>
      </c>
      <c r="T51" s="67"/>
    </row>
    <row r="52" spans="2:20" s="37" customFormat="1" ht="22.5" customHeight="1" thickBot="1">
      <c r="B52" s="68"/>
      <c r="C52" s="68"/>
      <c r="D52" s="68"/>
      <c r="E52" s="68"/>
      <c r="F52" s="68"/>
      <c r="G52" s="68"/>
      <c r="H52" s="68"/>
      <c r="I52" s="68"/>
      <c r="J52" s="68"/>
      <c r="K52" s="68"/>
      <c r="L52" s="68"/>
      <c r="M52" s="68"/>
      <c r="N52" s="68"/>
      <c r="O52" s="68"/>
      <c r="P52" s="68"/>
      <c r="Q52" s="68"/>
      <c r="R52" s="98"/>
      <c r="S52" s="68"/>
      <c r="T52" s="68"/>
    </row>
    <row r="53" spans="2:20" s="37" customFormat="1" ht="22.5" customHeight="1">
      <c r="B53" s="150" t="s">
        <v>23</v>
      </c>
      <c r="C53" s="44"/>
      <c r="D53" s="44"/>
      <c r="E53" s="45"/>
      <c r="F53" s="46"/>
      <c r="G53" s="47"/>
      <c r="H53" s="48">
        <f>IF(F53&lt;&gt;0,IF((G53-F53)+1=31,30,(G53-F53)+1),0)</f>
        <v>0</v>
      </c>
      <c r="I53" s="49">
        <f>+H53*$P$7</f>
        <v>0</v>
      </c>
      <c r="J53" s="49">
        <f t="shared" si="0"/>
        <v>0</v>
      </c>
      <c r="K53" s="49">
        <f t="shared" si="6"/>
        <v>0</v>
      </c>
      <c r="L53" s="49">
        <f t="shared" si="2"/>
        <v>0</v>
      </c>
      <c r="M53" s="49">
        <f t="shared" si="3"/>
        <v>0</v>
      </c>
      <c r="N53" s="50"/>
      <c r="O53" s="49" t="str">
        <f t="shared" si="11"/>
        <v>0</v>
      </c>
      <c r="P53" s="49">
        <f t="shared" si="4"/>
        <v>0</v>
      </c>
      <c r="Q53" s="50"/>
      <c r="R53" s="49" t="str">
        <f>+IF(Q53="","0",IF($P$6=2019,INDEX(Hoja1!$M$18:$Q$31,MATCH($F$6,Hoja1!$M$18:$M$31,0),MATCH(Q53,Hoja1!$M$18:$Q$18,0)),INDEX(Hoja1!$M$51:$Q$60,MATCH($F$6,Hoja1!$M$51:$M$60,0),MATCH(Q53,Hoja1!$M$51:$Q$51,0))))</f>
        <v>0</v>
      </c>
      <c r="S53" s="49">
        <f t="shared" si="9"/>
        <v>0</v>
      </c>
      <c r="T53" s="51"/>
    </row>
    <row r="54" spans="2:20" s="37" customFormat="1" ht="22.5" customHeight="1">
      <c r="B54" s="151"/>
      <c r="C54" s="52"/>
      <c r="D54" s="52"/>
      <c r="E54" s="53"/>
      <c r="F54" s="54"/>
      <c r="G54" s="55"/>
      <c r="H54" s="56">
        <f>IF(F54&lt;&gt;0,IF((G54-F54)+1=31,30,(G54-F54)+1),0)</f>
        <v>0</v>
      </c>
      <c r="I54" s="57">
        <f>+H54*$P$7</f>
        <v>0</v>
      </c>
      <c r="J54" s="57">
        <f t="shared" si="0"/>
        <v>0</v>
      </c>
      <c r="K54" s="57">
        <f t="shared" si="6"/>
        <v>0</v>
      </c>
      <c r="L54" s="57">
        <f t="shared" si="2"/>
        <v>0</v>
      </c>
      <c r="M54" s="57">
        <f t="shared" si="3"/>
        <v>0</v>
      </c>
      <c r="N54" s="58"/>
      <c r="O54" s="57" t="str">
        <f t="shared" si="11"/>
        <v>0</v>
      </c>
      <c r="P54" s="57">
        <f t="shared" si="4"/>
        <v>0</v>
      </c>
      <c r="Q54" s="58"/>
      <c r="R54" s="57" t="str">
        <f>+IF(Q54="","0",IF($P$6=2019,INDEX(Hoja1!$M$18:$Q$31,MATCH($F$6,Hoja1!$M$18:$M$31,0),MATCH(Q54,Hoja1!$M$18:$Q$18,0)),INDEX(Hoja1!$M$51:$Q$60,MATCH($F$6,Hoja1!$M$51:$M$60,0),MATCH(Q54,Hoja1!$M$51:$Q$51,0))))</f>
        <v>0</v>
      </c>
      <c r="S54" s="57">
        <f t="shared" si="9"/>
        <v>0</v>
      </c>
      <c r="T54" s="59"/>
    </row>
    <row r="55" spans="2:20" s="37" customFormat="1" ht="22.5" customHeight="1" thickBot="1">
      <c r="B55" s="152"/>
      <c r="C55" s="60"/>
      <c r="D55" s="60"/>
      <c r="E55" s="61"/>
      <c r="F55" s="62"/>
      <c r="G55" s="63"/>
      <c r="H55" s="64">
        <f>IF(F55&lt;&gt;0,IF((G55-F55)+1=31,30,(G55-F55)+1),0)</f>
        <v>0</v>
      </c>
      <c r="I55" s="65">
        <f>+H55*$P$7</f>
        <v>0</v>
      </c>
      <c r="J55" s="65">
        <f t="shared" si="0"/>
        <v>0</v>
      </c>
      <c r="K55" s="65">
        <f t="shared" si="6"/>
        <v>0</v>
      </c>
      <c r="L55" s="65">
        <f t="shared" si="2"/>
        <v>0</v>
      </c>
      <c r="M55" s="65">
        <f t="shared" si="3"/>
        <v>0</v>
      </c>
      <c r="N55" s="66"/>
      <c r="O55" s="65" t="str">
        <f t="shared" si="11"/>
        <v>0</v>
      </c>
      <c r="P55" s="65">
        <f t="shared" si="4"/>
        <v>0</v>
      </c>
      <c r="Q55" s="66"/>
      <c r="R55" s="65" t="str">
        <f>+IF(Q55="","0",IF($P$6=2019,INDEX(Hoja1!$M$18:$Q$31,MATCH($F$6,Hoja1!$M$18:$M$31,0),MATCH(Q55,Hoja1!$M$18:$Q$18,0)),INDEX(Hoja1!$M$51:$Q$60,MATCH($F$6,Hoja1!$M$51:$M$60,0),MATCH(Q55,Hoja1!$M$51:$Q$51,0))))</f>
        <v>0</v>
      </c>
      <c r="S55" s="65">
        <f t="shared" si="9"/>
        <v>0</v>
      </c>
      <c r="T55" s="67"/>
    </row>
    <row r="56" spans="2:20" s="37" customFormat="1" ht="22.5" customHeight="1" thickBot="1">
      <c r="B56" s="68"/>
      <c r="C56" s="68"/>
      <c r="D56" s="68"/>
      <c r="E56" s="68"/>
      <c r="F56" s="68"/>
      <c r="G56" s="68"/>
      <c r="H56" s="68"/>
      <c r="I56" s="68"/>
      <c r="J56" s="68"/>
      <c r="K56" s="68"/>
      <c r="L56" s="68"/>
      <c r="M56" s="68"/>
      <c r="N56" s="68"/>
      <c r="O56" s="68"/>
      <c r="P56" s="68"/>
      <c r="Q56" s="68"/>
      <c r="R56" s="98"/>
      <c r="S56" s="68"/>
      <c r="T56" s="68"/>
    </row>
    <row r="57" spans="2:20" s="37" customFormat="1" ht="22.5" customHeight="1">
      <c r="B57" s="205" t="s">
        <v>24</v>
      </c>
      <c r="C57" s="94"/>
      <c r="D57" s="44"/>
      <c r="E57" s="45"/>
      <c r="F57" s="46"/>
      <c r="G57" s="47"/>
      <c r="H57" s="48">
        <f>IF(F57&lt;&gt;0,IF((G57-F57)+1=31,30,(G57-F57)+1),0)</f>
        <v>0</v>
      </c>
      <c r="I57" s="49">
        <f>+H57*$P$7</f>
        <v>0</v>
      </c>
      <c r="J57" s="49">
        <f t="shared" si="0"/>
        <v>0</v>
      </c>
      <c r="K57" s="49">
        <f t="shared" si="6"/>
        <v>0</v>
      </c>
      <c r="L57" s="49">
        <f t="shared" si="2"/>
        <v>0</v>
      </c>
      <c r="M57" s="49">
        <f t="shared" si="3"/>
        <v>0</v>
      </c>
      <c r="N57" s="50"/>
      <c r="O57" s="49" t="str">
        <f t="shared" si="11"/>
        <v>0</v>
      </c>
      <c r="P57" s="49">
        <f t="shared" si="4"/>
        <v>0</v>
      </c>
      <c r="Q57" s="50"/>
      <c r="R57" s="49" t="str">
        <f>+IF(Q57="","0",IF($P$6=2019,INDEX(Hoja1!$M$18:$Q$31,MATCH($F$6,Hoja1!$M$18:$M$31,0),MATCH(Q57,Hoja1!$M$18:$Q$18,0)),INDEX(Hoja1!$M$51:$Q$60,MATCH($F$6,Hoja1!$M$51:$M$60,0),MATCH(Q57,Hoja1!$M$51:$Q$51,0))))</f>
        <v>0</v>
      </c>
      <c r="S57" s="49">
        <f t="shared" si="9"/>
        <v>0</v>
      </c>
      <c r="T57" s="51"/>
    </row>
    <row r="58" spans="2:20" s="37" customFormat="1" ht="22.5" customHeight="1">
      <c r="B58" s="206"/>
      <c r="C58" s="95"/>
      <c r="D58" s="52"/>
      <c r="E58" s="53"/>
      <c r="F58" s="54"/>
      <c r="G58" s="55"/>
      <c r="H58" s="56">
        <f>IF(F58&lt;&gt;0,IF((G58-F58)+1=31,30,(G58-F58)+1),0)</f>
        <v>0</v>
      </c>
      <c r="I58" s="57">
        <f>+H58*$P$7</f>
        <v>0</v>
      </c>
      <c r="J58" s="57">
        <f t="shared" si="0"/>
        <v>0</v>
      </c>
      <c r="K58" s="57">
        <f t="shared" si="6"/>
        <v>0</v>
      </c>
      <c r="L58" s="57">
        <f t="shared" si="2"/>
        <v>0</v>
      </c>
      <c r="M58" s="57">
        <f t="shared" si="3"/>
        <v>0</v>
      </c>
      <c r="N58" s="58"/>
      <c r="O58" s="57" t="str">
        <f t="shared" si="11"/>
        <v>0</v>
      </c>
      <c r="P58" s="57">
        <f t="shared" si="4"/>
        <v>0</v>
      </c>
      <c r="Q58" s="58"/>
      <c r="R58" s="57" t="str">
        <f>+IF(Q58="","0",IF($P$6=2019,INDEX(Hoja1!$M$18:$Q$31,MATCH($F$6,Hoja1!$M$18:$M$31,0),MATCH(Q58,Hoja1!$M$18:$Q$18,0)),INDEX(Hoja1!$M$51:$Q$60,MATCH($F$6,Hoja1!$M$51:$M$60,0),MATCH(Q58,Hoja1!$M$51:$Q$51,0))))</f>
        <v>0</v>
      </c>
      <c r="S58" s="57">
        <f t="shared" si="9"/>
        <v>0</v>
      </c>
      <c r="T58" s="59"/>
    </row>
    <row r="59" spans="2:20" s="37" customFormat="1" ht="22.5" customHeight="1" thickBot="1">
      <c r="B59" s="207"/>
      <c r="C59" s="96"/>
      <c r="D59" s="60"/>
      <c r="E59" s="61"/>
      <c r="F59" s="62"/>
      <c r="G59" s="63"/>
      <c r="H59" s="64">
        <f>IF(F59&lt;&gt;0,IF((G59-F59)+1=31,30,(G59-F59)+1),0)</f>
        <v>0</v>
      </c>
      <c r="I59" s="65">
        <f>+H59*$P$7</f>
        <v>0</v>
      </c>
      <c r="J59" s="65">
        <f t="shared" si="0"/>
        <v>0</v>
      </c>
      <c r="K59" s="65">
        <f t="shared" si="6"/>
        <v>0</v>
      </c>
      <c r="L59" s="65">
        <f t="shared" si="2"/>
        <v>0</v>
      </c>
      <c r="M59" s="65">
        <f t="shared" si="3"/>
        <v>0</v>
      </c>
      <c r="N59" s="66"/>
      <c r="O59" s="65" t="str">
        <f t="shared" si="11"/>
        <v>0</v>
      </c>
      <c r="P59" s="65">
        <f t="shared" si="4"/>
        <v>0</v>
      </c>
      <c r="Q59" s="66"/>
      <c r="R59" s="65" t="str">
        <f>+IF(Q59="","0",IF($P$6=2019,INDEX(Hoja1!$M$18:$Q$31,MATCH($F$6,Hoja1!$M$18:$M$31,0),MATCH(Q59,Hoja1!$M$18:$Q$18,0)),INDEX(Hoja1!$M$51:$Q$60,MATCH($F$6,Hoja1!$M$51:$M$60,0),MATCH(Q59,Hoja1!$M$51:$Q$51,0))))</f>
        <v>0</v>
      </c>
      <c r="S59" s="65">
        <f t="shared" si="9"/>
        <v>0</v>
      </c>
      <c r="T59" s="67"/>
    </row>
    <row r="60" spans="2:20" s="37" customFormat="1" ht="22.5" customHeight="1" thickBot="1">
      <c r="B60" s="68"/>
      <c r="C60" s="68"/>
      <c r="D60" s="68"/>
      <c r="E60" s="68"/>
      <c r="F60" s="68"/>
      <c r="G60" s="68"/>
      <c r="H60" s="68"/>
      <c r="I60" s="68"/>
      <c r="J60" s="68"/>
      <c r="K60" s="68"/>
      <c r="L60" s="68"/>
      <c r="M60" s="68"/>
      <c r="N60" s="68"/>
      <c r="O60" s="68"/>
      <c r="P60" s="68"/>
      <c r="Q60" s="68"/>
      <c r="R60" s="98"/>
      <c r="S60" s="68"/>
      <c r="T60" s="68"/>
    </row>
    <row r="61" spans="2:20" s="37" customFormat="1" ht="22.5" customHeight="1">
      <c r="B61" s="205" t="s">
        <v>25</v>
      </c>
      <c r="C61" s="94"/>
      <c r="D61" s="44"/>
      <c r="E61" s="45"/>
      <c r="F61" s="46"/>
      <c r="G61" s="47"/>
      <c r="H61" s="48">
        <f>IF(F61&lt;&gt;0,IF((G61-F61)+1=31,30,(G61-F61)+1),0)</f>
        <v>0</v>
      </c>
      <c r="I61" s="49">
        <f>+H61*$P$7</f>
        <v>0</v>
      </c>
      <c r="J61" s="49">
        <f t="shared" si="0"/>
        <v>0</v>
      </c>
      <c r="K61" s="49">
        <f t="shared" si="6"/>
        <v>0</v>
      </c>
      <c r="L61" s="49">
        <f t="shared" si="2"/>
        <v>0</v>
      </c>
      <c r="M61" s="49">
        <f t="shared" si="3"/>
        <v>0</v>
      </c>
      <c r="N61" s="50"/>
      <c r="O61" s="49" t="str">
        <f t="shared" si="11"/>
        <v>0</v>
      </c>
      <c r="P61" s="49">
        <f t="shared" si="4"/>
        <v>0</v>
      </c>
      <c r="Q61" s="50"/>
      <c r="R61" s="49" t="str">
        <f>+IF(Q61="","0",IF($P$6=2019,INDEX(Hoja1!$M$18:$Q$31,MATCH($F$6,Hoja1!$M$18:$M$31,0),MATCH(Q61,Hoja1!$M$18:$Q$18,0)),INDEX(Hoja1!$M$51:$Q$60,MATCH($F$6,Hoja1!$M$51:$M$60,0),MATCH(Q61,Hoja1!$M$51:$Q$51,0))))</f>
        <v>0</v>
      </c>
      <c r="S61" s="49">
        <f t="shared" si="9"/>
        <v>0</v>
      </c>
      <c r="T61" s="51"/>
    </row>
    <row r="62" spans="2:20" s="37" customFormat="1" ht="22.5" customHeight="1">
      <c r="B62" s="206"/>
      <c r="C62" s="95"/>
      <c r="D62" s="52"/>
      <c r="E62" s="53"/>
      <c r="F62" s="54"/>
      <c r="G62" s="55"/>
      <c r="H62" s="56">
        <f>IF(F62&lt;&gt;0,IF((G62-F62)+1=31,30,(G62-F62)+1),0)</f>
        <v>0</v>
      </c>
      <c r="I62" s="57">
        <f>+H62*$P$7</f>
        <v>0</v>
      </c>
      <c r="J62" s="57">
        <f t="shared" si="0"/>
        <v>0</v>
      </c>
      <c r="K62" s="57">
        <f t="shared" si="6"/>
        <v>0</v>
      </c>
      <c r="L62" s="57">
        <f t="shared" si="2"/>
        <v>0</v>
      </c>
      <c r="M62" s="57">
        <f t="shared" si="3"/>
        <v>0</v>
      </c>
      <c r="N62" s="58"/>
      <c r="O62" s="57" t="str">
        <f t="shared" si="11"/>
        <v>0</v>
      </c>
      <c r="P62" s="57">
        <f t="shared" si="4"/>
        <v>0</v>
      </c>
      <c r="Q62" s="58"/>
      <c r="R62" s="57" t="str">
        <f>+IF(Q62="","0",IF($P$6=2019,INDEX(Hoja1!$M$18:$Q$31,MATCH($F$6,Hoja1!$M$18:$M$31,0),MATCH(Q62,Hoja1!$M$18:$Q$18,0)),INDEX(Hoja1!$M$51:$Q$60,MATCH($F$6,Hoja1!$M$51:$M$60,0),MATCH(Q62,Hoja1!$M$51:$Q$51,0))))</f>
        <v>0</v>
      </c>
      <c r="S62" s="57">
        <f t="shared" si="9"/>
        <v>0</v>
      </c>
      <c r="T62" s="59"/>
    </row>
    <row r="63" spans="2:20" s="37" customFormat="1" ht="22.5" customHeight="1" thickBot="1">
      <c r="B63" s="207"/>
      <c r="C63" s="96"/>
      <c r="D63" s="60"/>
      <c r="E63" s="61"/>
      <c r="F63" s="62"/>
      <c r="G63" s="63"/>
      <c r="H63" s="64">
        <f>IF(F63&lt;&gt;0,IF((G63-F63)+1=31,30,(G63-F63)+1),0)</f>
        <v>0</v>
      </c>
      <c r="I63" s="65">
        <f>+H63*$P$7</f>
        <v>0</v>
      </c>
      <c r="J63" s="65">
        <f t="shared" si="0"/>
        <v>0</v>
      </c>
      <c r="K63" s="65">
        <f t="shared" si="6"/>
        <v>0</v>
      </c>
      <c r="L63" s="65">
        <f t="shared" si="2"/>
        <v>0</v>
      </c>
      <c r="M63" s="65">
        <f t="shared" si="3"/>
        <v>0</v>
      </c>
      <c r="N63" s="66"/>
      <c r="O63" s="65" t="str">
        <f t="shared" si="11"/>
        <v>0</v>
      </c>
      <c r="P63" s="65">
        <f t="shared" si="4"/>
        <v>0</v>
      </c>
      <c r="Q63" s="66"/>
      <c r="R63" s="65" t="str">
        <f>+IF(Q63="","0",IF($P$6=2019,INDEX(Hoja1!$M$18:$Q$31,MATCH($F$6,Hoja1!$M$18:$M$31,0),MATCH(Q63,Hoja1!$M$18:$Q$18,0)),INDEX(Hoja1!$M$51:$Q$60,MATCH($F$6,Hoja1!$M$51:$M$60,0),MATCH(Q63,Hoja1!$M$51:$Q$51,0))))</f>
        <v>0</v>
      </c>
      <c r="S63" s="65">
        <f t="shared" si="9"/>
        <v>0</v>
      </c>
      <c r="T63" s="67"/>
    </row>
    <row r="64" spans="2:20" s="37" customFormat="1" ht="22.5" customHeight="1" thickBot="1">
      <c r="B64" s="68"/>
      <c r="C64" s="68"/>
      <c r="D64" s="68"/>
      <c r="E64" s="68"/>
      <c r="F64" s="68"/>
      <c r="G64" s="68"/>
      <c r="H64" s="68"/>
      <c r="I64" s="68"/>
      <c r="J64" s="68"/>
      <c r="K64" s="68"/>
      <c r="L64" s="68"/>
      <c r="M64" s="68"/>
      <c r="N64" s="68"/>
      <c r="O64" s="68"/>
      <c r="P64" s="68"/>
      <c r="Q64" s="68"/>
      <c r="R64" s="98"/>
      <c r="S64" s="68"/>
      <c r="T64" s="68"/>
    </row>
    <row r="65" spans="2:20" s="37" customFormat="1" ht="22.5" customHeight="1">
      <c r="B65" s="150" t="s">
        <v>26</v>
      </c>
      <c r="C65" s="44"/>
      <c r="D65" s="44"/>
      <c r="E65" s="45"/>
      <c r="F65" s="46"/>
      <c r="G65" s="47"/>
      <c r="H65" s="48">
        <f>IF(F65&lt;&gt;0,IF((G65-F65)+1=31,30,(G65-F65)+1),0)</f>
        <v>0</v>
      </c>
      <c r="I65" s="49">
        <f>+H65*$P$7</f>
        <v>0</v>
      </c>
      <c r="J65" s="49">
        <f t="shared" si="0"/>
        <v>0</v>
      </c>
      <c r="K65" s="49">
        <f t="shared" si="6"/>
        <v>0</v>
      </c>
      <c r="L65" s="49">
        <f t="shared" si="2"/>
        <v>0</v>
      </c>
      <c r="M65" s="49">
        <f t="shared" si="3"/>
        <v>0</v>
      </c>
      <c r="N65" s="50"/>
      <c r="O65" s="49" t="str">
        <f t="shared" si="11"/>
        <v>0</v>
      </c>
      <c r="P65" s="49">
        <f t="shared" si="4"/>
        <v>0</v>
      </c>
      <c r="Q65" s="50"/>
      <c r="R65" s="49" t="str">
        <f>+IF(Q65="","0",IF($P$6=2019,INDEX(Hoja1!$M$18:$Q$31,MATCH($F$6,Hoja1!$M$18:$M$31,0),MATCH(Q65,Hoja1!$M$18:$Q$18,0)),INDEX(Hoja1!$M$51:$Q$60,MATCH($F$6,Hoja1!$M$51:$M$60,0),MATCH(Q65,Hoja1!$M$51:$Q$51,0))))</f>
        <v>0</v>
      </c>
      <c r="S65" s="49">
        <f t="shared" si="9"/>
        <v>0</v>
      </c>
      <c r="T65" s="51"/>
    </row>
    <row r="66" spans="2:20" s="37" customFormat="1" ht="22.5" customHeight="1">
      <c r="B66" s="151"/>
      <c r="C66" s="52"/>
      <c r="D66" s="52"/>
      <c r="E66" s="53"/>
      <c r="F66" s="54"/>
      <c r="G66" s="55"/>
      <c r="H66" s="56">
        <f>IF(F66&lt;&gt;0,IF((G66-F66)+1=31,30,(G66-F66)+1),0)</f>
        <v>0</v>
      </c>
      <c r="I66" s="57">
        <f>+H66*$P$7</f>
        <v>0</v>
      </c>
      <c r="J66" s="57">
        <f t="shared" si="0"/>
        <v>0</v>
      </c>
      <c r="K66" s="57">
        <f t="shared" si="6"/>
        <v>0</v>
      </c>
      <c r="L66" s="57">
        <f t="shared" si="2"/>
        <v>0</v>
      </c>
      <c r="M66" s="57">
        <f t="shared" si="3"/>
        <v>0</v>
      </c>
      <c r="N66" s="58"/>
      <c r="O66" s="57" t="str">
        <f t="shared" si="11"/>
        <v>0</v>
      </c>
      <c r="P66" s="57">
        <f t="shared" si="4"/>
        <v>0</v>
      </c>
      <c r="Q66" s="58"/>
      <c r="R66" s="57" t="str">
        <f>+IF(Q66="","0",IF($P$6=2019,INDEX(Hoja1!$M$18:$Q$31,MATCH($F$6,Hoja1!$M$18:$M$31,0),MATCH(Q66,Hoja1!$M$18:$Q$18,0)),INDEX(Hoja1!$M$51:$Q$60,MATCH($F$6,Hoja1!$M$51:$M$60,0),MATCH(Q66,Hoja1!$M$51:$Q$51,0))))</f>
        <v>0</v>
      </c>
      <c r="S66" s="57">
        <f t="shared" si="9"/>
        <v>0</v>
      </c>
      <c r="T66" s="59"/>
    </row>
    <row r="67" spans="2:20" s="37" customFormat="1" ht="19.5" customHeight="1" thickBot="1">
      <c r="B67" s="152"/>
      <c r="C67" s="60"/>
      <c r="D67" s="60"/>
      <c r="E67" s="61"/>
      <c r="F67" s="62"/>
      <c r="G67" s="63"/>
      <c r="H67" s="64">
        <f>IF(F67&lt;&gt;0,IF((G67-F67)+1=31,30,(G67-F67)+1),0)</f>
        <v>0</v>
      </c>
      <c r="I67" s="65">
        <f>+H67*$P$7</f>
        <v>0</v>
      </c>
      <c r="J67" s="65">
        <f t="shared" si="0"/>
        <v>0</v>
      </c>
      <c r="K67" s="65">
        <f t="shared" si="6"/>
        <v>0</v>
      </c>
      <c r="L67" s="65">
        <f t="shared" si="2"/>
        <v>0</v>
      </c>
      <c r="M67" s="65">
        <f t="shared" si="3"/>
        <v>0</v>
      </c>
      <c r="N67" s="66"/>
      <c r="O67" s="65" t="str">
        <f t="shared" si="11"/>
        <v>0</v>
      </c>
      <c r="P67" s="65">
        <f t="shared" si="4"/>
        <v>0</v>
      </c>
      <c r="Q67" s="66"/>
      <c r="R67" s="65" t="str">
        <f>+IF(Q67="","0",IF($P$6=2019,INDEX(Hoja1!$M$18:$Q$31,MATCH($F$6,Hoja1!$M$18:$M$31,0),MATCH(Q67,Hoja1!$M$18:$Q$18,0)),INDEX(Hoja1!$M$51:$Q$60,MATCH($F$6,Hoja1!$M$51:$M$60,0),MATCH(Q67,Hoja1!$M$51:$Q$51,0))))</f>
        <v>0</v>
      </c>
      <c r="S67" s="65">
        <f t="shared" si="9"/>
        <v>0</v>
      </c>
      <c r="T67" s="67"/>
    </row>
    <row r="68" spans="2:20" s="37" customFormat="1" ht="22.5" customHeight="1" thickBot="1">
      <c r="B68" s="68"/>
      <c r="C68" s="68"/>
      <c r="D68" s="68"/>
      <c r="E68" s="68"/>
      <c r="F68" s="68"/>
      <c r="G68" s="68"/>
      <c r="H68" s="68"/>
      <c r="I68" s="68"/>
      <c r="J68" s="68"/>
      <c r="K68" s="68"/>
      <c r="L68" s="68"/>
      <c r="M68" s="68"/>
      <c r="N68" s="68"/>
      <c r="O68" s="68"/>
      <c r="P68" s="68"/>
      <c r="Q68" s="68"/>
      <c r="R68" s="98"/>
      <c r="S68" s="68"/>
      <c r="T68" s="68"/>
    </row>
    <row r="69" spans="2:20" s="37" customFormat="1" ht="22.5" customHeight="1">
      <c r="B69" s="150" t="s">
        <v>27</v>
      </c>
      <c r="C69" s="44"/>
      <c r="D69" s="44"/>
      <c r="E69" s="45"/>
      <c r="F69" s="46"/>
      <c r="G69" s="47"/>
      <c r="H69" s="48">
        <f>IF(F69&lt;&gt;0,IF((G69-F69)+1=31,30,(G69-F69)+1),0)</f>
        <v>0</v>
      </c>
      <c r="I69" s="49">
        <f>+H69*$P$7</f>
        <v>0</v>
      </c>
      <c r="J69" s="49">
        <f t="shared" si="0"/>
        <v>0</v>
      </c>
      <c r="K69" s="49">
        <f t="shared" si="6"/>
        <v>0</v>
      </c>
      <c r="L69" s="49">
        <f t="shared" si="2"/>
        <v>0</v>
      </c>
      <c r="M69" s="49">
        <f t="shared" si="3"/>
        <v>0</v>
      </c>
      <c r="N69" s="50"/>
      <c r="O69" s="49" t="str">
        <f t="shared" si="11"/>
        <v>0</v>
      </c>
      <c r="P69" s="49">
        <f t="shared" si="4"/>
        <v>0</v>
      </c>
      <c r="Q69" s="50"/>
      <c r="R69" s="49" t="str">
        <f>+IF(Q69="","0",IF($P$6=2019,INDEX(Hoja1!$M$18:$Q$31,MATCH($F$6,Hoja1!$M$18:$M$31,0),MATCH(Q69,Hoja1!$M$18:$Q$18,0)),INDEX(Hoja1!$M$51:$Q$60,MATCH($F$6,Hoja1!$M$51:$M$60,0),MATCH(Q69,Hoja1!$M$51:$Q$51,0))))</f>
        <v>0</v>
      </c>
      <c r="S69" s="49">
        <f t="shared" ref="S69:S71" si="12">+P69+R69</f>
        <v>0</v>
      </c>
      <c r="T69" s="51"/>
    </row>
    <row r="70" spans="2:20" s="37" customFormat="1" ht="22.5" customHeight="1">
      <c r="B70" s="151"/>
      <c r="C70" s="52"/>
      <c r="D70" s="52"/>
      <c r="E70" s="53"/>
      <c r="F70" s="54"/>
      <c r="G70" s="55"/>
      <c r="H70" s="56">
        <f>IF(F70&lt;&gt;0,IF((G70-F70)+1=31,30,(G70-F70)+1),0)</f>
        <v>0</v>
      </c>
      <c r="I70" s="57">
        <f>+H70*$P$7</f>
        <v>0</v>
      </c>
      <c r="J70" s="57">
        <f t="shared" si="0"/>
        <v>0</v>
      </c>
      <c r="K70" s="57">
        <f t="shared" si="6"/>
        <v>0</v>
      </c>
      <c r="L70" s="57">
        <f t="shared" si="2"/>
        <v>0</v>
      </c>
      <c r="M70" s="57">
        <f t="shared" si="3"/>
        <v>0</v>
      </c>
      <c r="N70" s="58"/>
      <c r="O70" s="57" t="str">
        <f t="shared" si="11"/>
        <v>0</v>
      </c>
      <c r="P70" s="57">
        <f t="shared" si="4"/>
        <v>0</v>
      </c>
      <c r="Q70" s="58"/>
      <c r="R70" s="57" t="str">
        <f>+IF(Q70="","0",IF($P$6=2019,INDEX(Hoja1!$M$18:$Q$31,MATCH($F$6,Hoja1!$M$18:$M$31,0),MATCH(Q70,Hoja1!$M$18:$Q$18,0)),INDEX(Hoja1!$M$51:$Q$60,MATCH($F$6,Hoja1!$M$51:$M$60,0),MATCH(Q70,Hoja1!$M$51:$Q$51,0))))</f>
        <v>0</v>
      </c>
      <c r="S70" s="57">
        <f t="shared" si="12"/>
        <v>0</v>
      </c>
      <c r="T70" s="59"/>
    </row>
    <row r="71" spans="2:20" s="37" customFormat="1" ht="22.5" customHeight="1" thickBot="1">
      <c r="B71" s="152"/>
      <c r="C71" s="60"/>
      <c r="D71" s="60"/>
      <c r="E71" s="61"/>
      <c r="F71" s="62"/>
      <c r="G71" s="63"/>
      <c r="H71" s="64">
        <f>IF(F71&lt;&gt;0,IF((G71-F71)+1=31,30,(G71-F71)+1),0)</f>
        <v>0</v>
      </c>
      <c r="I71" s="65">
        <f>+H71*$P$7</f>
        <v>0</v>
      </c>
      <c r="J71" s="65">
        <f t="shared" si="0"/>
        <v>0</v>
      </c>
      <c r="K71" s="65">
        <f t="shared" si="6"/>
        <v>0</v>
      </c>
      <c r="L71" s="65">
        <f t="shared" si="2"/>
        <v>0</v>
      </c>
      <c r="M71" s="65">
        <f t="shared" si="3"/>
        <v>0</v>
      </c>
      <c r="N71" s="66"/>
      <c r="O71" s="65" t="str">
        <f t="shared" si="11"/>
        <v>0</v>
      </c>
      <c r="P71" s="65">
        <f t="shared" si="4"/>
        <v>0</v>
      </c>
      <c r="Q71" s="66"/>
      <c r="R71" s="65" t="str">
        <f>+IF(Q71="","0",IF($P$6=2019,INDEX(Hoja1!$M$18:$Q$31,MATCH($F$6,Hoja1!$M$18:$M$31,0),MATCH(Q71,Hoja1!$M$18:$Q$18,0)),INDEX(Hoja1!$M$51:$Q$60,MATCH($F$6,Hoja1!$M$51:$M$60,0),MATCH(Q71,Hoja1!$M$51:$Q$51,0))))</f>
        <v>0</v>
      </c>
      <c r="S71" s="65">
        <f t="shared" si="12"/>
        <v>0</v>
      </c>
      <c r="T71" s="67"/>
    </row>
    <row r="72" spans="2:20" s="37" customFormat="1" ht="22.5" customHeight="1" thickBot="1">
      <c r="B72" s="68"/>
      <c r="C72" s="68"/>
      <c r="D72" s="68"/>
      <c r="E72" s="68"/>
      <c r="F72" s="68"/>
      <c r="G72" s="68"/>
      <c r="H72" s="68"/>
      <c r="I72" s="68"/>
      <c r="J72" s="68"/>
      <c r="K72" s="68"/>
      <c r="L72" s="68"/>
      <c r="M72" s="68"/>
      <c r="N72" s="68"/>
      <c r="O72" s="68"/>
      <c r="P72" s="68"/>
      <c r="Q72" s="68"/>
      <c r="R72" s="98"/>
      <c r="S72" s="68"/>
      <c r="T72" s="68"/>
    </row>
    <row r="73" spans="2:20" s="37" customFormat="1" ht="22.5" customHeight="1">
      <c r="B73" s="150" t="s">
        <v>28</v>
      </c>
      <c r="C73" s="44"/>
      <c r="D73" s="44"/>
      <c r="E73" s="45"/>
      <c r="F73" s="46"/>
      <c r="G73" s="47"/>
      <c r="H73" s="48">
        <f>IF(F73&lt;&gt;0,IF((G73-F73)+1=31,30,(G73-F73)+1),0)</f>
        <v>0</v>
      </c>
      <c r="I73" s="49">
        <f>+H73*$P$7</f>
        <v>0</v>
      </c>
      <c r="J73" s="49">
        <f t="shared" si="0"/>
        <v>0</v>
      </c>
      <c r="K73" s="49">
        <f t="shared" si="6"/>
        <v>0</v>
      </c>
      <c r="L73" s="49">
        <f t="shared" si="2"/>
        <v>0</v>
      </c>
      <c r="M73" s="49">
        <f t="shared" si="3"/>
        <v>0</v>
      </c>
      <c r="N73" s="50"/>
      <c r="O73" s="49" t="str">
        <f t="shared" si="11"/>
        <v>0</v>
      </c>
      <c r="P73" s="49">
        <f t="shared" si="4"/>
        <v>0</v>
      </c>
      <c r="Q73" s="50"/>
      <c r="R73" s="49" t="str">
        <f>+IF(Q73="","0",IF($P$6=2019,INDEX(Hoja1!$M$18:$Q$31,MATCH($F$6,Hoja1!$M$18:$M$31,0),MATCH(Q73,Hoja1!$M$18:$Q$18,0)),INDEX(Hoja1!$M$51:$Q$60,MATCH($F$6,Hoja1!$M$51:$M$60,0),MATCH(Q73,Hoja1!$M$51:$Q$51,0))))</f>
        <v>0</v>
      </c>
      <c r="S73" s="49">
        <f t="shared" ref="S73:S75" si="13">+P73+R73</f>
        <v>0</v>
      </c>
      <c r="T73" s="51"/>
    </row>
    <row r="74" spans="2:20" s="37" customFormat="1" ht="22.5" customHeight="1">
      <c r="B74" s="151"/>
      <c r="C74" s="52"/>
      <c r="D74" s="52"/>
      <c r="E74" s="53"/>
      <c r="F74" s="54"/>
      <c r="G74" s="55"/>
      <c r="H74" s="56">
        <f>IF(F74&lt;&gt;0,IF((G74-F74)+1=31,30,(G74-F74)+1),0)</f>
        <v>0</v>
      </c>
      <c r="I74" s="57">
        <f>+H74*$P$7</f>
        <v>0</v>
      </c>
      <c r="J74" s="57">
        <f t="shared" si="0"/>
        <v>0</v>
      </c>
      <c r="K74" s="57">
        <f t="shared" si="6"/>
        <v>0</v>
      </c>
      <c r="L74" s="57">
        <f t="shared" si="2"/>
        <v>0</v>
      </c>
      <c r="M74" s="57">
        <f t="shared" si="3"/>
        <v>0</v>
      </c>
      <c r="N74" s="58"/>
      <c r="O74" s="57" t="str">
        <f t="shared" si="11"/>
        <v>0</v>
      </c>
      <c r="P74" s="57">
        <f t="shared" si="4"/>
        <v>0</v>
      </c>
      <c r="Q74" s="58"/>
      <c r="R74" s="57" t="str">
        <f>+IF(Q74="","0",IF($P$6=2019,INDEX(Hoja1!$M$18:$Q$31,MATCH($F$6,Hoja1!$M$18:$M$31,0),MATCH(Q74,Hoja1!$M$18:$Q$18,0)),INDEX(Hoja1!$M$51:$Q$60,MATCH($F$6,Hoja1!$M$51:$M$60,0),MATCH(Q74,Hoja1!$M$51:$Q$51,0))))</f>
        <v>0</v>
      </c>
      <c r="S74" s="57">
        <f t="shared" si="13"/>
        <v>0</v>
      </c>
      <c r="T74" s="59"/>
    </row>
    <row r="75" spans="2:20" s="37" customFormat="1" ht="22.5" customHeight="1" thickBot="1">
      <c r="B75" s="152"/>
      <c r="C75" s="60"/>
      <c r="D75" s="60"/>
      <c r="E75" s="61"/>
      <c r="F75" s="62"/>
      <c r="G75" s="63"/>
      <c r="H75" s="64">
        <f>IF(F75&lt;&gt;0,IF((G75-F75)+1=31,30,(G75-F75)+1),0)</f>
        <v>0</v>
      </c>
      <c r="I75" s="65">
        <f>+H75*$P$7</f>
        <v>0</v>
      </c>
      <c r="J75" s="65">
        <f t="shared" si="0"/>
        <v>0</v>
      </c>
      <c r="K75" s="65">
        <f t="shared" si="6"/>
        <v>0</v>
      </c>
      <c r="L75" s="65">
        <f t="shared" si="2"/>
        <v>0</v>
      </c>
      <c r="M75" s="65">
        <f t="shared" si="3"/>
        <v>0</v>
      </c>
      <c r="N75" s="66"/>
      <c r="O75" s="65" t="str">
        <f t="shared" si="11"/>
        <v>0</v>
      </c>
      <c r="P75" s="65">
        <f t="shared" si="4"/>
        <v>0</v>
      </c>
      <c r="Q75" s="66"/>
      <c r="R75" s="65" t="str">
        <f>+IF(Q75="","0",IF($P$6=2019,INDEX(Hoja1!$M$18:$Q$31,MATCH($F$6,Hoja1!$M$18:$M$31,0),MATCH(Q75,Hoja1!$M$18:$Q$18,0)),INDEX(Hoja1!$M$51:$Q$60,MATCH($F$6,Hoja1!$M$51:$M$60,0),MATCH(Q75,Hoja1!$M$51:$Q$51,0))))</f>
        <v>0</v>
      </c>
      <c r="S75" s="65">
        <f t="shared" si="13"/>
        <v>0</v>
      </c>
      <c r="T75" s="67"/>
    </row>
    <row r="76" spans="2:20" s="37" customFormat="1" ht="22.5" customHeight="1" thickBot="1">
      <c r="B76" s="68"/>
      <c r="C76" s="68"/>
      <c r="D76" s="68"/>
      <c r="E76" s="68"/>
      <c r="F76" s="68"/>
      <c r="G76" s="68"/>
      <c r="H76" s="68"/>
      <c r="I76" s="68"/>
      <c r="J76" s="68"/>
      <c r="K76" s="68"/>
      <c r="L76" s="68"/>
      <c r="M76" s="68"/>
      <c r="N76" s="68"/>
      <c r="O76" s="68"/>
      <c r="P76" s="68"/>
      <c r="Q76" s="68"/>
      <c r="R76" s="98"/>
      <c r="S76" s="68"/>
      <c r="T76" s="68"/>
    </row>
    <row r="77" spans="2:20" s="37" customFormat="1" ht="22.5" customHeight="1">
      <c r="B77" s="150" t="s">
        <v>29</v>
      </c>
      <c r="C77" s="44"/>
      <c r="D77" s="44"/>
      <c r="E77" s="45"/>
      <c r="F77" s="46"/>
      <c r="G77" s="47"/>
      <c r="H77" s="48">
        <f>IF(F77&lt;&gt;0,IF((G77-F77)+1=31,30,(G77-F77)+1),0)</f>
        <v>0</v>
      </c>
      <c r="I77" s="49">
        <f>+H77*$P$7</f>
        <v>0</v>
      </c>
      <c r="J77" s="49">
        <f t="shared" si="0"/>
        <v>0</v>
      </c>
      <c r="K77" s="49">
        <f t="shared" si="6"/>
        <v>0</v>
      </c>
      <c r="L77" s="49">
        <f t="shared" si="2"/>
        <v>0</v>
      </c>
      <c r="M77" s="49">
        <f t="shared" si="3"/>
        <v>0</v>
      </c>
      <c r="N77" s="50"/>
      <c r="O77" s="49" t="str">
        <f t="shared" si="11"/>
        <v>0</v>
      </c>
      <c r="P77" s="49">
        <f t="shared" si="4"/>
        <v>0</v>
      </c>
      <c r="Q77" s="50"/>
      <c r="R77" s="49" t="str">
        <f>+IF(Q77="","0",IF($P$6=2019,INDEX(Hoja1!$M$18:$Q$31,MATCH($F$6,Hoja1!$M$18:$M$31,0),MATCH(Q77,Hoja1!$M$18:$Q$18,0)),INDEX(Hoja1!$M$51:$Q$60,MATCH($F$6,Hoja1!$M$51:$M$60,0),MATCH(Q77,Hoja1!$M$51:$Q$51,0))))</f>
        <v>0</v>
      </c>
      <c r="S77" s="49">
        <f t="shared" ref="S77:S79" si="14">+P77+R77</f>
        <v>0</v>
      </c>
      <c r="T77" s="51"/>
    </row>
    <row r="78" spans="2:20" s="37" customFormat="1" ht="22.5" customHeight="1">
      <c r="B78" s="151"/>
      <c r="C78" s="52"/>
      <c r="D78" s="52"/>
      <c r="E78" s="53"/>
      <c r="F78" s="54"/>
      <c r="G78" s="55"/>
      <c r="H78" s="56">
        <f>IF(F78&lt;&gt;0,IF((G78-F78)+1=31,30,(G78-F78)+1),0)</f>
        <v>0</v>
      </c>
      <c r="I78" s="57">
        <f>+H78*$P$7</f>
        <v>0</v>
      </c>
      <c r="J78" s="57">
        <f t="shared" si="0"/>
        <v>0</v>
      </c>
      <c r="K78" s="57">
        <f t="shared" si="6"/>
        <v>0</v>
      </c>
      <c r="L78" s="57">
        <f t="shared" si="2"/>
        <v>0</v>
      </c>
      <c r="M78" s="57">
        <f t="shared" si="3"/>
        <v>0</v>
      </c>
      <c r="N78" s="58"/>
      <c r="O78" s="57" t="str">
        <f t="shared" si="11"/>
        <v>0</v>
      </c>
      <c r="P78" s="57">
        <f t="shared" si="4"/>
        <v>0</v>
      </c>
      <c r="Q78" s="58"/>
      <c r="R78" s="57" t="str">
        <f>+IF(Q78="","0",IF($P$6=2019,INDEX(Hoja1!$M$18:$Q$31,MATCH($F$6,Hoja1!$M$18:$M$31,0),MATCH(Q78,Hoja1!$M$18:$Q$18,0)),INDEX(Hoja1!$M$51:$Q$60,MATCH($F$6,Hoja1!$M$51:$M$60,0),MATCH(Q78,Hoja1!$M$51:$Q$51,0))))</f>
        <v>0</v>
      </c>
      <c r="S78" s="57">
        <f t="shared" si="14"/>
        <v>0</v>
      </c>
      <c r="T78" s="59"/>
    </row>
    <row r="79" spans="2:20" s="37" customFormat="1" ht="22.5" customHeight="1" thickBot="1">
      <c r="B79" s="152"/>
      <c r="C79" s="60"/>
      <c r="D79" s="60"/>
      <c r="E79" s="61"/>
      <c r="F79" s="62"/>
      <c r="G79" s="63"/>
      <c r="H79" s="64">
        <f>IF(F79&lt;&gt;0,IF((G79-F79)+1=31,30,(G79-F79)+1),0)</f>
        <v>0</v>
      </c>
      <c r="I79" s="65">
        <f>+H79*$P$7</f>
        <v>0</v>
      </c>
      <c r="J79" s="65">
        <f t="shared" si="0"/>
        <v>0</v>
      </c>
      <c r="K79" s="65">
        <f t="shared" si="6"/>
        <v>0</v>
      </c>
      <c r="L79" s="65">
        <f t="shared" si="2"/>
        <v>0</v>
      </c>
      <c r="M79" s="65">
        <f t="shared" si="3"/>
        <v>0</v>
      </c>
      <c r="N79" s="66"/>
      <c r="O79" s="65" t="str">
        <f t="shared" si="11"/>
        <v>0</v>
      </c>
      <c r="P79" s="65">
        <f t="shared" si="4"/>
        <v>0</v>
      </c>
      <c r="Q79" s="66"/>
      <c r="R79" s="65" t="str">
        <f>+IF(Q79="","0",IF($P$6=2019,INDEX(Hoja1!$M$18:$Q$31,MATCH($F$6,Hoja1!$M$18:$M$31,0),MATCH(Q79,Hoja1!$M$18:$Q$18,0)),INDEX(Hoja1!$M$51:$Q$60,MATCH($F$6,Hoja1!$M$51:$M$60,0),MATCH(Q79,Hoja1!$M$51:$Q$51,0))))</f>
        <v>0</v>
      </c>
      <c r="S79" s="65">
        <f t="shared" si="14"/>
        <v>0</v>
      </c>
      <c r="T79" s="67"/>
    </row>
    <row r="80" spans="2:20" s="37" customFormat="1" ht="22.5" customHeight="1" thickBot="1">
      <c r="B80" s="68"/>
      <c r="C80" s="68"/>
      <c r="D80" s="68"/>
      <c r="E80" s="68"/>
      <c r="F80" s="68"/>
      <c r="G80" s="68"/>
      <c r="H80" s="68"/>
      <c r="I80" s="68"/>
      <c r="J80" s="68"/>
      <c r="K80" s="68"/>
      <c r="L80" s="68"/>
      <c r="M80" s="68"/>
      <c r="N80" s="68"/>
      <c r="O80" s="68"/>
      <c r="P80" s="68"/>
      <c r="Q80" s="68"/>
      <c r="R80" s="98"/>
      <c r="S80" s="68"/>
      <c r="T80" s="68"/>
    </row>
    <row r="81" spans="2:20" s="37" customFormat="1" ht="22.5" customHeight="1">
      <c r="B81" s="150" t="s">
        <v>30</v>
      </c>
      <c r="C81" s="44"/>
      <c r="D81" s="44"/>
      <c r="E81" s="45"/>
      <c r="F81" s="46"/>
      <c r="G81" s="47"/>
      <c r="H81" s="48">
        <f>IF(F81&lt;&gt;0,IF((G81-F81)+1=31,30,(G81-F81)+1),0)</f>
        <v>0</v>
      </c>
      <c r="I81" s="49">
        <f>+H81*$P$7</f>
        <v>0</v>
      </c>
      <c r="J81" s="49">
        <f t="shared" si="0"/>
        <v>0</v>
      </c>
      <c r="K81" s="49">
        <f t="shared" si="6"/>
        <v>0</v>
      </c>
      <c r="L81" s="49">
        <f t="shared" si="2"/>
        <v>0</v>
      </c>
      <c r="M81" s="49">
        <f t="shared" si="3"/>
        <v>0</v>
      </c>
      <c r="N81" s="50"/>
      <c r="O81" s="49" t="str">
        <f t="shared" si="11"/>
        <v>0</v>
      </c>
      <c r="P81" s="49">
        <f t="shared" si="4"/>
        <v>0</v>
      </c>
      <c r="Q81" s="50"/>
      <c r="R81" s="49" t="str">
        <f>+IF(Q81="","0",IF($P$6=2019,INDEX(Hoja1!$M$18:$Q$31,MATCH($F$6,Hoja1!$M$18:$M$31,0),MATCH(Q81,Hoja1!$M$18:$Q$18,0)),INDEX(Hoja1!$M$51:$Q$60,MATCH($F$6,Hoja1!$M$51:$M$60,0),MATCH(Q81,Hoja1!$M$51:$Q$51,0))))</f>
        <v>0</v>
      </c>
      <c r="S81" s="49">
        <f t="shared" ref="S81:S83" si="15">+P81+R81</f>
        <v>0</v>
      </c>
      <c r="T81" s="51"/>
    </row>
    <row r="82" spans="2:20" s="37" customFormat="1" ht="22.5" customHeight="1">
      <c r="B82" s="151"/>
      <c r="C82" s="52"/>
      <c r="D82" s="52"/>
      <c r="E82" s="53"/>
      <c r="F82" s="54"/>
      <c r="G82" s="55"/>
      <c r="H82" s="56">
        <f>IF(F82&lt;&gt;0,IF((G82-F82)+1=31,30,(G82-F82)+1),0)</f>
        <v>0</v>
      </c>
      <c r="I82" s="57">
        <f>+H82*$P$7</f>
        <v>0</v>
      </c>
      <c r="J82" s="57">
        <f t="shared" si="0"/>
        <v>0</v>
      </c>
      <c r="K82" s="57">
        <f t="shared" si="6"/>
        <v>0</v>
      </c>
      <c r="L82" s="57">
        <f t="shared" si="2"/>
        <v>0</v>
      </c>
      <c r="M82" s="57">
        <f t="shared" si="3"/>
        <v>0</v>
      </c>
      <c r="N82" s="58"/>
      <c r="O82" s="57" t="str">
        <f t="shared" si="11"/>
        <v>0</v>
      </c>
      <c r="P82" s="57">
        <f t="shared" si="4"/>
        <v>0</v>
      </c>
      <c r="Q82" s="58"/>
      <c r="R82" s="57" t="str">
        <f>+IF(Q82="","0",IF($P$6=2019,INDEX(Hoja1!$M$18:$Q$31,MATCH($F$6,Hoja1!$M$18:$M$31,0),MATCH(Q82,Hoja1!$M$18:$Q$18,0)),INDEX(Hoja1!$M$51:$Q$60,MATCH($F$6,Hoja1!$M$51:$M$60,0),MATCH(Q82,Hoja1!$M$51:$Q$51,0))))</f>
        <v>0</v>
      </c>
      <c r="S82" s="57">
        <f t="shared" si="15"/>
        <v>0</v>
      </c>
      <c r="T82" s="59"/>
    </row>
    <row r="83" spans="2:20" s="37" customFormat="1" ht="22.5" customHeight="1" thickBot="1">
      <c r="B83" s="152"/>
      <c r="C83" s="60"/>
      <c r="D83" s="60"/>
      <c r="E83" s="61"/>
      <c r="F83" s="62"/>
      <c r="G83" s="63"/>
      <c r="H83" s="64">
        <f>IF(F83&lt;&gt;0,IF((G83-F83)+1=31,30,(G83-F83)+1),0)</f>
        <v>0</v>
      </c>
      <c r="I83" s="65">
        <f>+H83*$P$7</f>
        <v>0</v>
      </c>
      <c r="J83" s="65">
        <f t="shared" si="0"/>
        <v>0</v>
      </c>
      <c r="K83" s="65">
        <f t="shared" si="6"/>
        <v>0</v>
      </c>
      <c r="L83" s="65">
        <f t="shared" si="2"/>
        <v>0</v>
      </c>
      <c r="M83" s="65">
        <f t="shared" si="3"/>
        <v>0</v>
      </c>
      <c r="N83" s="66"/>
      <c r="O83" s="65" t="str">
        <f t="shared" si="11"/>
        <v>0</v>
      </c>
      <c r="P83" s="65">
        <f t="shared" si="4"/>
        <v>0</v>
      </c>
      <c r="Q83" s="66"/>
      <c r="R83" s="65" t="str">
        <f>+IF(Q83="","0",IF($P$6=2019,INDEX(Hoja1!$M$18:$Q$31,MATCH($F$6,Hoja1!$M$18:$M$31,0),MATCH(Q83,Hoja1!$M$18:$Q$18,0)),INDEX(Hoja1!$M$51:$Q$60,MATCH($F$6,Hoja1!$M$51:$M$60,0),MATCH(Q83,Hoja1!$M$51:$Q$51,0))))</f>
        <v>0</v>
      </c>
      <c r="S83" s="65">
        <f t="shared" si="15"/>
        <v>0</v>
      </c>
      <c r="T83" s="67"/>
    </row>
    <row r="84" spans="2:20" s="37" customFormat="1" ht="22.5" customHeight="1" thickBot="1">
      <c r="B84" s="42"/>
      <c r="C84" s="42"/>
      <c r="D84" s="42"/>
      <c r="E84" s="42"/>
      <c r="F84" s="42"/>
      <c r="G84" s="42"/>
      <c r="H84" s="42"/>
      <c r="I84" s="42"/>
      <c r="J84" s="42"/>
      <c r="K84" s="42"/>
      <c r="L84" s="42"/>
      <c r="M84" s="42"/>
      <c r="N84" s="42"/>
      <c r="O84" s="42"/>
      <c r="P84" s="68"/>
      <c r="Q84" s="42"/>
      <c r="R84" s="98"/>
      <c r="S84" s="42"/>
      <c r="T84" s="42"/>
    </row>
    <row r="85" spans="2:20" s="37" customFormat="1" ht="22.5" customHeight="1">
      <c r="B85" s="150" t="s">
        <v>36</v>
      </c>
      <c r="C85" s="44"/>
      <c r="D85" s="44"/>
      <c r="E85" s="45"/>
      <c r="F85" s="46"/>
      <c r="G85" s="47"/>
      <c r="H85" s="48">
        <f>IF(F85&lt;&gt;0,IF((G85-F85)+1=31,30,(G85-F85)+1),0)</f>
        <v>0</v>
      </c>
      <c r="I85" s="49">
        <f>+H85*$P$7</f>
        <v>0</v>
      </c>
      <c r="J85" s="49">
        <f t="shared" si="0"/>
        <v>0</v>
      </c>
      <c r="K85" s="49">
        <f t="shared" si="6"/>
        <v>0</v>
      </c>
      <c r="L85" s="49">
        <f t="shared" si="2"/>
        <v>0</v>
      </c>
      <c r="M85" s="49">
        <f t="shared" si="3"/>
        <v>0</v>
      </c>
      <c r="N85" s="50"/>
      <c r="O85" s="49" t="str">
        <f t="shared" si="11"/>
        <v>0</v>
      </c>
      <c r="P85" s="49">
        <f t="shared" si="4"/>
        <v>0</v>
      </c>
      <c r="Q85" s="50"/>
      <c r="R85" s="49" t="str">
        <f>+IF(Q85="","0",IF($P$6=2019,INDEX(Hoja1!$M$18:$Q$31,MATCH($F$6,Hoja1!$M$18:$M$31,0),MATCH(Q85,Hoja1!$M$18:$Q$18,0)),INDEX(Hoja1!$M$51:$Q$60,MATCH($F$6,Hoja1!$M$51:$M$60,0),MATCH(Q85,Hoja1!$M$51:$Q$51,0))))</f>
        <v>0</v>
      </c>
      <c r="S85" s="49">
        <f t="shared" ref="S85:S87" si="16">+P85+R85</f>
        <v>0</v>
      </c>
      <c r="T85" s="51"/>
    </row>
    <row r="86" spans="2:20" s="37" customFormat="1" ht="22.5" customHeight="1">
      <c r="B86" s="151"/>
      <c r="C86" s="52"/>
      <c r="D86" s="52"/>
      <c r="E86" s="53"/>
      <c r="F86" s="54"/>
      <c r="G86" s="55"/>
      <c r="H86" s="56">
        <f>IF(F86&lt;&gt;0,IF((G86-F86)+1=31,30,(G86-F86)+1),0)</f>
        <v>0</v>
      </c>
      <c r="I86" s="57">
        <f>+H86*$P$7</f>
        <v>0</v>
      </c>
      <c r="J86" s="57">
        <f t="shared" si="0"/>
        <v>0</v>
      </c>
      <c r="K86" s="57">
        <f t="shared" si="6"/>
        <v>0</v>
      </c>
      <c r="L86" s="57">
        <f t="shared" si="2"/>
        <v>0</v>
      </c>
      <c r="M86" s="57">
        <f t="shared" si="3"/>
        <v>0</v>
      </c>
      <c r="N86" s="58"/>
      <c r="O86" s="57" t="str">
        <f t="shared" si="11"/>
        <v>0</v>
      </c>
      <c r="P86" s="57">
        <f t="shared" si="4"/>
        <v>0</v>
      </c>
      <c r="Q86" s="58"/>
      <c r="R86" s="57" t="str">
        <f>+IF(Q86="","0",IF($P$6=2019,INDEX(Hoja1!$M$18:$Q$31,MATCH($F$6,Hoja1!$M$18:$M$31,0),MATCH(Q86,Hoja1!$M$18:$Q$18,0)),INDEX(Hoja1!$M$51:$Q$60,MATCH($F$6,Hoja1!$M$51:$M$60,0),MATCH(Q86,Hoja1!$M$51:$Q$51,0))))</f>
        <v>0</v>
      </c>
      <c r="S86" s="57">
        <f t="shared" si="16"/>
        <v>0</v>
      </c>
      <c r="T86" s="59"/>
    </row>
    <row r="87" spans="2:20" s="37" customFormat="1" ht="22.5" customHeight="1" thickBot="1">
      <c r="B87" s="152"/>
      <c r="C87" s="60"/>
      <c r="D87" s="60"/>
      <c r="E87" s="61"/>
      <c r="F87" s="62"/>
      <c r="G87" s="63"/>
      <c r="H87" s="64">
        <f>IF(F87&lt;&gt;0,IF((G87-F87)+1=31,30,(G87-F87)+1),0)</f>
        <v>0</v>
      </c>
      <c r="I87" s="65">
        <f>+H87*$P$7</f>
        <v>0</v>
      </c>
      <c r="J87" s="65">
        <f t="shared" si="0"/>
        <v>0</v>
      </c>
      <c r="K87" s="65">
        <f t="shared" si="6"/>
        <v>0</v>
      </c>
      <c r="L87" s="65">
        <f t="shared" si="2"/>
        <v>0</v>
      </c>
      <c r="M87" s="65">
        <f t="shared" si="3"/>
        <v>0</v>
      </c>
      <c r="N87" s="66"/>
      <c r="O87" s="65" t="str">
        <f t="shared" si="11"/>
        <v>0</v>
      </c>
      <c r="P87" s="65">
        <f t="shared" si="4"/>
        <v>0</v>
      </c>
      <c r="Q87" s="66"/>
      <c r="R87" s="65" t="str">
        <f>+IF(Q87="","0",IF($P$6=2019,INDEX(Hoja1!$M$18:$Q$31,MATCH($F$6,Hoja1!$M$18:$M$31,0),MATCH(Q87,Hoja1!$M$18:$Q$18,0)),INDEX(Hoja1!$M$51:$Q$60,MATCH($F$6,Hoja1!$M$51:$M$60,0),MATCH(Q87,Hoja1!$M$51:$Q$51,0))))</f>
        <v>0</v>
      </c>
      <c r="S87" s="65">
        <f t="shared" si="16"/>
        <v>0</v>
      </c>
      <c r="T87" s="67"/>
    </row>
    <row r="88" spans="2:20" s="37" customFormat="1" ht="22.5" customHeight="1" thickBot="1">
      <c r="B88" s="68"/>
      <c r="C88" s="68"/>
      <c r="D88" s="68"/>
      <c r="E88" s="68"/>
      <c r="F88" s="68"/>
      <c r="G88" s="68"/>
      <c r="H88" s="68"/>
      <c r="I88" s="68"/>
      <c r="J88" s="68"/>
      <c r="K88" s="68"/>
      <c r="L88" s="68"/>
      <c r="M88" s="68"/>
      <c r="N88" s="68"/>
      <c r="O88" s="68"/>
      <c r="P88" s="68"/>
      <c r="Q88" s="68"/>
      <c r="R88" s="98"/>
      <c r="S88" s="68"/>
      <c r="T88" s="68"/>
    </row>
    <row r="89" spans="2:20" s="37" customFormat="1" ht="22.5" customHeight="1">
      <c r="B89" s="150" t="s">
        <v>37</v>
      </c>
      <c r="C89" s="44"/>
      <c r="D89" s="44"/>
      <c r="E89" s="45"/>
      <c r="F89" s="46"/>
      <c r="G89" s="47"/>
      <c r="H89" s="48">
        <f>IF(F89&lt;&gt;0,IF((G89-F89)+1=31,30,(G89-F89)+1),0)</f>
        <v>0</v>
      </c>
      <c r="I89" s="49">
        <f>+H89*$P$7</f>
        <v>0</v>
      </c>
      <c r="J89" s="49">
        <f t="shared" si="0"/>
        <v>0</v>
      </c>
      <c r="K89" s="49">
        <f t="shared" si="6"/>
        <v>0</v>
      </c>
      <c r="L89" s="49">
        <f t="shared" si="2"/>
        <v>0</v>
      </c>
      <c r="M89" s="49">
        <f t="shared" si="3"/>
        <v>0</v>
      </c>
      <c r="N89" s="50"/>
      <c r="O89" s="49" t="str">
        <f t="shared" si="11"/>
        <v>0</v>
      </c>
      <c r="P89" s="49">
        <f t="shared" si="4"/>
        <v>0</v>
      </c>
      <c r="Q89" s="50"/>
      <c r="R89" s="49" t="str">
        <f>+IF(Q89="","0",IF($P$6=2019,INDEX(Hoja1!$M$18:$Q$31,MATCH($F$6,Hoja1!$M$18:$M$31,0),MATCH(Q89,Hoja1!$M$18:$Q$18,0)),INDEX(Hoja1!$M$51:$Q$60,MATCH($F$6,Hoja1!$M$51:$M$60,0),MATCH(Q89,Hoja1!$M$51:$Q$51,0))))</f>
        <v>0</v>
      </c>
      <c r="S89" s="49">
        <f t="shared" ref="S89:S91" si="17">+P89+R89</f>
        <v>0</v>
      </c>
      <c r="T89" s="51"/>
    </row>
    <row r="90" spans="2:20" s="37" customFormat="1" ht="22.5" customHeight="1">
      <c r="B90" s="151"/>
      <c r="C90" s="52"/>
      <c r="D90" s="52"/>
      <c r="E90" s="53"/>
      <c r="F90" s="54"/>
      <c r="G90" s="55"/>
      <c r="H90" s="56">
        <f>IF(F90&lt;&gt;0,IF((G90-F90)+1=31,30,(G90-F90)+1),0)</f>
        <v>0</v>
      </c>
      <c r="I90" s="57">
        <f>+H90*$P$7</f>
        <v>0</v>
      </c>
      <c r="J90" s="57">
        <f t="shared" ref="J90:J91" si="18">+H90*$P$13</f>
        <v>0</v>
      </c>
      <c r="K90" s="57">
        <f t="shared" si="6"/>
        <v>0</v>
      </c>
      <c r="L90" s="57">
        <f t="shared" ref="L90:L91" si="19">+H90*$P$15</f>
        <v>0</v>
      </c>
      <c r="M90" s="57">
        <f t="shared" ref="M90:M91" si="20">+H90*$P$17</f>
        <v>0</v>
      </c>
      <c r="N90" s="58"/>
      <c r="O90" s="57" t="str">
        <f t="shared" si="11"/>
        <v>0</v>
      </c>
      <c r="P90" s="57">
        <f t="shared" ref="P90:P143" si="21">+I90+J90+K90+L90+M90+O90</f>
        <v>0</v>
      </c>
      <c r="Q90" s="58"/>
      <c r="R90" s="57" t="str">
        <f>+IF(Q90="","0",IF($P$6=2019,INDEX(Hoja1!$M$18:$Q$31,MATCH($F$6,Hoja1!$M$18:$M$31,0),MATCH(Q90,Hoja1!$M$18:$Q$18,0)),INDEX(Hoja1!$M$51:$Q$60,MATCH($F$6,Hoja1!$M$51:$M$60,0),MATCH(Q90,Hoja1!$M$51:$Q$51,0))))</f>
        <v>0</v>
      </c>
      <c r="S90" s="57">
        <f t="shared" si="17"/>
        <v>0</v>
      </c>
      <c r="T90" s="59"/>
    </row>
    <row r="91" spans="2:20" s="37" customFormat="1" ht="22.5" customHeight="1" thickBot="1">
      <c r="B91" s="152"/>
      <c r="C91" s="60"/>
      <c r="D91" s="60"/>
      <c r="E91" s="61"/>
      <c r="F91" s="62"/>
      <c r="G91" s="63"/>
      <c r="H91" s="64">
        <f>IF(F91&lt;&gt;0,IF((G91-F91)+1=31,30,(G91-F91)+1),0)</f>
        <v>0</v>
      </c>
      <c r="I91" s="65">
        <f>+H91*$P$7</f>
        <v>0</v>
      </c>
      <c r="J91" s="65">
        <f t="shared" si="18"/>
        <v>0</v>
      </c>
      <c r="K91" s="65">
        <f t="shared" si="6"/>
        <v>0</v>
      </c>
      <c r="L91" s="65">
        <f t="shared" si="19"/>
        <v>0</v>
      </c>
      <c r="M91" s="65">
        <f t="shared" si="20"/>
        <v>0</v>
      </c>
      <c r="N91" s="66"/>
      <c r="O91" s="65" t="str">
        <f t="shared" si="11"/>
        <v>0</v>
      </c>
      <c r="P91" s="65">
        <f t="shared" si="21"/>
        <v>0</v>
      </c>
      <c r="Q91" s="66"/>
      <c r="R91" s="65" t="str">
        <f>+IF(Q91="","0",IF($P$6=2019,INDEX(Hoja1!$M$18:$Q$31,MATCH($F$6,Hoja1!$M$18:$M$31,0),MATCH(Q91,Hoja1!$M$18:$Q$18,0)),INDEX(Hoja1!$M$51:$Q$60,MATCH($F$6,Hoja1!$M$51:$M$60,0),MATCH(Q91,Hoja1!$M$51:$Q$51,0))))</f>
        <v>0</v>
      </c>
      <c r="S91" s="65">
        <f t="shared" si="17"/>
        <v>0</v>
      </c>
      <c r="T91" s="67"/>
    </row>
    <row r="92" spans="2:20" s="37" customFormat="1" ht="22.5" customHeight="1" thickBot="1">
      <c r="B92" s="68"/>
      <c r="C92" s="68"/>
      <c r="D92" s="68"/>
      <c r="E92" s="68"/>
      <c r="F92" s="68"/>
      <c r="G92" s="68"/>
      <c r="H92" s="68"/>
      <c r="I92" s="68"/>
      <c r="J92" s="68"/>
      <c r="K92" s="68"/>
      <c r="L92" s="68"/>
      <c r="M92" s="68"/>
      <c r="N92" s="68"/>
      <c r="O92" s="68"/>
      <c r="P92" s="68"/>
      <c r="Q92" s="68"/>
      <c r="R92" s="98"/>
      <c r="S92" s="68"/>
      <c r="T92" s="68"/>
    </row>
    <row r="93" spans="2:20" s="37" customFormat="1" ht="22.5" customHeight="1">
      <c r="B93" s="150" t="s">
        <v>38</v>
      </c>
      <c r="C93" s="44"/>
      <c r="D93" s="44"/>
      <c r="E93" s="45"/>
      <c r="F93" s="46"/>
      <c r="G93" s="47"/>
      <c r="H93" s="48">
        <f>IF(F93&lt;&gt;0,IF((G93-F93)+1=31,30,(G93-F93)+1),0)</f>
        <v>0</v>
      </c>
      <c r="I93" s="49">
        <f>+H93*$P$7</f>
        <v>0</v>
      </c>
      <c r="J93" s="49">
        <f t="shared" ref="J93:J95" si="22">+H93*$P$13</f>
        <v>0</v>
      </c>
      <c r="K93" s="49">
        <f t="shared" si="6"/>
        <v>0</v>
      </c>
      <c r="L93" s="49">
        <f t="shared" ref="L93:L95" si="23">+H93*$P$15</f>
        <v>0</v>
      </c>
      <c r="M93" s="49">
        <f t="shared" ref="M93:M95" si="24">+H93*$P$17</f>
        <v>0</v>
      </c>
      <c r="N93" s="50"/>
      <c r="O93" s="49" t="str">
        <f t="shared" si="11"/>
        <v>0</v>
      </c>
      <c r="P93" s="49">
        <f t="shared" si="21"/>
        <v>0</v>
      </c>
      <c r="Q93" s="50"/>
      <c r="R93" s="49" t="str">
        <f>+IF(Q93="","0",IF($P$6=2019,INDEX(Hoja1!$M$18:$Q$31,MATCH($F$6,Hoja1!$M$18:$M$31,0),MATCH(Q93,Hoja1!$M$18:$Q$18,0)),INDEX(Hoja1!$M$51:$Q$60,MATCH($F$6,Hoja1!$M$51:$M$60,0),MATCH(Q93,Hoja1!$M$51:$Q$51,0))))</f>
        <v>0</v>
      </c>
      <c r="S93" s="49">
        <f t="shared" ref="S93:S95" si="25">+P93+R93</f>
        <v>0</v>
      </c>
      <c r="T93" s="51"/>
    </row>
    <row r="94" spans="2:20" s="37" customFormat="1" ht="22.5" customHeight="1">
      <c r="B94" s="151"/>
      <c r="C94" s="52"/>
      <c r="D94" s="52"/>
      <c r="E94" s="53"/>
      <c r="F94" s="54"/>
      <c r="G94" s="55"/>
      <c r="H94" s="56">
        <f>IF(F94&lt;&gt;0,IF((G94-F94)+1=31,30,(G94-F94)+1),0)</f>
        <v>0</v>
      </c>
      <c r="I94" s="57">
        <f>+H94*$P$7</f>
        <v>0</v>
      </c>
      <c r="J94" s="57">
        <f t="shared" si="22"/>
        <v>0</v>
      </c>
      <c r="K94" s="57">
        <f t="shared" ref="K94:K95" si="26">+H94*$P$14</f>
        <v>0</v>
      </c>
      <c r="L94" s="57">
        <f t="shared" si="23"/>
        <v>0</v>
      </c>
      <c r="M94" s="57">
        <f t="shared" si="24"/>
        <v>0</v>
      </c>
      <c r="N94" s="58"/>
      <c r="O94" s="57" t="str">
        <f t="shared" si="11"/>
        <v>0</v>
      </c>
      <c r="P94" s="57">
        <f t="shared" si="21"/>
        <v>0</v>
      </c>
      <c r="Q94" s="58"/>
      <c r="R94" s="57" t="str">
        <f>+IF(Q94="","0",IF($P$6=2019,INDEX(Hoja1!$M$18:$Q$31,MATCH($F$6,Hoja1!$M$18:$M$31,0),MATCH(Q94,Hoja1!$M$18:$Q$18,0)),INDEX(Hoja1!$M$51:$Q$60,MATCH($F$6,Hoja1!$M$51:$M$60,0),MATCH(Q94,Hoja1!$M$51:$Q$51,0))))</f>
        <v>0</v>
      </c>
      <c r="S94" s="57">
        <f t="shared" si="25"/>
        <v>0</v>
      </c>
      <c r="T94" s="59"/>
    </row>
    <row r="95" spans="2:20" s="37" customFormat="1" ht="22.5" customHeight="1" thickBot="1">
      <c r="B95" s="152"/>
      <c r="C95" s="60"/>
      <c r="D95" s="60"/>
      <c r="E95" s="61"/>
      <c r="F95" s="62"/>
      <c r="G95" s="63"/>
      <c r="H95" s="64">
        <f>IF(F95&lt;&gt;0,IF((G95-F95)+1=31,30,(G95-F95)+1),0)</f>
        <v>0</v>
      </c>
      <c r="I95" s="65">
        <f>+H95*$P$7</f>
        <v>0</v>
      </c>
      <c r="J95" s="65">
        <f t="shared" si="22"/>
        <v>0</v>
      </c>
      <c r="K95" s="65">
        <f t="shared" si="26"/>
        <v>0</v>
      </c>
      <c r="L95" s="65">
        <f t="shared" si="23"/>
        <v>0</v>
      </c>
      <c r="M95" s="65">
        <f t="shared" si="24"/>
        <v>0</v>
      </c>
      <c r="N95" s="66"/>
      <c r="O95" s="65" t="str">
        <f t="shared" si="11"/>
        <v>0</v>
      </c>
      <c r="P95" s="65">
        <f t="shared" si="21"/>
        <v>0</v>
      </c>
      <c r="Q95" s="66"/>
      <c r="R95" s="65" t="str">
        <f>+IF(Q95="","0",IF($P$6=2019,INDEX(Hoja1!$M$18:$Q$31,MATCH($F$6,Hoja1!$M$18:$M$31,0),MATCH(Q95,Hoja1!$M$18:$Q$18,0)),INDEX(Hoja1!$M$51:$Q$60,MATCH($F$6,Hoja1!$M$51:$M$60,0),MATCH(Q95,Hoja1!$M$51:$Q$51,0))))</f>
        <v>0</v>
      </c>
      <c r="S95" s="65">
        <f t="shared" si="25"/>
        <v>0</v>
      </c>
      <c r="T95" s="67"/>
    </row>
    <row r="96" spans="2:20" s="37" customFormat="1" ht="22.5" customHeight="1" thickBot="1">
      <c r="B96" s="68"/>
      <c r="C96" s="68"/>
      <c r="D96" s="68"/>
      <c r="E96" s="68"/>
      <c r="F96" s="68"/>
      <c r="G96" s="68"/>
      <c r="H96" s="68"/>
      <c r="I96" s="68"/>
      <c r="J96" s="68"/>
      <c r="K96" s="68"/>
      <c r="L96" s="68"/>
      <c r="M96" s="68"/>
      <c r="N96" s="68"/>
      <c r="O96" s="68"/>
      <c r="P96" s="68"/>
      <c r="Q96" s="68"/>
      <c r="R96" s="98"/>
      <c r="S96" s="68"/>
      <c r="T96" s="68"/>
    </row>
    <row r="97" spans="2:20" s="37" customFormat="1" ht="22.5" customHeight="1">
      <c r="B97" s="150" t="s">
        <v>39</v>
      </c>
      <c r="C97" s="44"/>
      <c r="D97" s="44"/>
      <c r="E97" s="45"/>
      <c r="F97" s="46"/>
      <c r="G97" s="47"/>
      <c r="H97" s="48">
        <f>IF(F97&lt;&gt;0,IF((G97-F97)+1=31,30,(G97-F97)+1),0)</f>
        <v>0</v>
      </c>
      <c r="I97" s="49">
        <f>+H97*$P$7</f>
        <v>0</v>
      </c>
      <c r="J97" s="49">
        <f t="shared" ref="J97:J99" si="27">+H97*$P$13</f>
        <v>0</v>
      </c>
      <c r="K97" s="49">
        <f t="shared" ref="K97:K99" si="28">+H97*$P$14</f>
        <v>0</v>
      </c>
      <c r="L97" s="49">
        <f t="shared" ref="L97:L99" si="29">+H97*$P$15</f>
        <v>0</v>
      </c>
      <c r="M97" s="49">
        <f t="shared" ref="M97:M99" si="30">+H97*$P$17</f>
        <v>0</v>
      </c>
      <c r="N97" s="50"/>
      <c r="O97" s="49" t="str">
        <f t="shared" si="11"/>
        <v>0</v>
      </c>
      <c r="P97" s="49">
        <f t="shared" si="21"/>
        <v>0</v>
      </c>
      <c r="Q97" s="50"/>
      <c r="R97" s="49" t="str">
        <f>+IF(Q97="","0",IF($P$6=2019,INDEX(Hoja1!$M$18:$Q$31,MATCH($F$6,Hoja1!$M$18:$M$31,0),MATCH(Q97,Hoja1!$M$18:$Q$18,0)),INDEX(Hoja1!$M$51:$Q$60,MATCH($F$6,Hoja1!$M$51:$M$60,0),MATCH(Q97,Hoja1!$M$51:$Q$51,0))))</f>
        <v>0</v>
      </c>
      <c r="S97" s="49">
        <f t="shared" ref="S97:S99" si="31">+P97+R97</f>
        <v>0</v>
      </c>
      <c r="T97" s="51"/>
    </row>
    <row r="98" spans="2:20" s="37" customFormat="1" ht="22.5" customHeight="1">
      <c r="B98" s="151"/>
      <c r="C98" s="52"/>
      <c r="D98" s="52"/>
      <c r="E98" s="53"/>
      <c r="F98" s="54"/>
      <c r="G98" s="55"/>
      <c r="H98" s="56">
        <f>IF(F98&lt;&gt;0,IF((G98-F98)+1=31,30,(G98-F98)+1),0)</f>
        <v>0</v>
      </c>
      <c r="I98" s="57">
        <f>+H98*$P$7</f>
        <v>0</v>
      </c>
      <c r="J98" s="57">
        <f t="shared" si="27"/>
        <v>0</v>
      </c>
      <c r="K98" s="57">
        <f t="shared" si="28"/>
        <v>0</v>
      </c>
      <c r="L98" s="57">
        <f t="shared" si="29"/>
        <v>0</v>
      </c>
      <c r="M98" s="57">
        <f t="shared" si="30"/>
        <v>0</v>
      </c>
      <c r="N98" s="58"/>
      <c r="O98" s="57" t="str">
        <f t="shared" si="11"/>
        <v>0</v>
      </c>
      <c r="P98" s="57">
        <f t="shared" si="21"/>
        <v>0</v>
      </c>
      <c r="Q98" s="58"/>
      <c r="R98" s="57" t="str">
        <f>+IF(Q98="","0",IF($P$6=2019,INDEX(Hoja1!$M$18:$Q$31,MATCH($F$6,Hoja1!$M$18:$M$31,0),MATCH(Q98,Hoja1!$M$18:$Q$18,0)),INDEX(Hoja1!$M$51:$Q$60,MATCH($F$6,Hoja1!$M$51:$M$60,0),MATCH(Q98,Hoja1!$M$51:$Q$51,0))))</f>
        <v>0</v>
      </c>
      <c r="S98" s="57">
        <f t="shared" si="31"/>
        <v>0</v>
      </c>
      <c r="T98" s="59"/>
    </row>
    <row r="99" spans="2:20" s="37" customFormat="1" ht="22.5" customHeight="1" thickBot="1">
      <c r="B99" s="152"/>
      <c r="C99" s="60"/>
      <c r="D99" s="60"/>
      <c r="E99" s="61"/>
      <c r="F99" s="62"/>
      <c r="G99" s="63"/>
      <c r="H99" s="64">
        <f>IF(F99&lt;&gt;0,IF((G99-F99)+1=31,30,(G99-F99)+1),0)</f>
        <v>0</v>
      </c>
      <c r="I99" s="65">
        <f>+H99*$P$7</f>
        <v>0</v>
      </c>
      <c r="J99" s="65">
        <f t="shared" si="27"/>
        <v>0</v>
      </c>
      <c r="K99" s="65">
        <f t="shared" si="28"/>
        <v>0</v>
      </c>
      <c r="L99" s="65">
        <f t="shared" si="29"/>
        <v>0</v>
      </c>
      <c r="M99" s="65">
        <f t="shared" si="30"/>
        <v>0</v>
      </c>
      <c r="N99" s="66"/>
      <c r="O99" s="65" t="str">
        <f t="shared" si="11"/>
        <v>0</v>
      </c>
      <c r="P99" s="65">
        <f t="shared" si="21"/>
        <v>0</v>
      </c>
      <c r="Q99" s="66"/>
      <c r="R99" s="65" t="str">
        <f>+IF(Q99="","0",IF($P$6=2019,INDEX(Hoja1!$M$18:$Q$31,MATCH($F$6,Hoja1!$M$18:$M$31,0),MATCH(Q99,Hoja1!$M$18:$Q$18,0)),INDEX(Hoja1!$M$51:$Q$60,MATCH($F$6,Hoja1!$M$51:$M$60,0),MATCH(Q99,Hoja1!$M$51:$Q$51,0))))</f>
        <v>0</v>
      </c>
      <c r="S99" s="65">
        <f t="shared" si="31"/>
        <v>0</v>
      </c>
      <c r="T99" s="67"/>
    </row>
    <row r="100" spans="2:20" s="37" customFormat="1" ht="22.5" customHeight="1" thickBot="1">
      <c r="B100" s="68"/>
      <c r="C100" s="68"/>
      <c r="D100" s="68"/>
      <c r="E100" s="68"/>
      <c r="F100" s="68"/>
      <c r="G100" s="68"/>
      <c r="H100" s="68"/>
      <c r="I100" s="68"/>
      <c r="J100" s="68"/>
      <c r="K100" s="68"/>
      <c r="L100" s="68"/>
      <c r="M100" s="68"/>
      <c r="N100" s="68"/>
      <c r="O100" s="68"/>
      <c r="P100" s="68"/>
      <c r="Q100" s="68"/>
      <c r="R100" s="98"/>
      <c r="S100" s="68"/>
      <c r="T100" s="68"/>
    </row>
    <row r="101" spans="2:20" s="37" customFormat="1" ht="22.5" customHeight="1">
      <c r="B101" s="150" t="s">
        <v>40</v>
      </c>
      <c r="C101" s="44"/>
      <c r="D101" s="44"/>
      <c r="E101" s="45"/>
      <c r="F101" s="46"/>
      <c r="G101" s="47"/>
      <c r="H101" s="48">
        <f>IF(F101&lt;&gt;0,IF((G101-F101)+1=31,30,(G101-F101)+1),0)</f>
        <v>0</v>
      </c>
      <c r="I101" s="49">
        <f>+H101*$P$7</f>
        <v>0</v>
      </c>
      <c r="J101" s="49">
        <f t="shared" ref="J101:J103" si="32">+H101*$P$13</f>
        <v>0</v>
      </c>
      <c r="K101" s="49">
        <f t="shared" ref="K101:K103" si="33">+H101*$P$14</f>
        <v>0</v>
      </c>
      <c r="L101" s="49">
        <f t="shared" ref="L101:L103" si="34">+H101*$P$15</f>
        <v>0</v>
      </c>
      <c r="M101" s="49">
        <f t="shared" ref="M101:M103" si="35">+H101*$P$17</f>
        <v>0</v>
      </c>
      <c r="N101" s="50"/>
      <c r="O101" s="49" t="str">
        <f t="shared" si="11"/>
        <v>0</v>
      </c>
      <c r="P101" s="49">
        <f t="shared" si="21"/>
        <v>0</v>
      </c>
      <c r="Q101" s="50"/>
      <c r="R101" s="49" t="str">
        <f>+IF(Q101="","0",IF($P$6=2019,INDEX(Hoja1!$M$18:$Q$31,MATCH($F$6,Hoja1!$M$18:$M$31,0),MATCH(Q101,Hoja1!$M$18:$Q$18,0)),INDEX(Hoja1!$M$51:$Q$60,MATCH($F$6,Hoja1!$M$51:$M$60,0),MATCH(Q101,Hoja1!$M$51:$Q$51,0))))</f>
        <v>0</v>
      </c>
      <c r="S101" s="49">
        <f t="shared" ref="S101:S103" si="36">+P101+R101</f>
        <v>0</v>
      </c>
      <c r="T101" s="51"/>
    </row>
    <row r="102" spans="2:20" s="37" customFormat="1" ht="22.5" customHeight="1">
      <c r="B102" s="151"/>
      <c r="C102" s="52"/>
      <c r="D102" s="52"/>
      <c r="E102" s="53"/>
      <c r="F102" s="54"/>
      <c r="G102" s="55"/>
      <c r="H102" s="56">
        <f>IF(F102&lt;&gt;0,IF((G102-F102)+1=31,30,(G102-F102)+1),0)</f>
        <v>0</v>
      </c>
      <c r="I102" s="57">
        <f>+H102*$P$7</f>
        <v>0</v>
      </c>
      <c r="J102" s="57">
        <f t="shared" si="32"/>
        <v>0</v>
      </c>
      <c r="K102" s="57">
        <f t="shared" si="33"/>
        <v>0</v>
      </c>
      <c r="L102" s="57">
        <f t="shared" si="34"/>
        <v>0</v>
      </c>
      <c r="M102" s="57">
        <f t="shared" si="35"/>
        <v>0</v>
      </c>
      <c r="N102" s="58"/>
      <c r="O102" s="57" t="str">
        <f t="shared" si="11"/>
        <v>0</v>
      </c>
      <c r="P102" s="57">
        <f t="shared" si="21"/>
        <v>0</v>
      </c>
      <c r="Q102" s="58"/>
      <c r="R102" s="57" t="str">
        <f>+IF(Q102="","0",IF($P$6=2019,INDEX(Hoja1!$M$18:$Q$31,MATCH($F$6,Hoja1!$M$18:$M$31,0),MATCH(Q102,Hoja1!$M$18:$Q$18,0)),INDEX(Hoja1!$M$51:$Q$60,MATCH($F$6,Hoja1!$M$51:$M$60,0),MATCH(Q102,Hoja1!$M$51:$Q$51,0))))</f>
        <v>0</v>
      </c>
      <c r="S102" s="57">
        <f t="shared" si="36"/>
        <v>0</v>
      </c>
      <c r="T102" s="59"/>
    </row>
    <row r="103" spans="2:20" s="37" customFormat="1" ht="22.5" customHeight="1" thickBot="1">
      <c r="B103" s="152"/>
      <c r="C103" s="60"/>
      <c r="D103" s="60"/>
      <c r="E103" s="61"/>
      <c r="F103" s="62"/>
      <c r="G103" s="63"/>
      <c r="H103" s="64">
        <f>IF(F103&lt;&gt;0,IF((G103-F103)+1=31,30,(G103-F103)+1),0)</f>
        <v>0</v>
      </c>
      <c r="I103" s="65">
        <f>+H103*$P$7</f>
        <v>0</v>
      </c>
      <c r="J103" s="65">
        <f t="shared" si="32"/>
        <v>0</v>
      </c>
      <c r="K103" s="65">
        <f t="shared" si="33"/>
        <v>0</v>
      </c>
      <c r="L103" s="65">
        <f t="shared" si="34"/>
        <v>0</v>
      </c>
      <c r="M103" s="65">
        <f t="shared" si="35"/>
        <v>0</v>
      </c>
      <c r="N103" s="66"/>
      <c r="O103" s="65" t="str">
        <f t="shared" si="11"/>
        <v>0</v>
      </c>
      <c r="P103" s="65">
        <f t="shared" si="21"/>
        <v>0</v>
      </c>
      <c r="Q103" s="66"/>
      <c r="R103" s="65" t="str">
        <f>+IF(Q103="","0",IF($P$6=2019,INDEX(Hoja1!$M$18:$Q$31,MATCH($F$6,Hoja1!$M$18:$M$31,0),MATCH(Q103,Hoja1!$M$18:$Q$18,0)),INDEX(Hoja1!$M$51:$Q$60,MATCH($F$6,Hoja1!$M$51:$M$60,0),MATCH(Q103,Hoja1!$M$51:$Q$51,0))))</f>
        <v>0</v>
      </c>
      <c r="S103" s="65">
        <f t="shared" si="36"/>
        <v>0</v>
      </c>
      <c r="T103" s="67"/>
    </row>
    <row r="104" spans="2:20" s="37" customFormat="1" ht="22.5" customHeight="1" thickBot="1">
      <c r="B104" s="42"/>
      <c r="C104" s="42"/>
      <c r="D104" s="42"/>
      <c r="E104" s="42"/>
      <c r="F104" s="42"/>
      <c r="G104" s="42"/>
      <c r="H104" s="42"/>
      <c r="I104" s="42"/>
      <c r="J104" s="42"/>
      <c r="K104" s="42"/>
      <c r="L104" s="42"/>
      <c r="M104" s="42"/>
      <c r="N104" s="42"/>
      <c r="O104" s="42"/>
      <c r="P104" s="68"/>
      <c r="Q104" s="42"/>
      <c r="R104" s="98"/>
      <c r="S104" s="42"/>
      <c r="T104" s="42"/>
    </row>
    <row r="105" spans="2:20" s="37" customFormat="1" ht="22.5" customHeight="1">
      <c r="B105" s="150" t="s">
        <v>85</v>
      </c>
      <c r="C105" s="44"/>
      <c r="D105" s="44"/>
      <c r="E105" s="45"/>
      <c r="F105" s="46"/>
      <c r="G105" s="47"/>
      <c r="H105" s="48">
        <f>IF(F105&lt;&gt;0,IF((G105-F105)+1=31,30,(G105-F105)+1),0)</f>
        <v>0</v>
      </c>
      <c r="I105" s="49">
        <f>+H105*$P$7</f>
        <v>0</v>
      </c>
      <c r="J105" s="49">
        <f t="shared" ref="J105:J107" si="37">+H105*$P$13</f>
        <v>0</v>
      </c>
      <c r="K105" s="49">
        <f t="shared" ref="K105:K107" si="38">+H105*$P$14</f>
        <v>0</v>
      </c>
      <c r="L105" s="49">
        <f t="shared" ref="L105:L107" si="39">+H105*$P$15</f>
        <v>0</v>
      </c>
      <c r="M105" s="49">
        <f t="shared" ref="M105:M107" si="40">+H105*$P$17</f>
        <v>0</v>
      </c>
      <c r="N105" s="50"/>
      <c r="O105" s="49" t="str">
        <f t="shared" si="11"/>
        <v>0</v>
      </c>
      <c r="P105" s="49">
        <f t="shared" si="21"/>
        <v>0</v>
      </c>
      <c r="Q105" s="50"/>
      <c r="R105" s="49" t="str">
        <f>+IF(Q105="","0",IF($P$6=2019,INDEX(Hoja1!$M$18:$Q$31,MATCH($F$6,Hoja1!$M$18:$M$31,0),MATCH(Q105,Hoja1!$M$18:$Q$18,0)),INDEX(Hoja1!$M$51:$Q$60,MATCH($F$6,Hoja1!$M$51:$M$60,0),MATCH(Q105,Hoja1!$M$51:$Q$51,0))))</f>
        <v>0</v>
      </c>
      <c r="S105" s="49">
        <f t="shared" ref="S105:S107" si="41">+P105+R105</f>
        <v>0</v>
      </c>
      <c r="T105" s="51"/>
    </row>
    <row r="106" spans="2:20" s="37" customFormat="1" ht="22.5" customHeight="1">
      <c r="B106" s="151"/>
      <c r="C106" s="52"/>
      <c r="D106" s="52"/>
      <c r="E106" s="53"/>
      <c r="F106" s="54"/>
      <c r="G106" s="55"/>
      <c r="H106" s="56">
        <f>IF(F106&lt;&gt;0,IF((G106-F106)+1=31,30,(G106-F106)+1),0)</f>
        <v>0</v>
      </c>
      <c r="I106" s="57">
        <f>+H106*$P$7</f>
        <v>0</v>
      </c>
      <c r="J106" s="57">
        <f t="shared" si="37"/>
        <v>0</v>
      </c>
      <c r="K106" s="57">
        <f t="shared" si="38"/>
        <v>0</v>
      </c>
      <c r="L106" s="57">
        <f t="shared" si="39"/>
        <v>0</v>
      </c>
      <c r="M106" s="57">
        <f t="shared" si="40"/>
        <v>0</v>
      </c>
      <c r="N106" s="58"/>
      <c r="O106" s="57" t="str">
        <f t="shared" ref="O106:O107" si="42">IF(N106="","0",IF(N106="SI",$P$16*1,0))</f>
        <v>0</v>
      </c>
      <c r="P106" s="57">
        <f t="shared" si="21"/>
        <v>0</v>
      </c>
      <c r="Q106" s="58"/>
      <c r="R106" s="57" t="str">
        <f>+IF(Q106="","0",IF($P$6=2019,INDEX(Hoja1!$M$18:$Q$31,MATCH($F$6,Hoja1!$M$18:$M$31,0),MATCH(Q106,Hoja1!$M$18:$Q$18,0)),INDEX(Hoja1!$M$51:$Q$60,MATCH($F$6,Hoja1!$M$51:$M$60,0),MATCH(Q106,Hoja1!$M$51:$Q$51,0))))</f>
        <v>0</v>
      </c>
      <c r="S106" s="57">
        <f t="shared" si="41"/>
        <v>0</v>
      </c>
      <c r="T106" s="59"/>
    </row>
    <row r="107" spans="2:20" s="37" customFormat="1" ht="22.5" customHeight="1" thickBot="1">
      <c r="B107" s="152"/>
      <c r="C107" s="60"/>
      <c r="D107" s="60"/>
      <c r="E107" s="61"/>
      <c r="F107" s="62"/>
      <c r="G107" s="63"/>
      <c r="H107" s="64">
        <f>IF(F107&lt;&gt;0,IF((G107-F107)+1=31,30,(G107-F107)+1),0)</f>
        <v>0</v>
      </c>
      <c r="I107" s="65">
        <f>+H107*$P$7</f>
        <v>0</v>
      </c>
      <c r="J107" s="65">
        <f t="shared" si="37"/>
        <v>0</v>
      </c>
      <c r="K107" s="65">
        <f t="shared" si="38"/>
        <v>0</v>
      </c>
      <c r="L107" s="65">
        <f t="shared" si="39"/>
        <v>0</v>
      </c>
      <c r="M107" s="65">
        <f t="shared" si="40"/>
        <v>0</v>
      </c>
      <c r="N107" s="66"/>
      <c r="O107" s="65" t="str">
        <f t="shared" si="42"/>
        <v>0</v>
      </c>
      <c r="P107" s="65">
        <f t="shared" si="21"/>
        <v>0</v>
      </c>
      <c r="Q107" s="66"/>
      <c r="R107" s="65" t="str">
        <f>+IF(Q107="","0",IF($P$6=2019,INDEX(Hoja1!$M$18:$Q$31,MATCH($F$6,Hoja1!$M$18:$M$31,0),MATCH(Q107,Hoja1!$M$18:$Q$18,0)),INDEX(Hoja1!$M$51:$Q$60,MATCH($F$6,Hoja1!$M$51:$M$60,0),MATCH(Q107,Hoja1!$M$51:$Q$51,0))))</f>
        <v>0</v>
      </c>
      <c r="S107" s="65">
        <f t="shared" si="41"/>
        <v>0</v>
      </c>
      <c r="T107" s="67"/>
    </row>
    <row r="108" spans="2:20" s="37" customFormat="1" ht="22.5" customHeight="1" thickBot="1">
      <c r="B108" s="68"/>
      <c r="C108" s="68"/>
      <c r="D108" s="68"/>
      <c r="E108" s="68"/>
      <c r="F108" s="68"/>
      <c r="G108" s="68"/>
      <c r="H108" s="68"/>
      <c r="I108" s="68"/>
      <c r="J108" s="68"/>
      <c r="K108" s="68"/>
      <c r="L108" s="68"/>
      <c r="M108" s="68"/>
      <c r="N108" s="68"/>
      <c r="O108" s="68"/>
      <c r="P108" s="68"/>
      <c r="Q108" s="68"/>
      <c r="R108" s="98"/>
      <c r="S108" s="68"/>
      <c r="T108" s="68"/>
    </row>
    <row r="109" spans="2:20" s="37" customFormat="1" ht="22.5" customHeight="1">
      <c r="B109" s="150" t="s">
        <v>86</v>
      </c>
      <c r="C109" s="44"/>
      <c r="D109" s="44"/>
      <c r="E109" s="45"/>
      <c r="F109" s="46"/>
      <c r="G109" s="47"/>
      <c r="H109" s="48">
        <f>IF(F109&lt;&gt;0,IF((G109-F109)+1=31,30,(G109-F109)+1),0)</f>
        <v>0</v>
      </c>
      <c r="I109" s="49">
        <f>+H109*$P$7</f>
        <v>0</v>
      </c>
      <c r="J109" s="49">
        <f t="shared" ref="J109:J111" si="43">+H109*$P$13</f>
        <v>0</v>
      </c>
      <c r="K109" s="49">
        <f t="shared" ref="K109:K111" si="44">+H109*$P$14</f>
        <v>0</v>
      </c>
      <c r="L109" s="49">
        <f t="shared" ref="L109:L111" si="45">+H109*$P$15</f>
        <v>0</v>
      </c>
      <c r="M109" s="49">
        <f t="shared" ref="M109:M111" si="46">+H109*$P$17</f>
        <v>0</v>
      </c>
      <c r="N109" s="50"/>
      <c r="O109" s="49" t="str">
        <f t="shared" ref="O109:O111" si="47">IF(N109="","0",IF(N109="SI",$P$16*1,0))</f>
        <v>0</v>
      </c>
      <c r="P109" s="49">
        <f t="shared" si="21"/>
        <v>0</v>
      </c>
      <c r="Q109" s="50"/>
      <c r="R109" s="49" t="str">
        <f>+IF(Q109="","0",IF($P$6=2019,INDEX(Hoja1!$M$18:$Q$31,MATCH($F$6,Hoja1!$M$18:$M$31,0),MATCH(Q109,Hoja1!$M$18:$Q$18,0)),INDEX(Hoja1!$M$51:$Q$60,MATCH($F$6,Hoja1!$M$51:$M$60,0),MATCH(Q109,Hoja1!$M$51:$Q$51,0))))</f>
        <v>0</v>
      </c>
      <c r="S109" s="49">
        <f t="shared" ref="S109:S111" si="48">+P109+R109</f>
        <v>0</v>
      </c>
      <c r="T109" s="51"/>
    </row>
    <row r="110" spans="2:20" s="37" customFormat="1" ht="22.5" customHeight="1">
      <c r="B110" s="151"/>
      <c r="C110" s="52"/>
      <c r="D110" s="52"/>
      <c r="E110" s="53"/>
      <c r="F110" s="54"/>
      <c r="G110" s="55"/>
      <c r="H110" s="56">
        <f>IF(F110&lt;&gt;0,IF((G110-F110)+1=31,30,(G110-F110)+1),0)</f>
        <v>0</v>
      </c>
      <c r="I110" s="57">
        <f>+H110*$P$7</f>
        <v>0</v>
      </c>
      <c r="J110" s="57">
        <f t="shared" si="43"/>
        <v>0</v>
      </c>
      <c r="K110" s="57">
        <f t="shared" si="44"/>
        <v>0</v>
      </c>
      <c r="L110" s="57">
        <f t="shared" si="45"/>
        <v>0</v>
      </c>
      <c r="M110" s="57">
        <f t="shared" si="46"/>
        <v>0</v>
      </c>
      <c r="N110" s="58"/>
      <c r="O110" s="57" t="str">
        <f t="shared" si="47"/>
        <v>0</v>
      </c>
      <c r="P110" s="57">
        <f t="shared" si="21"/>
        <v>0</v>
      </c>
      <c r="Q110" s="58"/>
      <c r="R110" s="57" t="str">
        <f>+IF(Q110="","0",IF($P$6=2019,INDEX(Hoja1!$M$18:$Q$31,MATCH($F$6,Hoja1!$M$18:$M$31,0),MATCH(Q110,Hoja1!$M$18:$Q$18,0)),INDEX(Hoja1!$M$51:$Q$60,MATCH($F$6,Hoja1!$M$51:$M$60,0),MATCH(Q110,Hoja1!$M$51:$Q$51,0))))</f>
        <v>0</v>
      </c>
      <c r="S110" s="57">
        <f t="shared" si="48"/>
        <v>0</v>
      </c>
      <c r="T110" s="59"/>
    </row>
    <row r="111" spans="2:20" s="37" customFormat="1" ht="22.5" customHeight="1" thickBot="1">
      <c r="B111" s="152"/>
      <c r="C111" s="60"/>
      <c r="D111" s="60"/>
      <c r="E111" s="61"/>
      <c r="F111" s="62"/>
      <c r="G111" s="63"/>
      <c r="H111" s="64">
        <f>IF(F111&lt;&gt;0,IF((G111-F111)+1=31,30,(G111-F111)+1),0)</f>
        <v>0</v>
      </c>
      <c r="I111" s="65">
        <f>+H111*$P$7</f>
        <v>0</v>
      </c>
      <c r="J111" s="65">
        <f t="shared" si="43"/>
        <v>0</v>
      </c>
      <c r="K111" s="65">
        <f t="shared" si="44"/>
        <v>0</v>
      </c>
      <c r="L111" s="65">
        <f t="shared" si="45"/>
        <v>0</v>
      </c>
      <c r="M111" s="65">
        <f t="shared" si="46"/>
        <v>0</v>
      </c>
      <c r="N111" s="66"/>
      <c r="O111" s="65" t="str">
        <f t="shared" si="47"/>
        <v>0</v>
      </c>
      <c r="P111" s="65">
        <f t="shared" si="21"/>
        <v>0</v>
      </c>
      <c r="Q111" s="66"/>
      <c r="R111" s="65" t="str">
        <f>+IF(Q111="","0",IF($P$6=2019,INDEX(Hoja1!$M$18:$Q$31,MATCH($F$6,Hoja1!$M$18:$M$31,0),MATCH(Q111,Hoja1!$M$18:$Q$18,0)),INDEX(Hoja1!$M$51:$Q$60,MATCH($F$6,Hoja1!$M$51:$M$60,0),MATCH(Q111,Hoja1!$M$51:$Q$51,0))))</f>
        <v>0</v>
      </c>
      <c r="S111" s="65">
        <f t="shared" si="48"/>
        <v>0</v>
      </c>
      <c r="T111" s="67"/>
    </row>
    <row r="112" spans="2:20" s="37" customFormat="1" ht="22.5" customHeight="1" thickBot="1">
      <c r="B112" s="68"/>
      <c r="C112" s="68"/>
      <c r="D112" s="68"/>
      <c r="E112" s="68"/>
      <c r="F112" s="68"/>
      <c r="G112" s="68"/>
      <c r="H112" s="68"/>
      <c r="I112" s="68"/>
      <c r="J112" s="68"/>
      <c r="K112" s="68"/>
      <c r="L112" s="68"/>
      <c r="M112" s="68"/>
      <c r="N112" s="68"/>
      <c r="O112" s="68"/>
      <c r="P112" s="68"/>
      <c r="Q112" s="68"/>
      <c r="R112" s="98"/>
      <c r="S112" s="68"/>
      <c r="T112" s="68"/>
    </row>
    <row r="113" spans="2:20" s="37" customFormat="1" ht="22.5" customHeight="1">
      <c r="B113" s="150" t="s">
        <v>87</v>
      </c>
      <c r="C113" s="44"/>
      <c r="D113" s="44"/>
      <c r="E113" s="45"/>
      <c r="F113" s="46"/>
      <c r="G113" s="47"/>
      <c r="H113" s="48">
        <f>IF(F113&lt;&gt;0,IF((G113-F113)+1=31,30,(G113-F113)+1),0)</f>
        <v>0</v>
      </c>
      <c r="I113" s="49">
        <f>+H113*$P$7</f>
        <v>0</v>
      </c>
      <c r="J113" s="49">
        <f t="shared" ref="J113:J115" si="49">+H113*$P$13</f>
        <v>0</v>
      </c>
      <c r="K113" s="49">
        <f t="shared" ref="K113:K115" si="50">+H113*$P$14</f>
        <v>0</v>
      </c>
      <c r="L113" s="49">
        <f t="shared" ref="L113:L115" si="51">+H113*$P$15</f>
        <v>0</v>
      </c>
      <c r="M113" s="49">
        <f t="shared" ref="M113:M115" si="52">+H113*$P$17</f>
        <v>0</v>
      </c>
      <c r="N113" s="50"/>
      <c r="O113" s="49" t="str">
        <f t="shared" ref="O113:O115" si="53">IF(N113="","0",IF(N113="SI",$P$16*1,0))</f>
        <v>0</v>
      </c>
      <c r="P113" s="49">
        <f t="shared" si="21"/>
        <v>0</v>
      </c>
      <c r="Q113" s="50"/>
      <c r="R113" s="49" t="str">
        <f>+IF(Q113="","0",IF($P$6=2019,INDEX(Hoja1!$M$18:$Q$31,MATCH($F$6,Hoja1!$M$18:$M$31,0),MATCH(Q113,Hoja1!$M$18:$Q$18,0)),INDEX(Hoja1!$M$51:$Q$60,MATCH($F$6,Hoja1!$M$51:$M$60,0),MATCH(Q113,Hoja1!$M$51:$Q$51,0))))</f>
        <v>0</v>
      </c>
      <c r="S113" s="49">
        <f t="shared" ref="S113:S115" si="54">+P113+R113</f>
        <v>0</v>
      </c>
      <c r="T113" s="51"/>
    </row>
    <row r="114" spans="2:20" s="37" customFormat="1" ht="22.5" customHeight="1">
      <c r="B114" s="151"/>
      <c r="C114" s="52"/>
      <c r="D114" s="52"/>
      <c r="E114" s="53"/>
      <c r="F114" s="54"/>
      <c r="G114" s="55"/>
      <c r="H114" s="56">
        <f>IF(F114&lt;&gt;0,IF((G114-F114)+1=31,30,(G114-F114)+1),0)</f>
        <v>0</v>
      </c>
      <c r="I114" s="57">
        <f>+H114*$P$7</f>
        <v>0</v>
      </c>
      <c r="J114" s="57">
        <f t="shared" si="49"/>
        <v>0</v>
      </c>
      <c r="K114" s="57">
        <f t="shared" si="50"/>
        <v>0</v>
      </c>
      <c r="L114" s="57">
        <f t="shared" si="51"/>
        <v>0</v>
      </c>
      <c r="M114" s="57">
        <f t="shared" si="52"/>
        <v>0</v>
      </c>
      <c r="N114" s="58"/>
      <c r="O114" s="57" t="str">
        <f t="shared" si="53"/>
        <v>0</v>
      </c>
      <c r="P114" s="57">
        <f t="shared" si="21"/>
        <v>0</v>
      </c>
      <c r="Q114" s="58"/>
      <c r="R114" s="57" t="str">
        <f>+IF(Q114="","0",IF($P$6=2019,INDEX(Hoja1!$M$18:$Q$31,MATCH($F$6,Hoja1!$M$18:$M$31,0),MATCH(Q114,Hoja1!$M$18:$Q$18,0)),INDEX(Hoja1!$M$51:$Q$60,MATCH($F$6,Hoja1!$M$51:$M$60,0),MATCH(Q114,Hoja1!$M$51:$Q$51,0))))</f>
        <v>0</v>
      </c>
      <c r="S114" s="57">
        <f t="shared" si="54"/>
        <v>0</v>
      </c>
      <c r="T114" s="59"/>
    </row>
    <row r="115" spans="2:20" s="37" customFormat="1" ht="22.5" customHeight="1" thickBot="1">
      <c r="B115" s="152"/>
      <c r="C115" s="60"/>
      <c r="D115" s="60"/>
      <c r="E115" s="61"/>
      <c r="F115" s="62"/>
      <c r="G115" s="63"/>
      <c r="H115" s="64">
        <f>IF(F115&lt;&gt;0,IF((G115-F115)+1=31,30,(G115-F115)+1),0)</f>
        <v>0</v>
      </c>
      <c r="I115" s="65">
        <f>+H115*$P$7</f>
        <v>0</v>
      </c>
      <c r="J115" s="65">
        <f t="shared" si="49"/>
        <v>0</v>
      </c>
      <c r="K115" s="65">
        <f t="shared" si="50"/>
        <v>0</v>
      </c>
      <c r="L115" s="65">
        <f t="shared" si="51"/>
        <v>0</v>
      </c>
      <c r="M115" s="65">
        <f t="shared" si="52"/>
        <v>0</v>
      </c>
      <c r="N115" s="66"/>
      <c r="O115" s="65" t="str">
        <f t="shared" si="53"/>
        <v>0</v>
      </c>
      <c r="P115" s="65">
        <f t="shared" si="21"/>
        <v>0</v>
      </c>
      <c r="Q115" s="66"/>
      <c r="R115" s="65" t="str">
        <f>+IF(Q115="","0",IF($P$6=2019,INDEX(Hoja1!$M$18:$Q$31,MATCH($F$6,Hoja1!$M$18:$M$31,0),MATCH(Q115,Hoja1!$M$18:$Q$18,0)),INDEX(Hoja1!$M$51:$Q$60,MATCH($F$6,Hoja1!$M$51:$M$60,0),MATCH(Q115,Hoja1!$M$51:$Q$51,0))))</f>
        <v>0</v>
      </c>
      <c r="S115" s="65">
        <f t="shared" si="54"/>
        <v>0</v>
      </c>
      <c r="T115" s="67"/>
    </row>
    <row r="116" spans="2:20" s="37" customFormat="1" ht="22.5" customHeight="1" thickBot="1">
      <c r="B116" s="68"/>
      <c r="C116" s="68"/>
      <c r="D116" s="68"/>
      <c r="E116" s="68"/>
      <c r="F116" s="68"/>
      <c r="G116" s="68"/>
      <c r="H116" s="68"/>
      <c r="I116" s="68"/>
      <c r="J116" s="68"/>
      <c r="K116" s="68"/>
      <c r="L116" s="68"/>
      <c r="M116" s="68"/>
      <c r="N116" s="68"/>
      <c r="O116" s="68"/>
      <c r="P116" s="68"/>
      <c r="Q116" s="68"/>
      <c r="R116" s="98"/>
      <c r="S116" s="68"/>
      <c r="T116" s="68"/>
    </row>
    <row r="117" spans="2:20" s="37" customFormat="1" ht="22.5" customHeight="1">
      <c r="B117" s="150" t="s">
        <v>88</v>
      </c>
      <c r="C117" s="44"/>
      <c r="D117" s="44"/>
      <c r="E117" s="45"/>
      <c r="F117" s="46"/>
      <c r="G117" s="47"/>
      <c r="H117" s="48">
        <f>IF(F117&lt;&gt;0,IF((G117-F117)+1=31,30,(G117-F117)+1),0)</f>
        <v>0</v>
      </c>
      <c r="I117" s="49">
        <f>+H117*$P$7</f>
        <v>0</v>
      </c>
      <c r="J117" s="49">
        <f t="shared" ref="J117:J119" si="55">+H117*$P$13</f>
        <v>0</v>
      </c>
      <c r="K117" s="49">
        <f t="shared" ref="K117:K119" si="56">+H117*$P$14</f>
        <v>0</v>
      </c>
      <c r="L117" s="49">
        <f t="shared" ref="L117:L119" si="57">+H117*$P$15</f>
        <v>0</v>
      </c>
      <c r="M117" s="49">
        <f t="shared" ref="M117:M119" si="58">+H117*$P$17</f>
        <v>0</v>
      </c>
      <c r="N117" s="50"/>
      <c r="O117" s="49" t="str">
        <f t="shared" ref="O117:O119" si="59">IF(N117="","0",IF(N117="SI",$P$16*1,0))</f>
        <v>0</v>
      </c>
      <c r="P117" s="49">
        <f t="shared" si="21"/>
        <v>0</v>
      </c>
      <c r="Q117" s="50"/>
      <c r="R117" s="49" t="str">
        <f>+IF(Q117="","0",IF($P$6=2019,INDEX(Hoja1!$M$18:$Q$31,MATCH($F$6,Hoja1!$M$18:$M$31,0),MATCH(Q117,Hoja1!$M$18:$Q$18,0)),INDEX(Hoja1!$M$51:$Q$60,MATCH($F$6,Hoja1!$M$51:$M$60,0),MATCH(Q117,Hoja1!$M$51:$Q$51,0))))</f>
        <v>0</v>
      </c>
      <c r="S117" s="49">
        <f t="shared" ref="S117:S119" si="60">+P117+R117</f>
        <v>0</v>
      </c>
      <c r="T117" s="51"/>
    </row>
    <row r="118" spans="2:20" s="37" customFormat="1" ht="22.5" customHeight="1">
      <c r="B118" s="151"/>
      <c r="C118" s="52"/>
      <c r="D118" s="52"/>
      <c r="E118" s="53"/>
      <c r="F118" s="54"/>
      <c r="G118" s="55"/>
      <c r="H118" s="56">
        <f>IF(F118&lt;&gt;0,IF((G118-F118)+1=31,30,(G118-F118)+1),0)</f>
        <v>0</v>
      </c>
      <c r="I118" s="57">
        <f>+H118*$P$7</f>
        <v>0</v>
      </c>
      <c r="J118" s="57">
        <f t="shared" si="55"/>
        <v>0</v>
      </c>
      <c r="K118" s="57">
        <f t="shared" si="56"/>
        <v>0</v>
      </c>
      <c r="L118" s="57">
        <f t="shared" si="57"/>
        <v>0</v>
      </c>
      <c r="M118" s="57">
        <f t="shared" si="58"/>
        <v>0</v>
      </c>
      <c r="N118" s="58"/>
      <c r="O118" s="57" t="str">
        <f t="shared" si="59"/>
        <v>0</v>
      </c>
      <c r="P118" s="57">
        <f t="shared" si="21"/>
        <v>0</v>
      </c>
      <c r="Q118" s="58"/>
      <c r="R118" s="57" t="str">
        <f>+IF(Q118="","0",IF($P$6=2019,INDEX(Hoja1!$M$18:$Q$31,MATCH($F$6,Hoja1!$M$18:$M$31,0),MATCH(Q118,Hoja1!$M$18:$Q$18,0)),INDEX(Hoja1!$M$51:$Q$60,MATCH($F$6,Hoja1!$M$51:$M$60,0),MATCH(Q118,Hoja1!$M$51:$Q$51,0))))</f>
        <v>0</v>
      </c>
      <c r="S118" s="57">
        <f t="shared" si="60"/>
        <v>0</v>
      </c>
      <c r="T118" s="59"/>
    </row>
    <row r="119" spans="2:20" s="37" customFormat="1" ht="22.5" customHeight="1" thickBot="1">
      <c r="B119" s="152"/>
      <c r="C119" s="60"/>
      <c r="D119" s="60"/>
      <c r="E119" s="61"/>
      <c r="F119" s="62"/>
      <c r="G119" s="63"/>
      <c r="H119" s="64">
        <f>IF(F119&lt;&gt;0,IF((G119-F119)+1=31,30,(G119-F119)+1),0)</f>
        <v>0</v>
      </c>
      <c r="I119" s="65">
        <f>+H119*$P$7</f>
        <v>0</v>
      </c>
      <c r="J119" s="65">
        <f t="shared" si="55"/>
        <v>0</v>
      </c>
      <c r="K119" s="65">
        <f t="shared" si="56"/>
        <v>0</v>
      </c>
      <c r="L119" s="65">
        <f t="shared" si="57"/>
        <v>0</v>
      </c>
      <c r="M119" s="65">
        <f t="shared" si="58"/>
        <v>0</v>
      </c>
      <c r="N119" s="66"/>
      <c r="O119" s="65" t="str">
        <f t="shared" si="59"/>
        <v>0</v>
      </c>
      <c r="P119" s="65">
        <f t="shared" si="21"/>
        <v>0</v>
      </c>
      <c r="Q119" s="66"/>
      <c r="R119" s="65" t="str">
        <f>+IF(Q119="","0",IF($P$6=2019,INDEX(Hoja1!$M$18:$Q$31,MATCH($F$6,Hoja1!$M$18:$M$31,0),MATCH(Q119,Hoja1!$M$18:$Q$18,0)),INDEX(Hoja1!$M$51:$Q$60,MATCH($F$6,Hoja1!$M$51:$M$60,0),MATCH(Q119,Hoja1!$M$51:$Q$51,0))))</f>
        <v>0</v>
      </c>
      <c r="S119" s="65">
        <f t="shared" si="60"/>
        <v>0</v>
      </c>
      <c r="T119" s="67"/>
    </row>
    <row r="120" spans="2:20" s="37" customFormat="1" ht="22.5" customHeight="1" thickBot="1">
      <c r="B120" s="68"/>
      <c r="C120" s="68"/>
      <c r="D120" s="68"/>
      <c r="E120" s="68"/>
      <c r="F120" s="68"/>
      <c r="G120" s="68"/>
      <c r="H120" s="68"/>
      <c r="I120" s="68"/>
      <c r="J120" s="68"/>
      <c r="K120" s="68"/>
      <c r="L120" s="68"/>
      <c r="M120" s="68"/>
      <c r="N120" s="68"/>
      <c r="O120" s="68"/>
      <c r="P120" s="68"/>
      <c r="Q120" s="68"/>
      <c r="R120" s="97"/>
      <c r="S120" s="68"/>
      <c r="T120" s="68"/>
    </row>
    <row r="121" spans="2:20" s="37" customFormat="1" ht="22.5" customHeight="1">
      <c r="B121" s="150" t="s">
        <v>89</v>
      </c>
      <c r="C121" s="44"/>
      <c r="D121" s="44"/>
      <c r="E121" s="45"/>
      <c r="F121" s="46"/>
      <c r="G121" s="47"/>
      <c r="H121" s="48">
        <f>IF(F121&lt;&gt;0,IF((G121-F121)+1=31,30,(G121-F121)+1),0)</f>
        <v>0</v>
      </c>
      <c r="I121" s="49">
        <f>+H121*$P$7</f>
        <v>0</v>
      </c>
      <c r="J121" s="49">
        <f t="shared" ref="J121:J123" si="61">+H121*$P$13</f>
        <v>0</v>
      </c>
      <c r="K121" s="49">
        <f t="shared" ref="K121:K123" si="62">+H121*$P$14</f>
        <v>0</v>
      </c>
      <c r="L121" s="49">
        <f t="shared" ref="L121:L123" si="63">+H121*$P$15</f>
        <v>0</v>
      </c>
      <c r="M121" s="49">
        <f t="shared" ref="M121:M123" si="64">+H121*$P$17</f>
        <v>0</v>
      </c>
      <c r="N121" s="50"/>
      <c r="O121" s="49" t="str">
        <f t="shared" ref="O121:O123" si="65">IF(N121="","0",IF(N121="SI",$P$16*1,0))</f>
        <v>0</v>
      </c>
      <c r="P121" s="49">
        <f t="shared" si="21"/>
        <v>0</v>
      </c>
      <c r="Q121" s="50"/>
      <c r="R121" s="57" t="str">
        <f>+IF(Q121="","0",IF($P$6=2019,INDEX(Hoja1!$M$18:$Q$31,MATCH($F$6,Hoja1!$M$18:$M$31,0),MATCH(Q121,Hoja1!$M$18:$Q$18,0)),INDEX(Hoja1!$M$51:$Q$60,MATCH($F$6,Hoja1!$M$51:$M$60,0),MATCH(Q121,Hoja1!$M$51:$Q$51,0))))</f>
        <v>0</v>
      </c>
      <c r="S121" s="49">
        <f t="shared" ref="S121:S123" si="66">+P121+R121</f>
        <v>0</v>
      </c>
      <c r="T121" s="51"/>
    </row>
    <row r="122" spans="2:20" s="37" customFormat="1" ht="22.5" customHeight="1">
      <c r="B122" s="151"/>
      <c r="C122" s="52"/>
      <c r="D122" s="52"/>
      <c r="E122" s="53"/>
      <c r="F122" s="54"/>
      <c r="G122" s="55"/>
      <c r="H122" s="56">
        <f>IF(F122&lt;&gt;0,IF((G122-F122)+1=31,30,(G122-F122)+1),0)</f>
        <v>0</v>
      </c>
      <c r="I122" s="57">
        <f>+H122*$P$7</f>
        <v>0</v>
      </c>
      <c r="J122" s="57">
        <f t="shared" si="61"/>
        <v>0</v>
      </c>
      <c r="K122" s="57">
        <f t="shared" si="62"/>
        <v>0</v>
      </c>
      <c r="L122" s="57">
        <f t="shared" si="63"/>
        <v>0</v>
      </c>
      <c r="M122" s="57">
        <f t="shared" si="64"/>
        <v>0</v>
      </c>
      <c r="N122" s="58"/>
      <c r="O122" s="57" t="str">
        <f t="shared" si="65"/>
        <v>0</v>
      </c>
      <c r="P122" s="57">
        <f t="shared" si="21"/>
        <v>0</v>
      </c>
      <c r="Q122" s="58"/>
      <c r="R122" s="57" t="str">
        <f>+IF(Q122="","0",IF($P$6=2019,INDEX(Hoja1!$M$18:$Q$31,MATCH($F$6,Hoja1!$M$18:$M$31,0),MATCH(Q122,Hoja1!$M$18:$Q$18,0)),INDEX(Hoja1!$M$51:$Q$60,MATCH($F$6,Hoja1!$M$51:$M$60,0),MATCH(Q122,Hoja1!$M$51:$Q$51,0))))</f>
        <v>0</v>
      </c>
      <c r="S122" s="57">
        <f t="shared" si="66"/>
        <v>0</v>
      </c>
      <c r="T122" s="59"/>
    </row>
    <row r="123" spans="2:20" s="37" customFormat="1" ht="22.5" customHeight="1" thickBot="1">
      <c r="B123" s="152"/>
      <c r="C123" s="60"/>
      <c r="D123" s="60"/>
      <c r="E123" s="61"/>
      <c r="F123" s="62"/>
      <c r="G123" s="63"/>
      <c r="H123" s="64">
        <f>IF(F123&lt;&gt;0,IF((G123-F123)+1=31,30,(G123-F123)+1),0)</f>
        <v>0</v>
      </c>
      <c r="I123" s="65">
        <f>+H123*$P$7</f>
        <v>0</v>
      </c>
      <c r="J123" s="65">
        <f t="shared" si="61"/>
        <v>0</v>
      </c>
      <c r="K123" s="65">
        <f t="shared" si="62"/>
        <v>0</v>
      </c>
      <c r="L123" s="65">
        <f t="shared" si="63"/>
        <v>0</v>
      </c>
      <c r="M123" s="65">
        <f t="shared" si="64"/>
        <v>0</v>
      </c>
      <c r="N123" s="66"/>
      <c r="O123" s="65" t="str">
        <f t="shared" si="65"/>
        <v>0</v>
      </c>
      <c r="P123" s="65">
        <f t="shared" si="21"/>
        <v>0</v>
      </c>
      <c r="Q123" s="66"/>
      <c r="R123" s="65" t="str">
        <f>+IF(Q123="","0",IF($P$6=2019,INDEX(Hoja1!$M$18:$Q$27,MATCH($F$6,Hoja1!$M$18:$M$27,0),MATCH(Q123,Hoja1!$M$18:$Q$18,0)),INDEX(Hoja1!$M$51:$Q$60,MATCH($F$6,Hoja1!$M$51:$M$60,0),MATCH(Q123,Hoja1!$M$51:$Q$51,0))))</f>
        <v>0</v>
      </c>
      <c r="S123" s="65">
        <f t="shared" si="66"/>
        <v>0</v>
      </c>
      <c r="T123" s="67"/>
    </row>
    <row r="124" spans="2:20" s="37" customFormat="1" ht="22.5" customHeight="1" thickBot="1">
      <c r="B124" s="68"/>
      <c r="C124" s="68"/>
      <c r="D124" s="68"/>
      <c r="E124" s="68"/>
      <c r="F124" s="68"/>
      <c r="G124" s="68"/>
      <c r="H124" s="68"/>
      <c r="I124" s="68"/>
      <c r="J124" s="68"/>
      <c r="K124" s="68"/>
      <c r="L124" s="68"/>
      <c r="M124" s="68"/>
      <c r="N124" s="68"/>
      <c r="O124" s="68"/>
      <c r="P124" s="68"/>
      <c r="Q124" s="68"/>
      <c r="R124" s="68"/>
      <c r="S124" s="68"/>
      <c r="T124" s="68"/>
    </row>
    <row r="125" spans="2:20" s="37" customFormat="1" ht="22.5" customHeight="1">
      <c r="B125" s="150" t="s">
        <v>90</v>
      </c>
      <c r="C125" s="44"/>
      <c r="D125" s="44"/>
      <c r="E125" s="45"/>
      <c r="F125" s="46"/>
      <c r="G125" s="47"/>
      <c r="H125" s="48">
        <f>IF(F125&lt;&gt;0,IF((G125-F125)+1=31,30,(G125-F125)+1),0)</f>
        <v>0</v>
      </c>
      <c r="I125" s="49">
        <f>+H125*$P$7</f>
        <v>0</v>
      </c>
      <c r="J125" s="49">
        <f t="shared" ref="J125:J127" si="67">+H125*$P$13</f>
        <v>0</v>
      </c>
      <c r="K125" s="49">
        <f t="shared" ref="K125:K127" si="68">+H125*$P$14</f>
        <v>0</v>
      </c>
      <c r="L125" s="49">
        <f t="shared" ref="L125:L127" si="69">+H125*$P$15</f>
        <v>0</v>
      </c>
      <c r="M125" s="49">
        <f t="shared" ref="M125:M127" si="70">+H125*$P$17</f>
        <v>0</v>
      </c>
      <c r="N125" s="50"/>
      <c r="O125" s="49" t="str">
        <f t="shared" ref="O125:O127" si="71">IF(N125="","0",IF(N125="SI",$P$16*1,0))</f>
        <v>0</v>
      </c>
      <c r="P125" s="49">
        <f t="shared" si="21"/>
        <v>0</v>
      </c>
      <c r="Q125" s="50"/>
      <c r="R125" s="49" t="str">
        <f>+IF(Q125="","0",IF($P$6=2019,INDEX(Hoja1!$M$18:$Q$27,MATCH($F$6,Hoja1!$M$18:$M$27,0),MATCH(Q125,Hoja1!$M$18:$Q$18,0)),INDEX(Hoja1!$M$51:$Q$60,MATCH($F$6,Hoja1!$M$51:$M$60,0),MATCH(Q125,Hoja1!$M$51:$Q$51,0))))</f>
        <v>0</v>
      </c>
      <c r="S125" s="49">
        <f t="shared" ref="S125:S127" si="72">+P125+R125</f>
        <v>0</v>
      </c>
      <c r="T125" s="51"/>
    </row>
    <row r="126" spans="2:20" s="37" customFormat="1" ht="22.5" customHeight="1">
      <c r="B126" s="151"/>
      <c r="C126" s="52"/>
      <c r="D126" s="52"/>
      <c r="E126" s="53"/>
      <c r="F126" s="54"/>
      <c r="G126" s="55"/>
      <c r="H126" s="56">
        <f>IF(F126&lt;&gt;0,IF((G126-F126)+1=31,30,(G126-F126)+1),0)</f>
        <v>0</v>
      </c>
      <c r="I126" s="57">
        <f>+H126*$P$7</f>
        <v>0</v>
      </c>
      <c r="J126" s="57">
        <f t="shared" si="67"/>
        <v>0</v>
      </c>
      <c r="K126" s="57">
        <f t="shared" si="68"/>
        <v>0</v>
      </c>
      <c r="L126" s="57">
        <f t="shared" si="69"/>
        <v>0</v>
      </c>
      <c r="M126" s="57">
        <f t="shared" si="70"/>
        <v>0</v>
      </c>
      <c r="N126" s="58"/>
      <c r="O126" s="57" t="str">
        <f t="shared" si="71"/>
        <v>0</v>
      </c>
      <c r="P126" s="57">
        <f t="shared" si="21"/>
        <v>0</v>
      </c>
      <c r="Q126" s="58"/>
      <c r="R126" s="57" t="str">
        <f>+IF(Q126="","0",IF($P$6=2019,INDEX(Hoja1!$M$18:$Q$27,MATCH($F$6,Hoja1!$M$18:$M$27,0),MATCH(Q126,Hoja1!$M$18:$Q$18,0)),INDEX(Hoja1!$M$51:$Q$60,MATCH($F$6,Hoja1!$M$51:$M$60,0),MATCH(Q126,Hoja1!$M$51:$Q$51,0))))</f>
        <v>0</v>
      </c>
      <c r="S126" s="57">
        <f t="shared" si="72"/>
        <v>0</v>
      </c>
      <c r="T126" s="59"/>
    </row>
    <row r="127" spans="2:20" s="37" customFormat="1" ht="22.5" customHeight="1" thickBot="1">
      <c r="B127" s="152"/>
      <c r="C127" s="60"/>
      <c r="D127" s="60"/>
      <c r="E127" s="61"/>
      <c r="F127" s="62"/>
      <c r="G127" s="63"/>
      <c r="H127" s="64">
        <f>IF(F127&lt;&gt;0,IF((G127-F127)+1=31,30,(G127-F127)+1),0)</f>
        <v>0</v>
      </c>
      <c r="I127" s="65">
        <f>+H127*$P$7</f>
        <v>0</v>
      </c>
      <c r="J127" s="65">
        <f t="shared" si="67"/>
        <v>0</v>
      </c>
      <c r="K127" s="65">
        <f t="shared" si="68"/>
        <v>0</v>
      </c>
      <c r="L127" s="65">
        <f t="shared" si="69"/>
        <v>0</v>
      </c>
      <c r="M127" s="65">
        <f t="shared" si="70"/>
        <v>0</v>
      </c>
      <c r="N127" s="66"/>
      <c r="O127" s="65" t="str">
        <f t="shared" si="71"/>
        <v>0</v>
      </c>
      <c r="P127" s="65">
        <f t="shared" si="21"/>
        <v>0</v>
      </c>
      <c r="Q127" s="66"/>
      <c r="R127" s="65" t="str">
        <f>+IF(Q127="","0",IF($P$6=2019,INDEX(Hoja1!$M$18:$Q$27,MATCH($F$6,Hoja1!$M$18:$M$27,0),MATCH(Q127,Hoja1!$M$18:$Q$18,0)),INDEX(Hoja1!$M$51:$Q$60,MATCH($F$6,Hoja1!$M$51:$M$60,0),MATCH(Q127,Hoja1!$M$51:$Q$51,0))))</f>
        <v>0</v>
      </c>
      <c r="S127" s="65">
        <f t="shared" si="72"/>
        <v>0</v>
      </c>
      <c r="T127" s="67"/>
    </row>
    <row r="128" spans="2:20" s="37" customFormat="1" ht="22.5" customHeight="1" thickBot="1">
      <c r="B128" s="68"/>
      <c r="C128" s="68"/>
      <c r="D128" s="68"/>
      <c r="E128" s="68"/>
      <c r="F128" s="68"/>
      <c r="G128" s="68"/>
      <c r="H128" s="68"/>
      <c r="I128" s="68"/>
      <c r="J128" s="68"/>
      <c r="K128" s="68"/>
      <c r="L128" s="68"/>
      <c r="M128" s="68"/>
      <c r="N128" s="68"/>
      <c r="O128" s="68"/>
      <c r="P128" s="68"/>
      <c r="Q128" s="68"/>
      <c r="R128" s="68"/>
      <c r="S128" s="68"/>
      <c r="T128" s="68"/>
    </row>
    <row r="129" spans="2:29" s="37" customFormat="1" ht="22.5" customHeight="1">
      <c r="B129" s="150" t="s">
        <v>91</v>
      </c>
      <c r="C129" s="44"/>
      <c r="D129" s="44"/>
      <c r="E129" s="45"/>
      <c r="F129" s="46"/>
      <c r="G129" s="47"/>
      <c r="H129" s="48">
        <f>IF(F129&lt;&gt;0,IF((G129-F129)+1=31,30,(G129-F129)+1),0)</f>
        <v>0</v>
      </c>
      <c r="I129" s="49">
        <f>+H129*$P$7</f>
        <v>0</v>
      </c>
      <c r="J129" s="49">
        <f t="shared" ref="J129:J131" si="73">+H129*$P$13</f>
        <v>0</v>
      </c>
      <c r="K129" s="49">
        <f t="shared" ref="K129:K131" si="74">+H129*$P$14</f>
        <v>0</v>
      </c>
      <c r="L129" s="49">
        <f t="shared" ref="L129:L131" si="75">+H129*$P$15</f>
        <v>0</v>
      </c>
      <c r="M129" s="49">
        <f t="shared" ref="M129:M131" si="76">+H129*$P$17</f>
        <v>0</v>
      </c>
      <c r="N129" s="50"/>
      <c r="O129" s="49" t="str">
        <f t="shared" ref="O129:O131" si="77">IF(N129="","0",IF(N129="SI",$P$16*1,0))</f>
        <v>0</v>
      </c>
      <c r="P129" s="49">
        <f t="shared" si="21"/>
        <v>0</v>
      </c>
      <c r="Q129" s="50"/>
      <c r="R129" s="49" t="str">
        <f>+IF(Q129="","0",IF($P$6=2019,INDEX(Hoja1!$M$18:$Q$27,MATCH($F$6,Hoja1!$M$18:$M$27,0),MATCH(Q129,Hoja1!$M$18:$Q$18,0)),INDEX(Hoja1!$M$51:$Q$60,MATCH($F$6,Hoja1!$M$51:$M$60,0),MATCH(Q129,Hoja1!$M$51:$Q$51,0))))</f>
        <v>0</v>
      </c>
      <c r="S129" s="49">
        <f t="shared" ref="S129:S131" si="78">+P129+R129</f>
        <v>0</v>
      </c>
      <c r="T129" s="51"/>
    </row>
    <row r="130" spans="2:29" s="37" customFormat="1" ht="22.5" customHeight="1">
      <c r="B130" s="151"/>
      <c r="C130" s="52"/>
      <c r="D130" s="52"/>
      <c r="E130" s="53"/>
      <c r="F130" s="54"/>
      <c r="G130" s="55"/>
      <c r="H130" s="56">
        <f>IF(F130&lt;&gt;0,IF((G130-F130)+1=31,30,(G130-F130)+1),0)</f>
        <v>0</v>
      </c>
      <c r="I130" s="57">
        <f>+H130*$P$7</f>
        <v>0</v>
      </c>
      <c r="J130" s="57">
        <f t="shared" si="73"/>
        <v>0</v>
      </c>
      <c r="K130" s="57">
        <f t="shared" si="74"/>
        <v>0</v>
      </c>
      <c r="L130" s="57">
        <f t="shared" si="75"/>
        <v>0</v>
      </c>
      <c r="M130" s="57">
        <f t="shared" si="76"/>
        <v>0</v>
      </c>
      <c r="N130" s="58"/>
      <c r="O130" s="57" t="str">
        <f t="shared" si="77"/>
        <v>0</v>
      </c>
      <c r="P130" s="57">
        <f t="shared" si="21"/>
        <v>0</v>
      </c>
      <c r="Q130" s="58"/>
      <c r="R130" s="57" t="str">
        <f>+IF(Q130="","0",IF($P$6=2019,INDEX(Hoja1!$M$18:$Q$27,MATCH($F$6,Hoja1!$M$18:$M$27,0),MATCH(Q130,Hoja1!$M$18:$Q$18,0)),INDEX(Hoja1!$M$51:$Q$60,MATCH($F$6,Hoja1!$M$51:$M$60,0),MATCH(Q130,Hoja1!$M$51:$Q$51,0))))</f>
        <v>0</v>
      </c>
      <c r="S130" s="57">
        <f t="shared" si="78"/>
        <v>0</v>
      </c>
      <c r="T130" s="59"/>
    </row>
    <row r="131" spans="2:29" s="37" customFormat="1" ht="22.5" customHeight="1" thickBot="1">
      <c r="B131" s="152"/>
      <c r="C131" s="60"/>
      <c r="D131" s="60"/>
      <c r="E131" s="61"/>
      <c r="F131" s="62"/>
      <c r="G131" s="63"/>
      <c r="H131" s="64">
        <f>IF(F131&lt;&gt;0,IF((G131-F131)+1=31,30,(G131-F131)+1),0)</f>
        <v>0</v>
      </c>
      <c r="I131" s="65">
        <f>+H131*$P$7</f>
        <v>0</v>
      </c>
      <c r="J131" s="65">
        <f t="shared" si="73"/>
        <v>0</v>
      </c>
      <c r="K131" s="65">
        <f t="shared" si="74"/>
        <v>0</v>
      </c>
      <c r="L131" s="65">
        <f t="shared" si="75"/>
        <v>0</v>
      </c>
      <c r="M131" s="65">
        <f t="shared" si="76"/>
        <v>0</v>
      </c>
      <c r="N131" s="66"/>
      <c r="O131" s="65" t="str">
        <f t="shared" si="77"/>
        <v>0</v>
      </c>
      <c r="P131" s="65">
        <f t="shared" si="21"/>
        <v>0</v>
      </c>
      <c r="Q131" s="66"/>
      <c r="R131" s="65" t="str">
        <f>+IF(Q131="","0",IF($P$6=2019,INDEX(Hoja1!$M$18:$Q$27,MATCH($F$6,Hoja1!$M$18:$M$27,0),MATCH(Q131,Hoja1!$M$18:$Q$18,0)),INDEX(Hoja1!$M$51:$Q$60,MATCH($F$6,Hoja1!$M$51:$M$60,0),MATCH(Q131,Hoja1!$M$51:$Q$51,0))))</f>
        <v>0</v>
      </c>
      <c r="S131" s="65">
        <f t="shared" si="78"/>
        <v>0</v>
      </c>
      <c r="T131" s="67"/>
    </row>
    <row r="132" spans="2:29" s="37" customFormat="1" ht="22.5" customHeight="1" thickBot="1">
      <c r="B132" s="68"/>
      <c r="C132" s="68"/>
      <c r="D132" s="68"/>
      <c r="E132" s="68"/>
      <c r="F132" s="68"/>
      <c r="G132" s="68"/>
      <c r="H132" s="68"/>
      <c r="I132" s="68"/>
      <c r="J132" s="68"/>
      <c r="K132" s="68"/>
      <c r="L132" s="68"/>
      <c r="M132" s="68"/>
      <c r="N132" s="68"/>
      <c r="O132" s="68"/>
      <c r="P132" s="68"/>
      <c r="Q132" s="68"/>
      <c r="R132" s="68"/>
      <c r="S132" s="68"/>
      <c r="T132" s="68"/>
    </row>
    <row r="133" spans="2:29" s="37" customFormat="1" ht="22.5" customHeight="1">
      <c r="B133" s="150" t="s">
        <v>92</v>
      </c>
      <c r="C133" s="44"/>
      <c r="D133" s="44"/>
      <c r="E133" s="45"/>
      <c r="F133" s="46"/>
      <c r="G133" s="47"/>
      <c r="H133" s="48">
        <f>IF(F133&lt;&gt;0,IF((G133-F133)+1=31,30,(G133-F133)+1),0)</f>
        <v>0</v>
      </c>
      <c r="I133" s="49">
        <f>+H133*$P$7</f>
        <v>0</v>
      </c>
      <c r="J133" s="49">
        <f t="shared" ref="J133:J135" si="79">+H133*$P$13</f>
        <v>0</v>
      </c>
      <c r="K133" s="49">
        <f t="shared" ref="K133:K135" si="80">+H133*$P$14</f>
        <v>0</v>
      </c>
      <c r="L133" s="49">
        <f t="shared" ref="L133:L135" si="81">+H133*$P$15</f>
        <v>0</v>
      </c>
      <c r="M133" s="49">
        <f t="shared" ref="M133:M135" si="82">+H133*$P$17</f>
        <v>0</v>
      </c>
      <c r="N133" s="50"/>
      <c r="O133" s="49" t="str">
        <f t="shared" ref="O133:O135" si="83">IF(N133="","0",IF(N133="SI",$P$16*1,0))</f>
        <v>0</v>
      </c>
      <c r="P133" s="49">
        <f t="shared" si="21"/>
        <v>0</v>
      </c>
      <c r="Q133" s="50"/>
      <c r="R133" s="49" t="str">
        <f>+IF(Q133="","0",IF($P$6=2019,INDEX(Hoja1!$M$18:$Q$27,MATCH($F$6,Hoja1!$M$18:$M$27,0),MATCH(Q133,Hoja1!$M$18:$Q$18,0)),INDEX(Hoja1!$M$51:$Q$60,MATCH($F$6,Hoja1!$M$51:$M$60,0),MATCH(Q133,Hoja1!$M$51:$Q$51,0))))</f>
        <v>0</v>
      </c>
      <c r="S133" s="49">
        <f t="shared" ref="S133:S135" si="84">+P133+R133</f>
        <v>0</v>
      </c>
      <c r="T133" s="51"/>
    </row>
    <row r="134" spans="2:29" s="37" customFormat="1" ht="22.5" customHeight="1">
      <c r="B134" s="151"/>
      <c r="C134" s="52"/>
      <c r="D134" s="52"/>
      <c r="E134" s="53"/>
      <c r="F134" s="54"/>
      <c r="G134" s="55"/>
      <c r="H134" s="56">
        <f>IF(F134&lt;&gt;0,IF((G134-F134)+1=31,30,(G134-F134)+1),0)</f>
        <v>0</v>
      </c>
      <c r="I134" s="57">
        <f>+H134*$P$7</f>
        <v>0</v>
      </c>
      <c r="J134" s="57">
        <f t="shared" si="79"/>
        <v>0</v>
      </c>
      <c r="K134" s="57">
        <f t="shared" si="80"/>
        <v>0</v>
      </c>
      <c r="L134" s="57">
        <f t="shared" si="81"/>
        <v>0</v>
      </c>
      <c r="M134" s="57">
        <f t="shared" si="82"/>
        <v>0</v>
      </c>
      <c r="N134" s="58"/>
      <c r="O134" s="57" t="str">
        <f t="shared" si="83"/>
        <v>0</v>
      </c>
      <c r="P134" s="57">
        <f t="shared" si="21"/>
        <v>0</v>
      </c>
      <c r="Q134" s="58"/>
      <c r="R134" s="57" t="str">
        <f>+IF(Q134="","0",IF($P$6=2019,INDEX(Hoja1!$M$18:$Q$27,MATCH($F$6,Hoja1!$M$18:$M$27,0),MATCH(Q134,Hoja1!$M$18:$Q$18,0)),INDEX(Hoja1!$M$51:$Q$60,MATCH($F$6,Hoja1!$M$51:$M$60,0),MATCH(Q134,Hoja1!$M$51:$Q$51,0))))</f>
        <v>0</v>
      </c>
      <c r="S134" s="57">
        <f t="shared" si="84"/>
        <v>0</v>
      </c>
      <c r="T134" s="59"/>
    </row>
    <row r="135" spans="2:29" s="37" customFormat="1" ht="22.5" customHeight="1" thickBot="1">
      <c r="B135" s="152"/>
      <c r="C135" s="60"/>
      <c r="D135" s="60"/>
      <c r="E135" s="61"/>
      <c r="F135" s="62"/>
      <c r="G135" s="63"/>
      <c r="H135" s="64">
        <f>IF(F135&lt;&gt;0,IF((G135-F135)+1=31,30,(G135-F135)+1),0)</f>
        <v>0</v>
      </c>
      <c r="I135" s="65">
        <f>+H135*$P$7</f>
        <v>0</v>
      </c>
      <c r="J135" s="65">
        <f t="shared" si="79"/>
        <v>0</v>
      </c>
      <c r="K135" s="65">
        <f t="shared" si="80"/>
        <v>0</v>
      </c>
      <c r="L135" s="65">
        <f t="shared" si="81"/>
        <v>0</v>
      </c>
      <c r="M135" s="65">
        <f t="shared" si="82"/>
        <v>0</v>
      </c>
      <c r="N135" s="66"/>
      <c r="O135" s="65" t="str">
        <f t="shared" si="83"/>
        <v>0</v>
      </c>
      <c r="P135" s="65">
        <f t="shared" si="21"/>
        <v>0</v>
      </c>
      <c r="Q135" s="66"/>
      <c r="R135" s="65" t="str">
        <f>+IF(Q135="","0",IF($P$6=2019,INDEX(Hoja1!$M$18:$Q$27,MATCH($F$6,Hoja1!$M$18:$M$27,0),MATCH(Q135,Hoja1!$M$18:$Q$18,0)),INDEX(Hoja1!$M$51:$Q$60,MATCH($F$6,Hoja1!$M$51:$M$60,0),MATCH(Q135,Hoja1!$M$51:$Q$51,0))))</f>
        <v>0</v>
      </c>
      <c r="S135" s="65">
        <f t="shared" si="84"/>
        <v>0</v>
      </c>
      <c r="T135" s="67"/>
    </row>
    <row r="136" spans="2:29" s="37" customFormat="1" ht="22.5" customHeight="1" thickBot="1">
      <c r="B136" s="68"/>
      <c r="C136" s="68"/>
      <c r="D136" s="68"/>
      <c r="E136" s="68"/>
      <c r="F136" s="68"/>
      <c r="G136" s="68"/>
      <c r="H136" s="68"/>
      <c r="I136" s="68"/>
      <c r="J136" s="68"/>
      <c r="K136" s="68"/>
      <c r="L136" s="68"/>
      <c r="M136" s="68"/>
      <c r="N136" s="68"/>
      <c r="O136" s="68"/>
      <c r="P136" s="68"/>
      <c r="Q136" s="68"/>
      <c r="R136" s="68"/>
      <c r="S136" s="68"/>
      <c r="T136" s="68"/>
    </row>
    <row r="137" spans="2:29" s="37" customFormat="1" ht="22.5" customHeight="1">
      <c r="B137" s="150" t="s">
        <v>93</v>
      </c>
      <c r="C137" s="44"/>
      <c r="D137" s="44"/>
      <c r="E137" s="45"/>
      <c r="F137" s="46"/>
      <c r="G137" s="47"/>
      <c r="H137" s="48">
        <f>IF(F137&lt;&gt;0,IF((G137-F137)+1=31,30,(G137-F137)+1),0)</f>
        <v>0</v>
      </c>
      <c r="I137" s="49">
        <f>+H137*$P$7</f>
        <v>0</v>
      </c>
      <c r="J137" s="49">
        <f t="shared" ref="J137:J139" si="85">+H137*$P$13</f>
        <v>0</v>
      </c>
      <c r="K137" s="49">
        <f t="shared" ref="K137:K139" si="86">+H137*$P$14</f>
        <v>0</v>
      </c>
      <c r="L137" s="49">
        <f t="shared" ref="L137:L139" si="87">+H137*$P$15</f>
        <v>0</v>
      </c>
      <c r="M137" s="49">
        <f t="shared" ref="M137:M139" si="88">+H137*$P$17</f>
        <v>0</v>
      </c>
      <c r="N137" s="50"/>
      <c r="O137" s="49" t="str">
        <f t="shared" ref="O137:O139" si="89">IF(N137="","0",IF(N137="SI",$P$16*1,0))</f>
        <v>0</v>
      </c>
      <c r="P137" s="49">
        <f t="shared" si="21"/>
        <v>0</v>
      </c>
      <c r="Q137" s="50"/>
      <c r="R137" s="49" t="str">
        <f>+IF(Q137="","0",IF($P$6=2019,INDEX(Hoja1!$M$18:$Q$27,MATCH($F$6,Hoja1!$M$18:$M$27,0),MATCH(Q137,Hoja1!$M$18:$Q$18,0)),INDEX(Hoja1!$M$51:$Q$60,MATCH($F$6,Hoja1!$M$51:$M$60,0),MATCH(Q137,Hoja1!$M$51:$Q$51,0))))</f>
        <v>0</v>
      </c>
      <c r="S137" s="49">
        <f t="shared" ref="S137:S139" si="90">+P137+R137</f>
        <v>0</v>
      </c>
      <c r="T137" s="51"/>
    </row>
    <row r="138" spans="2:29" s="37" customFormat="1" ht="22.5" customHeight="1">
      <c r="B138" s="151"/>
      <c r="C138" s="52"/>
      <c r="D138" s="52"/>
      <c r="E138" s="53"/>
      <c r="F138" s="54"/>
      <c r="G138" s="55"/>
      <c r="H138" s="56">
        <f>IF(F138&lt;&gt;0,IF((G138-F138)+1=31,30,(G138-F138)+1),0)</f>
        <v>0</v>
      </c>
      <c r="I138" s="57">
        <f>+H138*$P$7</f>
        <v>0</v>
      </c>
      <c r="J138" s="57">
        <f t="shared" si="85"/>
        <v>0</v>
      </c>
      <c r="K138" s="57">
        <f t="shared" si="86"/>
        <v>0</v>
      </c>
      <c r="L138" s="57">
        <f t="shared" si="87"/>
        <v>0</v>
      </c>
      <c r="M138" s="57">
        <f t="shared" si="88"/>
        <v>0</v>
      </c>
      <c r="N138" s="58"/>
      <c r="O138" s="57" t="str">
        <f t="shared" si="89"/>
        <v>0</v>
      </c>
      <c r="P138" s="57">
        <f t="shared" si="21"/>
        <v>0</v>
      </c>
      <c r="Q138" s="58"/>
      <c r="R138" s="57" t="str">
        <f>+IF(Q138="","0",IF($P$6=2019,INDEX(Hoja1!$M$18:$Q$27,MATCH($F$6,Hoja1!$M$18:$M$27,0),MATCH(Q138,Hoja1!$M$18:$Q$18,0)),INDEX(Hoja1!$M$51:$Q$60,MATCH($F$6,Hoja1!$M$51:$M$60,0),MATCH(Q138,Hoja1!$M$51:$Q$51,0))))</f>
        <v>0</v>
      </c>
      <c r="S138" s="57">
        <f t="shared" si="90"/>
        <v>0</v>
      </c>
      <c r="T138" s="59"/>
    </row>
    <row r="139" spans="2:29" s="37" customFormat="1" ht="22.5" customHeight="1" thickBot="1">
      <c r="B139" s="152"/>
      <c r="C139" s="60"/>
      <c r="D139" s="60"/>
      <c r="E139" s="61"/>
      <c r="F139" s="62"/>
      <c r="G139" s="63"/>
      <c r="H139" s="64">
        <f>IF(F139&lt;&gt;0,IF((G139-F139)+1=31,30,(G139-F139)+1),0)</f>
        <v>0</v>
      </c>
      <c r="I139" s="65">
        <f>+H139*$P$7</f>
        <v>0</v>
      </c>
      <c r="J139" s="65">
        <f t="shared" si="85"/>
        <v>0</v>
      </c>
      <c r="K139" s="65">
        <f t="shared" si="86"/>
        <v>0</v>
      </c>
      <c r="L139" s="65">
        <f t="shared" si="87"/>
        <v>0</v>
      </c>
      <c r="M139" s="65">
        <f t="shared" si="88"/>
        <v>0</v>
      </c>
      <c r="N139" s="66"/>
      <c r="O139" s="65" t="str">
        <f t="shared" si="89"/>
        <v>0</v>
      </c>
      <c r="P139" s="65">
        <f t="shared" si="21"/>
        <v>0</v>
      </c>
      <c r="Q139" s="66"/>
      <c r="R139" s="65" t="str">
        <f>+IF(Q139="","0",IF($P$6=2019,INDEX(Hoja1!$M$18:$Q$27,MATCH($F$6,Hoja1!$M$18:$M$27,0),MATCH(Q139,Hoja1!$M$18:$Q$18,0)),INDEX(Hoja1!$M$51:$Q$60,MATCH($F$6,Hoja1!$M$51:$M$60,0),MATCH(Q139,Hoja1!$M$51:$Q$51,0))))</f>
        <v>0</v>
      </c>
      <c r="S139" s="65">
        <f t="shared" si="90"/>
        <v>0</v>
      </c>
      <c r="T139" s="67"/>
    </row>
    <row r="140" spans="2:29" s="37" customFormat="1" ht="22.5" customHeight="1" thickBot="1">
      <c r="B140" s="68"/>
      <c r="C140" s="68"/>
      <c r="D140" s="68"/>
      <c r="E140" s="68"/>
      <c r="F140" s="68"/>
      <c r="G140" s="68"/>
      <c r="H140" s="68"/>
      <c r="I140" s="68"/>
      <c r="J140" s="68"/>
      <c r="K140" s="68"/>
      <c r="L140" s="68"/>
      <c r="M140" s="68"/>
      <c r="N140" s="68"/>
      <c r="O140" s="68"/>
      <c r="P140" s="68"/>
      <c r="Q140" s="68"/>
      <c r="R140" s="68"/>
      <c r="S140" s="68"/>
      <c r="T140" s="68"/>
    </row>
    <row r="141" spans="2:29" ht="22.5" customHeight="1">
      <c r="B141" s="150" t="s">
        <v>94</v>
      </c>
      <c r="C141" s="44"/>
      <c r="D141" s="44"/>
      <c r="E141" s="45"/>
      <c r="F141" s="46"/>
      <c r="G141" s="47"/>
      <c r="H141" s="48">
        <f>IF(F141&lt;&gt;0,IF((G141-F141)+1=31,30,(G141-F141)+1),0)</f>
        <v>0</v>
      </c>
      <c r="I141" s="49">
        <f>+H141*$P$7</f>
        <v>0</v>
      </c>
      <c r="J141" s="49">
        <f t="shared" ref="J141:J143" si="91">+H141*$P$13</f>
        <v>0</v>
      </c>
      <c r="K141" s="49">
        <f t="shared" ref="K141:K143" si="92">+H141*$P$14</f>
        <v>0</v>
      </c>
      <c r="L141" s="49">
        <f t="shared" ref="L141:L143" si="93">+H141*$P$15</f>
        <v>0</v>
      </c>
      <c r="M141" s="49">
        <f t="shared" ref="M141:M143" si="94">+H141*$P$17</f>
        <v>0</v>
      </c>
      <c r="N141" s="50"/>
      <c r="O141" s="49" t="str">
        <f t="shared" ref="O141:O143" si="95">IF(N141="","0",IF(N141="SI",$P$16*1,0))</f>
        <v>0</v>
      </c>
      <c r="P141" s="49">
        <f t="shared" si="21"/>
        <v>0</v>
      </c>
      <c r="Q141" s="50"/>
      <c r="R141" s="49" t="str">
        <f>+IF(Q141="","0",IF($P$6=2019,INDEX(Hoja1!$M$18:$Q$27,MATCH($F$6,Hoja1!$M$18:$M$27,0),MATCH(Q141,Hoja1!$M$18:$Q$18,0)),INDEX(Hoja1!$M$51:$Q$60,MATCH($F$6,Hoja1!$M$51:$M$60,0),MATCH(Q141,Hoja1!$M$51:$Q$51,0))))</f>
        <v>0</v>
      </c>
      <c r="S141" s="49">
        <f t="shared" ref="S141:S143" si="96">+P141+R141</f>
        <v>0</v>
      </c>
      <c r="T141" s="51"/>
      <c r="U141" s="37"/>
      <c r="V141" s="37"/>
      <c r="W141" s="37"/>
      <c r="X141" s="37"/>
      <c r="Y141" s="37"/>
      <c r="Z141" s="37"/>
      <c r="AA141" s="37"/>
      <c r="AB141" s="37"/>
      <c r="AC141" s="37"/>
    </row>
    <row r="142" spans="2:29" s="70" customFormat="1" ht="22.5" customHeight="1">
      <c r="B142" s="151"/>
      <c r="C142" s="52"/>
      <c r="D142" s="52"/>
      <c r="E142" s="53"/>
      <c r="F142" s="54"/>
      <c r="G142" s="55"/>
      <c r="H142" s="56">
        <f>IF(F142&lt;&gt;0,IF((G142-F142)+1=31,30,(G142-F142)+1),0)</f>
        <v>0</v>
      </c>
      <c r="I142" s="57">
        <f>+H142*$P$7</f>
        <v>0</v>
      </c>
      <c r="J142" s="57">
        <f t="shared" si="91"/>
        <v>0</v>
      </c>
      <c r="K142" s="57">
        <f t="shared" si="92"/>
        <v>0</v>
      </c>
      <c r="L142" s="57">
        <f t="shared" si="93"/>
        <v>0</v>
      </c>
      <c r="M142" s="57">
        <f t="shared" si="94"/>
        <v>0</v>
      </c>
      <c r="N142" s="58"/>
      <c r="O142" s="57" t="str">
        <f t="shared" si="95"/>
        <v>0</v>
      </c>
      <c r="P142" s="57">
        <f t="shared" si="21"/>
        <v>0</v>
      </c>
      <c r="Q142" s="58"/>
      <c r="R142" s="57" t="str">
        <f>+IF(Q142="","0",IF($P$6=2019,INDEX(Hoja1!$M$18:$Q$27,MATCH($F$6,Hoja1!$M$18:$M$27,0),MATCH(Q142,Hoja1!$M$18:$Q$18,0)),INDEX(Hoja1!$M$51:$Q$60,MATCH($F$6,Hoja1!$M$51:$M$60,0),MATCH(Q142,Hoja1!$M$51:$Q$51,0))))</f>
        <v>0</v>
      </c>
      <c r="S142" s="57">
        <f t="shared" si="96"/>
        <v>0</v>
      </c>
      <c r="T142" s="59"/>
      <c r="U142" s="37"/>
      <c r="V142" s="37"/>
      <c r="W142" s="37"/>
      <c r="X142" s="37"/>
      <c r="Y142" s="37"/>
      <c r="Z142" s="37"/>
      <c r="AA142" s="37"/>
      <c r="AB142" s="37"/>
      <c r="AC142" s="37"/>
    </row>
    <row r="143" spans="2:29" ht="22.5" customHeight="1" thickBot="1">
      <c r="B143" s="152"/>
      <c r="C143" s="60"/>
      <c r="D143" s="60"/>
      <c r="E143" s="61"/>
      <c r="F143" s="62"/>
      <c r="G143" s="63"/>
      <c r="H143" s="64">
        <f>IF(F143&lt;&gt;0,IF((G143-F143)+1=31,30,(G143-F143)+1),0)</f>
        <v>0</v>
      </c>
      <c r="I143" s="65">
        <f>+H143*$P$7</f>
        <v>0</v>
      </c>
      <c r="J143" s="65">
        <f t="shared" si="91"/>
        <v>0</v>
      </c>
      <c r="K143" s="65">
        <f t="shared" si="92"/>
        <v>0</v>
      </c>
      <c r="L143" s="65">
        <f t="shared" si="93"/>
        <v>0</v>
      </c>
      <c r="M143" s="65">
        <f t="shared" si="94"/>
        <v>0</v>
      </c>
      <c r="N143" s="66"/>
      <c r="O143" s="65" t="str">
        <f t="shared" si="95"/>
        <v>0</v>
      </c>
      <c r="P143" s="65">
        <f t="shared" si="21"/>
        <v>0</v>
      </c>
      <c r="Q143" s="66"/>
      <c r="R143" s="65" t="str">
        <f>+IF(Q143="","0",IF($P$6=2019,INDEX(Hoja1!$M$18:$Q$27,MATCH($F$6,Hoja1!$M$18:$M$27,0),MATCH(Q143,Hoja1!$M$18:$Q$18,0)),INDEX(Hoja1!$M$51:$Q$60,MATCH($F$6,Hoja1!$M$51:$M$60,0),MATCH(Q143,Hoja1!$M$51:$Q$51,0))))</f>
        <v>0</v>
      </c>
      <c r="S143" s="65">
        <f t="shared" si="96"/>
        <v>0</v>
      </c>
      <c r="T143" s="67"/>
      <c r="U143" s="37"/>
      <c r="V143" s="37"/>
      <c r="W143" s="37"/>
      <c r="X143" s="37"/>
      <c r="Y143" s="37"/>
      <c r="Z143" s="37"/>
      <c r="AA143" s="37"/>
      <c r="AB143" s="37"/>
      <c r="AC143" s="37"/>
    </row>
    <row r="144" spans="2:29" ht="21.75" customHeight="1" thickBot="1">
      <c r="B144" s="211" t="s">
        <v>97</v>
      </c>
      <c r="C144" s="212"/>
      <c r="D144" s="212"/>
      <c r="E144" s="212"/>
      <c r="F144" s="212"/>
      <c r="G144" s="212"/>
      <c r="H144" s="212"/>
      <c r="I144" s="85">
        <f>SUM(I25:I143)</f>
        <v>0</v>
      </c>
      <c r="J144" s="85">
        <f>SUM(J25:J143)</f>
        <v>0</v>
      </c>
      <c r="K144" s="85">
        <f t="shared" ref="K144:R144" si="97">SUM(K25:K143)</f>
        <v>0</v>
      </c>
      <c r="L144" s="85">
        <f>SUM(L25:L143)</f>
        <v>0</v>
      </c>
      <c r="M144" s="85">
        <f>SUM(M25:M143)</f>
        <v>0</v>
      </c>
      <c r="N144" s="85"/>
      <c r="O144" s="85">
        <f t="shared" si="97"/>
        <v>0</v>
      </c>
      <c r="P144" s="85">
        <f>SUM(P25:P143)</f>
        <v>0</v>
      </c>
      <c r="Q144" s="85">
        <f t="shared" si="97"/>
        <v>0</v>
      </c>
      <c r="R144" s="85">
        <f t="shared" si="97"/>
        <v>0</v>
      </c>
      <c r="S144" s="86">
        <f>SUM(S25:S143)</f>
        <v>0</v>
      </c>
    </row>
    <row r="145" spans="2:29" ht="21.75" customHeight="1" thickBot="1">
      <c r="B145" s="71"/>
      <c r="C145" s="71"/>
      <c r="D145" s="71"/>
      <c r="E145" s="71"/>
      <c r="F145" s="71"/>
      <c r="G145" s="71"/>
      <c r="H145" s="71"/>
      <c r="I145" s="72"/>
      <c r="J145" s="72"/>
      <c r="K145" s="72"/>
      <c r="L145" s="72"/>
      <c r="M145" s="72"/>
      <c r="N145" s="72"/>
      <c r="O145" s="72"/>
      <c r="P145" s="72"/>
      <c r="Q145" s="72"/>
      <c r="R145" s="72"/>
      <c r="S145" s="72"/>
      <c r="T145" s="70"/>
      <c r="U145" s="73"/>
      <c r="V145" s="70"/>
      <c r="W145" s="70"/>
      <c r="X145" s="70"/>
      <c r="Y145" s="70"/>
      <c r="Z145" s="70"/>
      <c r="AA145" s="70"/>
      <c r="AB145" s="70"/>
      <c r="AC145" s="70"/>
    </row>
    <row r="146" spans="2:29" ht="21.75" customHeight="1" thickBot="1">
      <c r="B146" s="208" t="s">
        <v>98</v>
      </c>
      <c r="C146" s="209"/>
      <c r="D146" s="209"/>
      <c r="E146" s="209"/>
      <c r="F146" s="209"/>
      <c r="G146" s="209"/>
      <c r="H146" s="209"/>
      <c r="I146" s="209"/>
      <c r="J146" s="209"/>
      <c r="K146" s="209"/>
      <c r="L146" s="209"/>
      <c r="M146" s="209"/>
      <c r="N146" s="209"/>
      <c r="O146" s="209"/>
      <c r="P146" s="209"/>
      <c r="Q146" s="209"/>
      <c r="R146" s="209"/>
      <c r="S146" s="210"/>
      <c r="T146" s="74">
        <f>+S144+G16+G18</f>
        <v>0</v>
      </c>
      <c r="U146" s="35"/>
    </row>
    <row r="147" spans="2:29" ht="120" customHeight="1">
      <c r="I147" s="144"/>
      <c r="J147" s="145"/>
      <c r="K147" s="145"/>
      <c r="L147" s="145"/>
      <c r="M147" s="145"/>
      <c r="N147" s="145"/>
      <c r="O147" s="145"/>
      <c r="U147" s="35"/>
    </row>
    <row r="148" spans="2:29">
      <c r="U148" s="35"/>
    </row>
    <row r="150" spans="2:29" ht="16.5">
      <c r="K150" s="82"/>
      <c r="L150" s="76"/>
      <c r="M150" s="76"/>
    </row>
    <row r="151" spans="2:29">
      <c r="K151" s="6"/>
      <c r="L151" s="75"/>
      <c r="M151" s="75"/>
    </row>
    <row r="152" spans="2:29">
      <c r="K152" s="6"/>
      <c r="L152" s="6"/>
      <c r="M152" s="6"/>
    </row>
    <row r="153" spans="2:29">
      <c r="K153" s="6"/>
      <c r="L153" s="75"/>
      <c r="M153" s="75"/>
    </row>
    <row r="154" spans="2:29">
      <c r="K154" s="6"/>
      <c r="L154" s="6"/>
      <c r="M154" s="6"/>
    </row>
    <row r="1048576" spans="7:7">
      <c r="G1048576" s="84"/>
    </row>
  </sheetData>
  <sheetProtection algorithmName="SHA-512" hashValue="mzpyQXbEgWMv+IAmaxo+8QlQGvM85jeaoxRqxQEXTA4supV/v84sEi9NOOmyyHTRp9xcPqrF6iYGMGJTZirmgg==" saltValue="eL7HY2yOIeSCfoXMWEQ90g==" spinCount="100000" sheet="1" sort="0" autoFilter="0" pivotTables="0"/>
  <dataConsolidate/>
  <customSheetViews>
    <customSheetView guid="{43C4F8AB-C55D-4394-8FD0-D968C42F6A91}" scale="80" showGridLines="0">
      <pane xSplit="6" topLeftCell="G1" activePane="topRight" state="frozen"/>
      <selection pane="topRight" activeCell="M12" sqref="M12"/>
      <rowBreaks count="2" manualBreakCount="2">
        <brk id="53" max="18" man="1"/>
        <brk id="93" max="18" man="1"/>
      </rowBreaks>
      <pageMargins left="0.78740157480314965" right="0.78740157480314965" top="0.98425196850393704" bottom="0.98425196850393704" header="0" footer="0"/>
      <printOptions horizontalCentered="1" verticalCentered="1"/>
      <pageSetup paperSize="5" scale="45" fitToHeight="18" orientation="landscape" horizontalDpi="4294967295" verticalDpi="4294967295" r:id="rId1"/>
      <headerFooter alignWithMargins="0">
        <oddHeader xml:space="preserve">&amp;CPROCESO
PROMOCIÓN Y PREVENCIÓN
CALCULO DE COSTOS VARIABLES DE ACUERDO A NIÑAS Y NIÑOS ATENDIDOS - CRN&amp;RA3.MO8.PP
Versión1
&amp;P Página  de&amp;P Páginas 
14/12/2016
Clasificación de la Información
Pública
</oddHeader>
      </headerFooter>
    </customSheetView>
  </customSheetViews>
  <mergeCells count="89">
    <mergeCell ref="B113:B115"/>
    <mergeCell ref="B117:B119"/>
    <mergeCell ref="B41:B43"/>
    <mergeCell ref="B57:B59"/>
    <mergeCell ref="B146:S146"/>
    <mergeCell ref="B144:H144"/>
    <mergeCell ref="B109:B111"/>
    <mergeCell ref="B137:B139"/>
    <mergeCell ref="B141:B143"/>
    <mergeCell ref="B129:B131"/>
    <mergeCell ref="B133:B135"/>
    <mergeCell ref="B121:B123"/>
    <mergeCell ref="B125:B127"/>
    <mergeCell ref="B105:B107"/>
    <mergeCell ref="B77:B79"/>
    <mergeCell ref="B81:B83"/>
    <mergeCell ref="B10:E10"/>
    <mergeCell ref="B11:E11"/>
    <mergeCell ref="B17:E17"/>
    <mergeCell ref="G17:H17"/>
    <mergeCell ref="B101:B103"/>
    <mergeCell ref="G16:H16"/>
    <mergeCell ref="B16:E16"/>
    <mergeCell ref="B20:E20"/>
    <mergeCell ref="B21:E21"/>
    <mergeCell ref="G18:H18"/>
    <mergeCell ref="B18:E18"/>
    <mergeCell ref="B61:B63"/>
    <mergeCell ref="B53:B55"/>
    <mergeCell ref="B49:B51"/>
    <mergeCell ref="B37:B39"/>
    <mergeCell ref="B97:B99"/>
    <mergeCell ref="B73:B75"/>
    <mergeCell ref="B29:B31"/>
    <mergeCell ref="B33:B35"/>
    <mergeCell ref="B85:B87"/>
    <mergeCell ref="B89:B91"/>
    <mergeCell ref="B93:B95"/>
    <mergeCell ref="B69:B71"/>
    <mergeCell ref="B65:B67"/>
    <mergeCell ref="B45:B47"/>
    <mergeCell ref="T22:T23"/>
    <mergeCell ref="G22:G23"/>
    <mergeCell ref="H22:H23"/>
    <mergeCell ref="K22:K23"/>
    <mergeCell ref="N22:O23"/>
    <mergeCell ref="P22:P23"/>
    <mergeCell ref="Q22:R23"/>
    <mergeCell ref="S22:S23"/>
    <mergeCell ref="I22:I23"/>
    <mergeCell ref="L22:L23"/>
    <mergeCell ref="J22:J23"/>
    <mergeCell ref="M22:M23"/>
    <mergeCell ref="F11:H11"/>
    <mergeCell ref="G15:H15"/>
    <mergeCell ref="K13:O13"/>
    <mergeCell ref="R6:U8"/>
    <mergeCell ref="R10:U12"/>
    <mergeCell ref="K12:O12"/>
    <mergeCell ref="K10:O10"/>
    <mergeCell ref="F10:H10"/>
    <mergeCell ref="K11:O11"/>
    <mergeCell ref="B6:E6"/>
    <mergeCell ref="F6:H6"/>
    <mergeCell ref="K7:O7"/>
    <mergeCell ref="K9:O9"/>
    <mergeCell ref="B9:E9"/>
    <mergeCell ref="F9:H9"/>
    <mergeCell ref="B7:E7"/>
    <mergeCell ref="F7:H7"/>
    <mergeCell ref="K8:O8"/>
    <mergeCell ref="B8:E8"/>
    <mergeCell ref="F8:H8"/>
    <mergeCell ref="K17:O17"/>
    <mergeCell ref="I147:O147"/>
    <mergeCell ref="B2:K2"/>
    <mergeCell ref="B5:H5"/>
    <mergeCell ref="K5:P5"/>
    <mergeCell ref="K6:O6"/>
    <mergeCell ref="B25:B27"/>
    <mergeCell ref="B22:B23"/>
    <mergeCell ref="E22:E23"/>
    <mergeCell ref="K14:O14"/>
    <mergeCell ref="K15:O15"/>
    <mergeCell ref="K16:O16"/>
    <mergeCell ref="C22:C23"/>
    <mergeCell ref="D22:D23"/>
    <mergeCell ref="F22:F23"/>
    <mergeCell ref="B15:E15"/>
  </mergeCells>
  <dataValidations disablePrompts="1" count="2">
    <dataValidation type="list" allowBlank="1" showInputMessage="1" showErrorMessage="1" sqref="N37:N39 N137:N139 N29:N31 N33:N35 N41:N43 N45:N47 N49:N51 N53:N55 N57:N59 N61:N63 N65:N67 N25:N27 N69:N71 N73:N75 N77:N79 N81:N83 N85:N87 N89:N91 N101:N103 N93:N95 N97:N99 N105:N107 N113:N115 N109:N111 N117:N119 N129:N131 N121:N123 N125:N127 N133:N135 N141:N143 F16">
      <formula1>VISITAS</formula1>
    </dataValidation>
    <dataValidation type="date" operator="greaterThan" allowBlank="1" showInputMessage="1" showErrorMessage="1" sqref="F137:G139 F37:G39 F29:G31 F25:G27 F33:G35 F45:G47 F49:G51 F53:G55 F57:G59 F61:G63 F65:G67 F141:G143 F69:G71 F73:G75 F77:G79 F81:G83 F85:G87 F89:G91 F101:G103 F93:G95 F97:G99 F105:G107 F113:G115 F109:G111 F117:G119 F129:G131 F121:G123 F125:G127 F133:G135 F41:G43">
      <formula1>42005</formula1>
    </dataValidation>
  </dataValidations>
  <printOptions horizontalCentered="1" verticalCentered="1"/>
  <pageMargins left="0.78740157480314965" right="0.78740157480314965" top="0.98425196850393704" bottom="0.98425196850393704" header="0.19685039370078741" footer="0.19685039370078741"/>
  <pageSetup paperSize="5" scale="45" fitToHeight="18" orientation="landscape" r:id="rId2"/>
  <headerFooter alignWithMargins="0">
    <oddHeader>&amp;L&amp;G&amp;C&amp;"Arial,Negrita"PROCESO
PROMOCIÓN Y PREVENCIÓN
ANEXO CÁLCULO DE COSTOS VARIABLES DE ACUERDO A NIÑOS Y NIÑAS ATENDIDOS - CRN&amp;RA3.MO8.PP
Versión 5
Página &amp;P de &amp;N
25/06/2019
Clasificación de la información
Clasificada</oddHeader>
    <oddFooter>&amp;C&amp;6
&amp;G</oddFooter>
  </headerFooter>
  <rowBreaks count="2" manualBreakCount="2">
    <brk id="60" max="16383" man="1"/>
    <brk id="108" max="16383" man="1"/>
  </rowBreaks>
  <drawing r:id="rId3"/>
  <legacyDrawing r:id="rId4"/>
  <legacyDrawingHF r:id="rId5"/>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Hoja1!$E$4:$E$8</xm:f>
          </x14:formula1>
          <xm:sqref>C137:C139 C29:C31 C33:C35 C37:C39 C41:C43 C45:C47 C49:C51 C53:C55 C57:C59 C61:C63 C65:C67 C25:C27 C69:C71 C73:C75 C77:C79 C81:C83 C85:C87 C89:C91 C101:C103 C93:C95 C97:C99 C105:C107 C113:C115 C109:C111 C117:C119 C129:C131 C121:C123 C125:C127 C133:C135 C141:C143</xm:sqref>
        </x14:dataValidation>
        <x14:dataValidation type="list" allowBlank="1" showInputMessage="1" showErrorMessage="1" promptTitle="seleccione">
          <x14:formula1>
            <xm:f>Hoja1!$E$19:$E$31</xm:f>
          </x14:formula1>
          <xm:sqref>F6:H6</xm:sqref>
        </x14:dataValidation>
        <x14:dataValidation type="list" allowBlank="1" showInputMessage="1" showErrorMessage="1">
          <x14:formula1>
            <xm:f>Hoja1!$A$13:$A$16</xm:f>
          </x14:formula1>
          <xm:sqref>Q25:Q27 Q29:Q31 Q33:Q35 Q37:Q39 Q41:Q43 Q45:Q47 Q49:Q51 Q53:Q55 Q57:Q59 Q61:Q63 Q65:Q67 Q69:Q71 Q73:Q75 Q77:Q79 Q81:Q83 Q85:Q87 Q89:Q91 Q93:Q95 Q97:Q99 Q101:Q103 Q105:Q107 Q109:Q111 Q113:Q115 Q117:Q119 Q121:Q123 Q125:Q127 Q129:Q131 Q133:Q135 Q137:Q139 Q141:Q143</xm:sqref>
        </x14:dataValidation>
        <x14:dataValidation type="list" allowBlank="1" showInputMessage="1" showErrorMessage="1">
          <x14:formula1>
            <xm:f>Hoja1!$A$5:$A$6</xm:f>
          </x14:formula1>
          <xm:sqref>P6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73"/>
  <sheetViews>
    <sheetView showFormulas="1" showGridLines="0" topLeftCell="A12" workbookViewId="0">
      <selection activeCell="E22" sqref="E22"/>
    </sheetView>
  </sheetViews>
  <sheetFormatPr baseColWidth="10" defaultRowHeight="12"/>
  <cols>
    <col min="1" max="1" width="3.7109375" style="12" customWidth="1"/>
    <col min="2" max="4" width="0.7109375" style="12" customWidth="1"/>
    <col min="5" max="5" width="44.85546875" style="12" bestFit="1" customWidth="1"/>
    <col min="6" max="6" width="23.5703125" style="12" customWidth="1"/>
    <col min="7" max="10" width="16.7109375" style="12" customWidth="1"/>
    <col min="11" max="11" width="17.140625" style="12" customWidth="1"/>
    <col min="12" max="12" width="17.7109375" style="12" customWidth="1"/>
    <col min="13" max="13" width="17.140625" style="12" customWidth="1"/>
    <col min="14" max="15" width="14.42578125" style="12" customWidth="1"/>
    <col min="16" max="16" width="13.85546875" style="12" customWidth="1"/>
    <col min="17" max="19" width="14.85546875" style="12" customWidth="1"/>
    <col min="20" max="20" width="5.28515625" style="12" customWidth="1"/>
    <col min="21" max="16384" width="11.42578125" style="12"/>
  </cols>
  <sheetData>
    <row r="1" spans="1:12">
      <c r="A1" s="11" t="s">
        <v>31</v>
      </c>
    </row>
    <row r="2" spans="1:12">
      <c r="A2" s="12" t="s">
        <v>0</v>
      </c>
      <c r="B2" s="13">
        <v>2000</v>
      </c>
    </row>
    <row r="3" spans="1:12">
      <c r="A3" s="12" t="s">
        <v>15</v>
      </c>
      <c r="B3" s="13">
        <v>0</v>
      </c>
    </row>
    <row r="4" spans="1:12">
      <c r="E4" s="12" t="s">
        <v>52</v>
      </c>
    </row>
    <row r="5" spans="1:12">
      <c r="A5" s="12">
        <v>2018</v>
      </c>
      <c r="B5" s="13"/>
      <c r="E5" s="12" t="s">
        <v>53</v>
      </c>
    </row>
    <row r="6" spans="1:12">
      <c r="A6" s="12">
        <v>2019</v>
      </c>
      <c r="B6" s="13"/>
      <c r="E6" s="12" t="s">
        <v>54</v>
      </c>
    </row>
    <row r="7" spans="1:12">
      <c r="B7" s="13"/>
      <c r="E7" s="12" t="s">
        <v>55</v>
      </c>
    </row>
    <row r="8" spans="1:12">
      <c r="B8" s="13"/>
      <c r="C8" s="13"/>
      <c r="E8" s="12" t="s">
        <v>56</v>
      </c>
    </row>
    <row r="11" spans="1:12">
      <c r="E11" s="14"/>
      <c r="F11" s="15"/>
    </row>
    <row r="12" spans="1:12">
      <c r="A12" s="11" t="s">
        <v>32</v>
      </c>
      <c r="E12" s="14"/>
      <c r="F12" s="15"/>
    </row>
    <row r="13" spans="1:12">
      <c r="A13" s="12" t="s">
        <v>119</v>
      </c>
      <c r="E13" s="16"/>
      <c r="F13" s="17"/>
    </row>
    <row r="14" spans="1:12">
      <c r="A14" s="12" t="s">
        <v>120</v>
      </c>
      <c r="E14" s="16"/>
      <c r="F14" s="17"/>
    </row>
    <row r="15" spans="1:12">
      <c r="A15" s="12" t="s">
        <v>42</v>
      </c>
      <c r="E15" s="18"/>
      <c r="F15" s="18"/>
    </row>
    <row r="16" spans="1:12">
      <c r="A16" s="12" t="s">
        <v>43</v>
      </c>
      <c r="K16" s="215" t="s">
        <v>9</v>
      </c>
      <c r="L16" s="217"/>
    </row>
    <row r="17" spans="1:21" ht="15" customHeight="1">
      <c r="E17" s="218" t="s">
        <v>141</v>
      </c>
      <c r="F17" s="220" t="s">
        <v>117</v>
      </c>
      <c r="G17" s="222" t="s">
        <v>118</v>
      </c>
      <c r="H17" s="220" t="s">
        <v>129</v>
      </c>
      <c r="I17" s="222" t="s">
        <v>130</v>
      </c>
      <c r="J17" s="222" t="s">
        <v>143</v>
      </c>
      <c r="K17" s="213" t="s">
        <v>33</v>
      </c>
      <c r="M17" s="19"/>
      <c r="N17" s="215" t="s">
        <v>35</v>
      </c>
      <c r="O17" s="216"/>
      <c r="P17" s="216"/>
      <c r="Q17" s="217"/>
      <c r="R17" s="30"/>
      <c r="S17" s="30"/>
    </row>
    <row r="18" spans="1:21" ht="46.5" customHeight="1">
      <c r="A18" s="20"/>
      <c r="B18" s="20"/>
      <c r="C18" s="20"/>
      <c r="D18" s="20"/>
      <c r="E18" s="219"/>
      <c r="F18" s="221"/>
      <c r="G18" s="223"/>
      <c r="H18" s="221"/>
      <c r="I18" s="223"/>
      <c r="J18" s="223"/>
      <c r="K18" s="214"/>
      <c r="L18" s="21" t="s">
        <v>34</v>
      </c>
      <c r="M18" s="21"/>
      <c r="N18" s="21" t="s">
        <v>119</v>
      </c>
      <c r="O18" s="21" t="s">
        <v>120</v>
      </c>
      <c r="P18" s="21" t="s">
        <v>42</v>
      </c>
      <c r="Q18" s="22" t="s">
        <v>43</v>
      </c>
      <c r="R18" s="31" t="s">
        <v>126</v>
      </c>
      <c r="S18" s="31" t="s">
        <v>127</v>
      </c>
      <c r="U18" s="12" t="str">
        <f>+N18</f>
        <v>SÍ, TIPO 1 (con lactancia)</v>
      </c>
    </row>
    <row r="19" spans="1:21" s="20" customFormat="1" ht="12.75">
      <c r="E19" s="7" t="s">
        <v>150</v>
      </c>
      <c r="F19" s="7">
        <v>6191.8870370370369</v>
      </c>
      <c r="G19" s="7">
        <v>3090.6333333333332</v>
      </c>
      <c r="H19" s="7">
        <v>129.7511111111111</v>
      </c>
      <c r="I19" s="7">
        <v>165.98222222222222</v>
      </c>
      <c r="J19" s="8">
        <v>4412.4066666666668</v>
      </c>
      <c r="K19" s="7">
        <v>54613.866666666669</v>
      </c>
      <c r="L19" s="7">
        <v>0</v>
      </c>
      <c r="M19" s="7" t="str">
        <f t="shared" ref="M19:M31" si="0">+E19</f>
        <v>CRN CESAR AGUSTÍN CODAZZI</v>
      </c>
      <c r="N19" s="1">
        <v>75004.416666666657</v>
      </c>
      <c r="O19" s="1">
        <v>158866.41666666666</v>
      </c>
      <c r="P19" s="1">
        <v>52339.416666666672</v>
      </c>
      <c r="Q19" s="7">
        <v>0</v>
      </c>
      <c r="R19" s="8">
        <v>220373</v>
      </c>
      <c r="S19" s="8">
        <v>4288.9527777777776</v>
      </c>
      <c r="U19" s="20" t="str">
        <f>+Q18</f>
        <v>NO RECIBIÓ</v>
      </c>
    </row>
    <row r="20" spans="1:21" s="20" customFormat="1" ht="12.75">
      <c r="E20" s="7" t="s">
        <v>105</v>
      </c>
      <c r="F20" s="7">
        <v>6141.260185185185</v>
      </c>
      <c r="G20" s="7">
        <v>3120.431111111111</v>
      </c>
      <c r="H20" s="7">
        <v>134.61555555555555</v>
      </c>
      <c r="I20" s="7">
        <v>165.98222222222222</v>
      </c>
      <c r="J20" s="8">
        <v>1006.5155555555556</v>
      </c>
      <c r="K20" s="8">
        <v>54613.866666666669</v>
      </c>
      <c r="L20" s="7">
        <v>0</v>
      </c>
      <c r="M20" s="7" t="str">
        <f t="shared" si="0"/>
        <v>CRN CHOCÓ ALTO BAUDÓ</v>
      </c>
      <c r="N20" s="1">
        <v>75004.416666666657</v>
      </c>
      <c r="O20" s="32">
        <v>159577.41666666666</v>
      </c>
      <c r="P20" s="32">
        <v>50099.416666666672</v>
      </c>
      <c r="Q20" s="7">
        <v>0</v>
      </c>
      <c r="R20" s="8">
        <v>231756</v>
      </c>
      <c r="S20" s="8">
        <v>4689.9796296296299</v>
      </c>
    </row>
    <row r="21" spans="1:21" s="20" customFormat="1" ht="12.75">
      <c r="E21" s="7" t="s">
        <v>106</v>
      </c>
      <c r="F21" s="7">
        <v>6141.260185185185</v>
      </c>
      <c r="G21" s="8">
        <v>3120.431111111111</v>
      </c>
      <c r="H21" s="8">
        <v>134.61555555555555</v>
      </c>
      <c r="I21" s="8">
        <v>165.98222222222222</v>
      </c>
      <c r="J21" s="8">
        <v>1006.5155555555556</v>
      </c>
      <c r="K21" s="8">
        <v>54613.866666666669</v>
      </c>
      <c r="L21" s="7">
        <v>0</v>
      </c>
      <c r="M21" s="7" t="str">
        <f t="shared" si="0"/>
        <v>CRN CHOCÓ QUIBDÓ- ITSMINA</v>
      </c>
      <c r="N21" s="1">
        <v>75004.416666666657</v>
      </c>
      <c r="O21" s="32">
        <v>159577.41666666666</v>
      </c>
      <c r="P21" s="32">
        <v>50099.416666666672</v>
      </c>
      <c r="Q21" s="7">
        <v>0</v>
      </c>
      <c r="R21" s="81">
        <v>226596</v>
      </c>
      <c r="S21" s="8">
        <v>4476.9277777777779</v>
      </c>
    </row>
    <row r="22" spans="1:21" s="20" customFormat="1" ht="12.75">
      <c r="E22" s="7" t="s">
        <v>107</v>
      </c>
      <c r="F22" s="7">
        <v>6191.8870370370369</v>
      </c>
      <c r="G22" s="7">
        <v>3090.6333333333332</v>
      </c>
      <c r="H22" s="7">
        <v>129.7511111111111</v>
      </c>
      <c r="I22" s="8">
        <v>165.98222222222222</v>
      </c>
      <c r="J22" s="8">
        <v>302.97555555555556</v>
      </c>
      <c r="K22" s="8">
        <v>54613.866666666669</v>
      </c>
      <c r="L22" s="7">
        <v>0</v>
      </c>
      <c r="M22" s="7" t="str">
        <f t="shared" si="0"/>
        <v>CRN CÓRDOBA</v>
      </c>
      <c r="N22" s="1">
        <v>75004.416666666657</v>
      </c>
      <c r="O22" s="32">
        <v>158869.41666666666</v>
      </c>
      <c r="P22" s="1">
        <v>52339.416666666672</v>
      </c>
      <c r="Q22" s="7">
        <v>0</v>
      </c>
      <c r="R22" s="81">
        <v>226596</v>
      </c>
      <c r="S22" s="8">
        <v>4476.9277777777779</v>
      </c>
    </row>
    <row r="23" spans="1:21" s="20" customFormat="1" ht="12.75">
      <c r="E23" s="7" t="s">
        <v>108</v>
      </c>
      <c r="F23" s="8">
        <v>6191.8194444444443</v>
      </c>
      <c r="G23" s="7">
        <v>2079.5566666666664</v>
      </c>
      <c r="H23" s="7">
        <v>145.59555555555556</v>
      </c>
      <c r="I23" s="7">
        <v>110.51222222222222</v>
      </c>
      <c r="J23" s="8">
        <v>1426.2677777777778</v>
      </c>
      <c r="K23" s="8">
        <v>54613.833333333336</v>
      </c>
      <c r="L23" s="7">
        <v>0</v>
      </c>
      <c r="M23" s="7" t="str">
        <f t="shared" si="0"/>
        <v>CRN GUAJIRA MANAURE</v>
      </c>
      <c r="N23" s="1">
        <v>75004.416666666657</v>
      </c>
      <c r="O23" s="32">
        <v>158872.41666666666</v>
      </c>
      <c r="P23" s="1">
        <v>52339.416666666672</v>
      </c>
      <c r="Q23" s="7">
        <v>0</v>
      </c>
      <c r="R23" s="81">
        <v>453192</v>
      </c>
      <c r="S23" s="8">
        <v>4476.9277777777779</v>
      </c>
    </row>
    <row r="24" spans="1:21" s="20" customFormat="1" ht="12.75">
      <c r="E24" s="7" t="s">
        <v>109</v>
      </c>
      <c r="F24" s="8">
        <v>6191.8194444444443</v>
      </c>
      <c r="G24" s="8">
        <v>2079.5566666666664</v>
      </c>
      <c r="H24" s="8">
        <v>145.59555555555556</v>
      </c>
      <c r="I24" s="8">
        <v>110.51222222222222</v>
      </c>
      <c r="J24" s="8">
        <v>1426.2677777777778</v>
      </c>
      <c r="K24" s="8">
        <v>54613.833333333336</v>
      </c>
      <c r="L24" s="7">
        <v>0</v>
      </c>
      <c r="M24" s="7" t="str">
        <f t="shared" si="0"/>
        <v xml:space="preserve">CRN GUAJIRA RIOHACHA </v>
      </c>
      <c r="N24" s="1">
        <v>75004.416666666657</v>
      </c>
      <c r="O24" s="32">
        <v>158872.41666666666</v>
      </c>
      <c r="P24" s="1">
        <v>52339.416666666672</v>
      </c>
      <c r="Q24" s="7">
        <v>0</v>
      </c>
      <c r="R24" s="81">
        <v>440745</v>
      </c>
      <c r="S24" s="8">
        <v>4476.9277777777779</v>
      </c>
    </row>
    <row r="25" spans="1:21" s="20" customFormat="1" ht="12.75">
      <c r="E25" s="7" t="s">
        <v>110</v>
      </c>
      <c r="F25" s="8">
        <v>6141.260185185185</v>
      </c>
      <c r="G25" s="8">
        <v>3120.431111111111</v>
      </c>
      <c r="H25" s="8">
        <v>134.61555555555555</v>
      </c>
      <c r="I25" s="8">
        <v>165.98222222222222</v>
      </c>
      <c r="J25" s="8">
        <v>1488.1399999999999</v>
      </c>
      <c r="K25" s="8">
        <v>54613.866666666669</v>
      </c>
      <c r="L25" s="7">
        <v>0</v>
      </c>
      <c r="M25" s="7" t="str">
        <f t="shared" si="0"/>
        <v>CRN NARIÑO EL CHARCO</v>
      </c>
      <c r="N25" s="1">
        <v>75004.416666666657</v>
      </c>
      <c r="O25" s="32">
        <v>159590.41666666666</v>
      </c>
      <c r="P25" s="32">
        <v>50099.416666666672</v>
      </c>
      <c r="Q25" s="7">
        <v>0</v>
      </c>
      <c r="R25" s="81">
        <v>231756</v>
      </c>
      <c r="S25" s="8">
        <v>4689.9796296296299</v>
      </c>
    </row>
    <row r="26" spans="1:21" s="20" customFormat="1" ht="12.75">
      <c r="E26" s="7" t="s">
        <v>112</v>
      </c>
      <c r="F26" s="8">
        <v>6141.260185185185</v>
      </c>
      <c r="G26" s="8">
        <v>3120.431111111111</v>
      </c>
      <c r="H26" s="8">
        <v>134.61555555555555</v>
      </c>
      <c r="I26" s="8">
        <v>165.98222222222222</v>
      </c>
      <c r="J26" s="8">
        <v>1488.1399999999999</v>
      </c>
      <c r="K26" s="8">
        <v>54613.866666666669</v>
      </c>
      <c r="L26" s="7">
        <v>0</v>
      </c>
      <c r="M26" s="7" t="str">
        <f t="shared" si="0"/>
        <v>CRN NARIÑO TUMACO</v>
      </c>
      <c r="N26" s="1">
        <v>75004.416666666657</v>
      </c>
      <c r="O26" s="32">
        <v>159590.41666666666</v>
      </c>
      <c r="P26" s="32">
        <v>50099.416666666672</v>
      </c>
      <c r="Q26" s="7">
        <v>0</v>
      </c>
      <c r="R26" s="81">
        <v>225341</v>
      </c>
      <c r="S26" s="8">
        <v>4433.0601851851852</v>
      </c>
    </row>
    <row r="27" spans="1:21" s="88" customFormat="1" ht="12.75">
      <c r="E27" s="89" t="s">
        <v>111</v>
      </c>
      <c r="F27" s="90">
        <v>6013.3074074074075</v>
      </c>
      <c r="G27" s="89">
        <v>3244.8755555555554</v>
      </c>
      <c r="H27" s="89">
        <v>134.61555555555555</v>
      </c>
      <c r="I27" s="89">
        <v>228.06</v>
      </c>
      <c r="J27" s="89">
        <v>1857.8311111111111</v>
      </c>
      <c r="K27" s="89">
        <v>54613.866666666669</v>
      </c>
      <c r="L27" s="89">
        <v>0</v>
      </c>
      <c r="M27" s="89" t="str">
        <f t="shared" si="0"/>
        <v>CRN VAUPÉS</v>
      </c>
      <c r="N27" s="91">
        <v>88131.416666666657</v>
      </c>
      <c r="O27" s="91">
        <v>168725.41666666666</v>
      </c>
      <c r="P27" s="91">
        <v>55024.416666666672</v>
      </c>
      <c r="Q27" s="89">
        <v>0</v>
      </c>
      <c r="R27" s="92">
        <v>231756</v>
      </c>
      <c r="S27" s="89">
        <v>4689.9796296296299</v>
      </c>
    </row>
    <row r="28" spans="1:21" s="88" customFormat="1" ht="12.75">
      <c r="E28" s="89" t="s">
        <v>146</v>
      </c>
      <c r="F28" s="90">
        <v>6243.42638888889</v>
      </c>
      <c r="G28" s="89">
        <v>3393.3966666666702</v>
      </c>
      <c r="H28" s="89">
        <v>188.25</v>
      </c>
      <c r="I28" s="89">
        <v>378.03</v>
      </c>
      <c r="J28" s="89">
        <v>2786.7466666666701</v>
      </c>
      <c r="K28" s="89">
        <v>54613.833333333299</v>
      </c>
      <c r="L28" s="89">
        <v>0</v>
      </c>
      <c r="M28" s="89" t="str">
        <f t="shared" si="0"/>
        <v>CRN RISARALDA</v>
      </c>
      <c r="N28" s="91">
        <v>30716.166666666701</v>
      </c>
      <c r="O28" s="91">
        <v>157212.41666666701</v>
      </c>
      <c r="P28" s="91">
        <v>81091.416666666701</v>
      </c>
      <c r="Q28" s="89">
        <v>0</v>
      </c>
      <c r="R28" s="92">
        <v>151101</v>
      </c>
      <c r="S28" s="89">
        <v>4495.7861111110997</v>
      </c>
    </row>
    <row r="29" spans="1:21" s="88" customFormat="1" ht="12.75">
      <c r="E29" s="89" t="s">
        <v>147</v>
      </c>
      <c r="F29" s="90">
        <v>6243.42638888889</v>
      </c>
      <c r="G29" s="89">
        <v>3799.2766666666698</v>
      </c>
      <c r="H29" s="89">
        <v>193.15333333333001</v>
      </c>
      <c r="I29" s="89">
        <v>383.81333333332998</v>
      </c>
      <c r="J29" s="89">
        <v>2786.7466666666701</v>
      </c>
      <c r="K29" s="93">
        <v>54613.8</v>
      </c>
      <c r="L29" s="89">
        <v>0</v>
      </c>
      <c r="M29" s="89" t="str">
        <f t="shared" si="0"/>
        <v>CRN VICHADA</v>
      </c>
      <c r="N29" s="91">
        <v>28953.416666666701</v>
      </c>
      <c r="O29" s="91">
        <v>156890.16666666701</v>
      </c>
      <c r="P29" s="91">
        <v>79700.416666666701</v>
      </c>
      <c r="Q29" s="89">
        <v>0</v>
      </c>
      <c r="R29" s="92">
        <v>154504</v>
      </c>
      <c r="S29" s="89">
        <v>4689.9458333333296</v>
      </c>
    </row>
    <row r="30" spans="1:21" s="88" customFormat="1" ht="12.75">
      <c r="E30" s="89" t="s">
        <v>148</v>
      </c>
      <c r="F30" s="90">
        <v>6365.5324074074097</v>
      </c>
      <c r="G30" s="89">
        <v>3119.1977777777802</v>
      </c>
      <c r="H30" s="89">
        <v>155.90222222222201</v>
      </c>
      <c r="I30" s="89">
        <v>165.98222222222199</v>
      </c>
      <c r="J30" s="89">
        <v>1857.83111111111</v>
      </c>
      <c r="K30" s="89">
        <v>54613.866666666669</v>
      </c>
      <c r="L30" s="89">
        <v>0</v>
      </c>
      <c r="M30" s="89" t="str">
        <f t="shared" si="0"/>
        <v>CRN NORTE DE SANTANDER</v>
      </c>
      <c r="N30" s="91">
        <v>28955.416666666701</v>
      </c>
      <c r="O30" s="91">
        <v>156848.41666666701</v>
      </c>
      <c r="P30" s="91">
        <v>81028.416666666701</v>
      </c>
      <c r="Q30" s="89">
        <v>0</v>
      </c>
      <c r="R30" s="92">
        <v>226651</v>
      </c>
      <c r="S30" s="89">
        <v>4495.7185185185199</v>
      </c>
    </row>
    <row r="31" spans="1:21" s="88" customFormat="1" ht="12.75">
      <c r="E31" s="89" t="s">
        <v>149</v>
      </c>
      <c r="F31" s="89">
        <v>6243.3925925925896</v>
      </c>
      <c r="G31" s="89">
        <v>3090.63333333333</v>
      </c>
      <c r="H31" s="89">
        <v>129.75111111111099</v>
      </c>
      <c r="I31" s="89">
        <v>165.98222222222199</v>
      </c>
      <c r="J31" s="89">
        <v>2852.5355555555602</v>
      </c>
      <c r="K31" s="89">
        <v>54613.866666666669</v>
      </c>
      <c r="L31" s="89">
        <v>0</v>
      </c>
      <c r="M31" s="89" t="str">
        <f t="shared" si="0"/>
        <v>CRN CESAR PUEBLO BELLO</v>
      </c>
      <c r="N31" s="91">
        <v>28632.416666666701</v>
      </c>
      <c r="O31" s="91">
        <v>156929.41666666701</v>
      </c>
      <c r="P31" s="91">
        <v>78534.416666666701</v>
      </c>
      <c r="Q31" s="89">
        <v>0</v>
      </c>
      <c r="R31" s="92">
        <v>220373</v>
      </c>
      <c r="S31" s="89">
        <v>4288.9527777777803</v>
      </c>
    </row>
    <row r="34" spans="5:16" ht="24.75" customHeight="1">
      <c r="E34" s="33"/>
      <c r="F34" s="24" t="s">
        <v>8</v>
      </c>
      <c r="G34" s="24" t="s">
        <v>11</v>
      </c>
      <c r="H34" s="25" t="s">
        <v>129</v>
      </c>
      <c r="I34" s="24" t="s">
        <v>130</v>
      </c>
      <c r="J34" s="83" t="s">
        <v>143</v>
      </c>
      <c r="K34" s="26" t="s">
        <v>9</v>
      </c>
      <c r="L34" s="27" t="s">
        <v>121</v>
      </c>
      <c r="M34" s="27" t="s">
        <v>123</v>
      </c>
      <c r="N34" s="27" t="s">
        <v>10</v>
      </c>
      <c r="O34" s="29" t="s">
        <v>124</v>
      </c>
      <c r="P34" s="29" t="s">
        <v>125</v>
      </c>
    </row>
    <row r="35" spans="5:16">
      <c r="E35" s="28" t="str">
        <f t="shared" ref="E35:K40" si="1">+E19</f>
        <v>CRN CESAR AGUSTÍN CODAZZI</v>
      </c>
      <c r="F35" s="28">
        <f t="shared" si="1"/>
        <v>6191.8870370370369</v>
      </c>
      <c r="G35" s="28">
        <f t="shared" si="1"/>
        <v>3090.6333333333332</v>
      </c>
      <c r="H35" s="28">
        <f t="shared" si="1"/>
        <v>129.7511111111111</v>
      </c>
      <c r="I35" s="28">
        <f t="shared" si="1"/>
        <v>165.98222222222222</v>
      </c>
      <c r="J35" s="28">
        <f t="shared" si="1"/>
        <v>4412.4066666666668</v>
      </c>
      <c r="K35" s="28">
        <f t="shared" si="1"/>
        <v>54613.866666666669</v>
      </c>
      <c r="L35" s="28">
        <f t="shared" ref="L35:N40" si="2">+N19</f>
        <v>75004.416666666657</v>
      </c>
      <c r="M35" s="28">
        <f t="shared" si="2"/>
        <v>158866.41666666666</v>
      </c>
      <c r="N35" s="28">
        <f t="shared" si="2"/>
        <v>52339.416666666672</v>
      </c>
      <c r="O35" s="28">
        <f t="shared" ref="O35:O44" si="3">+R19</f>
        <v>220373</v>
      </c>
      <c r="P35" s="28">
        <f t="shared" ref="P35:P44" si="4">+S19</f>
        <v>4288.9527777777776</v>
      </c>
    </row>
    <row r="36" spans="5:16">
      <c r="E36" s="28" t="str">
        <f t="shared" si="1"/>
        <v>CRN CHOCÓ ALTO BAUDÓ</v>
      </c>
      <c r="F36" s="28">
        <f t="shared" si="1"/>
        <v>6141.260185185185</v>
      </c>
      <c r="G36" s="28">
        <f t="shared" si="1"/>
        <v>3120.431111111111</v>
      </c>
      <c r="H36" s="28">
        <f t="shared" si="1"/>
        <v>134.61555555555555</v>
      </c>
      <c r="I36" s="28">
        <f t="shared" si="1"/>
        <v>165.98222222222222</v>
      </c>
      <c r="J36" s="28">
        <f t="shared" si="1"/>
        <v>1006.5155555555556</v>
      </c>
      <c r="K36" s="28">
        <f t="shared" si="1"/>
        <v>54613.866666666669</v>
      </c>
      <c r="L36" s="28">
        <f t="shared" si="2"/>
        <v>75004.416666666657</v>
      </c>
      <c r="M36" s="28">
        <f t="shared" si="2"/>
        <v>159577.41666666666</v>
      </c>
      <c r="N36" s="28">
        <f t="shared" si="2"/>
        <v>50099.416666666672</v>
      </c>
      <c r="O36" s="28">
        <f t="shared" si="3"/>
        <v>231756</v>
      </c>
      <c r="P36" s="28">
        <f t="shared" si="4"/>
        <v>4689.9796296296299</v>
      </c>
    </row>
    <row r="37" spans="5:16">
      <c r="E37" s="28" t="str">
        <f t="shared" si="1"/>
        <v>CRN CHOCÓ QUIBDÓ- ITSMINA</v>
      </c>
      <c r="F37" s="28">
        <f t="shared" si="1"/>
        <v>6141.260185185185</v>
      </c>
      <c r="G37" s="28">
        <f t="shared" si="1"/>
        <v>3120.431111111111</v>
      </c>
      <c r="H37" s="28">
        <f t="shared" si="1"/>
        <v>134.61555555555555</v>
      </c>
      <c r="I37" s="28">
        <f t="shared" si="1"/>
        <v>165.98222222222222</v>
      </c>
      <c r="J37" s="28">
        <f t="shared" si="1"/>
        <v>1006.5155555555556</v>
      </c>
      <c r="K37" s="28">
        <f t="shared" si="1"/>
        <v>54613.866666666669</v>
      </c>
      <c r="L37" s="28">
        <f t="shared" si="2"/>
        <v>75004.416666666657</v>
      </c>
      <c r="M37" s="28">
        <f t="shared" si="2"/>
        <v>159577.41666666666</v>
      </c>
      <c r="N37" s="28">
        <f t="shared" si="2"/>
        <v>50099.416666666672</v>
      </c>
      <c r="O37" s="28">
        <f t="shared" si="3"/>
        <v>226596</v>
      </c>
      <c r="P37" s="28">
        <f t="shared" si="4"/>
        <v>4476.9277777777779</v>
      </c>
    </row>
    <row r="38" spans="5:16">
      <c r="E38" s="28" t="str">
        <f t="shared" si="1"/>
        <v>CRN CÓRDOBA</v>
      </c>
      <c r="F38" s="28">
        <f t="shared" si="1"/>
        <v>6191.8870370370369</v>
      </c>
      <c r="G38" s="28">
        <f t="shared" si="1"/>
        <v>3090.6333333333332</v>
      </c>
      <c r="H38" s="28">
        <f t="shared" si="1"/>
        <v>129.7511111111111</v>
      </c>
      <c r="I38" s="28">
        <f t="shared" si="1"/>
        <v>165.98222222222222</v>
      </c>
      <c r="J38" s="28">
        <f t="shared" si="1"/>
        <v>302.97555555555556</v>
      </c>
      <c r="K38" s="28">
        <f t="shared" si="1"/>
        <v>54613.866666666669</v>
      </c>
      <c r="L38" s="28">
        <f t="shared" si="2"/>
        <v>75004.416666666657</v>
      </c>
      <c r="M38" s="28">
        <f t="shared" si="2"/>
        <v>158869.41666666666</v>
      </c>
      <c r="N38" s="28">
        <f t="shared" si="2"/>
        <v>52339.416666666672</v>
      </c>
      <c r="O38" s="28">
        <f t="shared" si="3"/>
        <v>226596</v>
      </c>
      <c r="P38" s="28">
        <f t="shared" si="4"/>
        <v>4476.9277777777779</v>
      </c>
    </row>
    <row r="39" spans="5:16">
      <c r="E39" s="28" t="str">
        <f t="shared" si="1"/>
        <v>CRN GUAJIRA MANAURE</v>
      </c>
      <c r="F39" s="28">
        <f t="shared" si="1"/>
        <v>6191.8194444444443</v>
      </c>
      <c r="G39" s="28">
        <f t="shared" si="1"/>
        <v>2079.5566666666664</v>
      </c>
      <c r="H39" s="28">
        <f t="shared" si="1"/>
        <v>145.59555555555556</v>
      </c>
      <c r="I39" s="28">
        <f t="shared" si="1"/>
        <v>110.51222222222222</v>
      </c>
      <c r="J39" s="28">
        <f t="shared" si="1"/>
        <v>1426.2677777777778</v>
      </c>
      <c r="K39" s="28">
        <f t="shared" si="1"/>
        <v>54613.833333333336</v>
      </c>
      <c r="L39" s="28">
        <f t="shared" si="2"/>
        <v>75004.416666666657</v>
      </c>
      <c r="M39" s="28">
        <f t="shared" si="2"/>
        <v>158872.41666666666</v>
      </c>
      <c r="N39" s="28">
        <f t="shared" si="2"/>
        <v>52339.416666666672</v>
      </c>
      <c r="O39" s="28">
        <f t="shared" si="3"/>
        <v>453192</v>
      </c>
      <c r="P39" s="28">
        <f t="shared" si="4"/>
        <v>4476.9277777777779</v>
      </c>
    </row>
    <row r="40" spans="5:16">
      <c r="E40" s="28" t="str">
        <f t="shared" si="1"/>
        <v xml:space="preserve">CRN GUAJIRA RIOHACHA </v>
      </c>
      <c r="F40" s="28">
        <f t="shared" si="1"/>
        <v>6191.8194444444443</v>
      </c>
      <c r="G40" s="28">
        <f t="shared" si="1"/>
        <v>2079.5566666666664</v>
      </c>
      <c r="H40" s="28">
        <f t="shared" si="1"/>
        <v>145.59555555555556</v>
      </c>
      <c r="I40" s="28">
        <f t="shared" si="1"/>
        <v>110.51222222222222</v>
      </c>
      <c r="J40" s="28">
        <f t="shared" si="1"/>
        <v>1426.2677777777778</v>
      </c>
      <c r="K40" s="28">
        <f t="shared" si="1"/>
        <v>54613.833333333336</v>
      </c>
      <c r="L40" s="28">
        <f t="shared" si="2"/>
        <v>75004.416666666657</v>
      </c>
      <c r="M40" s="28">
        <f t="shared" si="2"/>
        <v>158872.41666666666</v>
      </c>
      <c r="N40" s="28">
        <f t="shared" si="2"/>
        <v>52339.416666666672</v>
      </c>
      <c r="O40" s="28">
        <f t="shared" si="3"/>
        <v>440745</v>
      </c>
      <c r="P40" s="28">
        <f t="shared" si="4"/>
        <v>4476.9277777777779</v>
      </c>
    </row>
    <row r="41" spans="5:16">
      <c r="E41" s="28" t="str">
        <f>+E25</f>
        <v>CRN NARIÑO EL CHARCO</v>
      </c>
      <c r="F41" s="28">
        <f t="shared" ref="F41:K41" si="5">+F25</f>
        <v>6141.260185185185</v>
      </c>
      <c r="G41" s="28">
        <f t="shared" si="5"/>
        <v>3120.431111111111</v>
      </c>
      <c r="H41" s="28">
        <f t="shared" si="5"/>
        <v>134.61555555555555</v>
      </c>
      <c r="I41" s="28">
        <f t="shared" si="5"/>
        <v>165.98222222222222</v>
      </c>
      <c r="J41" s="28">
        <f t="shared" si="5"/>
        <v>1488.1399999999999</v>
      </c>
      <c r="K41" s="28">
        <f t="shared" si="5"/>
        <v>54613.866666666669</v>
      </c>
      <c r="L41" s="28">
        <f t="shared" ref="L41" si="6">+N25</f>
        <v>75004.416666666657</v>
      </c>
      <c r="M41" s="28">
        <f t="shared" ref="M41:N43" si="7">+O25</f>
        <v>159590.41666666666</v>
      </c>
      <c r="N41" s="28">
        <f t="shared" si="7"/>
        <v>50099.416666666672</v>
      </c>
      <c r="O41" s="28">
        <f t="shared" si="3"/>
        <v>231756</v>
      </c>
      <c r="P41" s="28">
        <f t="shared" si="4"/>
        <v>4689.9796296296299</v>
      </c>
    </row>
    <row r="42" spans="5:16">
      <c r="E42" s="28" t="str">
        <f>+E26</f>
        <v>CRN NARIÑO TUMACO</v>
      </c>
      <c r="F42" s="28">
        <f t="shared" ref="F42:K42" si="8">+F26</f>
        <v>6141.260185185185</v>
      </c>
      <c r="G42" s="28">
        <f t="shared" si="8"/>
        <v>3120.431111111111</v>
      </c>
      <c r="H42" s="28">
        <f t="shared" si="8"/>
        <v>134.61555555555555</v>
      </c>
      <c r="I42" s="28">
        <f t="shared" si="8"/>
        <v>165.98222222222222</v>
      </c>
      <c r="J42" s="28">
        <f t="shared" si="8"/>
        <v>1488.1399999999999</v>
      </c>
      <c r="K42" s="28">
        <f t="shared" si="8"/>
        <v>54613.866666666669</v>
      </c>
      <c r="L42" s="28">
        <f t="shared" ref="L42" si="9">+N26</f>
        <v>75004.416666666657</v>
      </c>
      <c r="M42" s="28">
        <f t="shared" si="7"/>
        <v>159590.41666666666</v>
      </c>
      <c r="N42" s="28">
        <f t="shared" si="7"/>
        <v>50099.416666666672</v>
      </c>
      <c r="O42" s="28">
        <f t="shared" si="3"/>
        <v>225341</v>
      </c>
      <c r="P42" s="28">
        <f t="shared" si="4"/>
        <v>4433.0601851851852</v>
      </c>
    </row>
    <row r="43" spans="5:16">
      <c r="E43" s="28" t="str">
        <f>+E27</f>
        <v>CRN VAUPÉS</v>
      </c>
      <c r="F43" s="28">
        <f t="shared" ref="F43:K43" si="10">+F27</f>
        <v>6013.3074074074075</v>
      </c>
      <c r="G43" s="28">
        <f t="shared" si="10"/>
        <v>3244.8755555555554</v>
      </c>
      <c r="H43" s="28">
        <f t="shared" si="10"/>
        <v>134.61555555555555</v>
      </c>
      <c r="I43" s="28">
        <f t="shared" si="10"/>
        <v>228.06</v>
      </c>
      <c r="J43" s="28">
        <f t="shared" si="10"/>
        <v>1857.8311111111111</v>
      </c>
      <c r="K43" s="28">
        <f t="shared" si="10"/>
        <v>54613.866666666669</v>
      </c>
      <c r="L43" s="28">
        <f t="shared" ref="L43:N47" si="11">+N27</f>
        <v>88131.416666666657</v>
      </c>
      <c r="M43" s="28">
        <f t="shared" si="7"/>
        <v>168725.41666666666</v>
      </c>
      <c r="N43" s="28">
        <f t="shared" si="7"/>
        <v>55024.416666666672</v>
      </c>
      <c r="O43" s="28">
        <f t="shared" si="3"/>
        <v>231756</v>
      </c>
      <c r="P43" s="28">
        <f t="shared" si="4"/>
        <v>4689.9796296296299</v>
      </c>
    </row>
    <row r="44" spans="5:16">
      <c r="E44" s="28" t="str">
        <f>+E28</f>
        <v>CRN RISARALDA</v>
      </c>
      <c r="F44" s="28">
        <f t="shared" ref="F44:K44" si="12">+F28</f>
        <v>6243.42638888889</v>
      </c>
      <c r="G44" s="28">
        <f t="shared" si="12"/>
        <v>3393.3966666666702</v>
      </c>
      <c r="H44" s="28">
        <f t="shared" si="12"/>
        <v>188.25</v>
      </c>
      <c r="I44" s="28">
        <f t="shared" si="12"/>
        <v>378.03</v>
      </c>
      <c r="J44" s="28">
        <f t="shared" si="12"/>
        <v>2786.7466666666701</v>
      </c>
      <c r="K44" s="28">
        <f t="shared" si="12"/>
        <v>54613.833333333299</v>
      </c>
      <c r="L44" s="28">
        <f t="shared" si="11"/>
        <v>30716.166666666701</v>
      </c>
      <c r="M44" s="28">
        <f t="shared" si="11"/>
        <v>157212.41666666701</v>
      </c>
      <c r="N44" s="28">
        <f t="shared" si="11"/>
        <v>81091.416666666701</v>
      </c>
      <c r="O44" s="28">
        <f t="shared" si="3"/>
        <v>151101</v>
      </c>
      <c r="P44" s="28">
        <f t="shared" si="4"/>
        <v>4495.7861111110997</v>
      </c>
    </row>
    <row r="45" spans="5:16">
      <c r="E45" s="28" t="str">
        <f t="shared" ref="E45:K47" si="13">+E29</f>
        <v>CRN VICHADA</v>
      </c>
      <c r="F45" s="28">
        <f t="shared" si="13"/>
        <v>6243.42638888889</v>
      </c>
      <c r="G45" s="28">
        <f t="shared" si="13"/>
        <v>3799.2766666666698</v>
      </c>
      <c r="H45" s="28">
        <f t="shared" si="13"/>
        <v>193.15333333333001</v>
      </c>
      <c r="I45" s="28">
        <f t="shared" si="13"/>
        <v>383.81333333332998</v>
      </c>
      <c r="J45" s="28">
        <f t="shared" si="13"/>
        <v>2786.7466666666701</v>
      </c>
      <c r="K45" s="28">
        <f t="shared" si="13"/>
        <v>54613.8</v>
      </c>
      <c r="L45" s="28">
        <f t="shared" si="11"/>
        <v>28953.416666666701</v>
      </c>
      <c r="M45" s="28">
        <f t="shared" si="11"/>
        <v>156890.16666666701</v>
      </c>
      <c r="N45" s="28">
        <f t="shared" si="11"/>
        <v>79700.416666666701</v>
      </c>
      <c r="O45" s="28">
        <f t="shared" ref="O45:O47" si="14">+R29</f>
        <v>154504</v>
      </c>
      <c r="P45" s="28">
        <f t="shared" ref="P45:P47" si="15">+S29</f>
        <v>4689.9458333333296</v>
      </c>
    </row>
    <row r="46" spans="5:16">
      <c r="E46" s="28" t="str">
        <f t="shared" si="13"/>
        <v>CRN NORTE DE SANTANDER</v>
      </c>
      <c r="F46" s="28">
        <f t="shared" si="13"/>
        <v>6365.5324074074097</v>
      </c>
      <c r="G46" s="28">
        <f t="shared" si="13"/>
        <v>3119.1977777777802</v>
      </c>
      <c r="H46" s="28">
        <f t="shared" si="13"/>
        <v>155.90222222222201</v>
      </c>
      <c r="I46" s="28">
        <f t="shared" si="13"/>
        <v>165.98222222222199</v>
      </c>
      <c r="J46" s="28">
        <f t="shared" si="13"/>
        <v>1857.83111111111</v>
      </c>
      <c r="K46" s="28">
        <f t="shared" si="13"/>
        <v>54613.866666666669</v>
      </c>
      <c r="L46" s="28">
        <f t="shared" si="11"/>
        <v>28955.416666666701</v>
      </c>
      <c r="M46" s="28">
        <f t="shared" si="11"/>
        <v>156848.41666666701</v>
      </c>
      <c r="N46" s="28">
        <f t="shared" si="11"/>
        <v>81028.416666666701</v>
      </c>
      <c r="O46" s="28">
        <f t="shared" si="14"/>
        <v>226651</v>
      </c>
      <c r="P46" s="28">
        <f t="shared" si="15"/>
        <v>4495.7185185185199</v>
      </c>
    </row>
    <row r="47" spans="5:16">
      <c r="E47" s="28" t="str">
        <f t="shared" si="13"/>
        <v>CRN CESAR PUEBLO BELLO</v>
      </c>
      <c r="F47" s="28">
        <f t="shared" si="13"/>
        <v>6243.3925925925896</v>
      </c>
      <c r="G47" s="28">
        <f t="shared" si="13"/>
        <v>3090.63333333333</v>
      </c>
      <c r="H47" s="28">
        <f t="shared" si="13"/>
        <v>129.75111111111099</v>
      </c>
      <c r="I47" s="28">
        <f t="shared" si="13"/>
        <v>165.98222222222199</v>
      </c>
      <c r="J47" s="28">
        <f t="shared" si="13"/>
        <v>2852.5355555555602</v>
      </c>
      <c r="K47" s="28">
        <f t="shared" si="13"/>
        <v>54613.866666666669</v>
      </c>
      <c r="L47" s="28">
        <f t="shared" si="11"/>
        <v>28632.416666666701</v>
      </c>
      <c r="M47" s="28">
        <f t="shared" si="11"/>
        <v>156929.41666666701</v>
      </c>
      <c r="N47" s="28">
        <f t="shared" si="11"/>
        <v>78534.416666666701</v>
      </c>
      <c r="O47" s="28">
        <f t="shared" si="14"/>
        <v>220373</v>
      </c>
      <c r="P47" s="28">
        <f t="shared" si="15"/>
        <v>4288.9527777777803</v>
      </c>
    </row>
    <row r="50" spans="1:21" ht="15" customHeight="1">
      <c r="E50" s="218" t="s">
        <v>142</v>
      </c>
      <c r="F50" s="220" t="s">
        <v>117</v>
      </c>
      <c r="G50" s="222" t="s">
        <v>118</v>
      </c>
      <c r="H50" s="220" t="s">
        <v>129</v>
      </c>
      <c r="I50" s="222" t="s">
        <v>130</v>
      </c>
      <c r="J50" s="222" t="s">
        <v>143</v>
      </c>
      <c r="K50" s="213" t="s">
        <v>33</v>
      </c>
      <c r="M50" s="78"/>
      <c r="N50" s="215" t="s">
        <v>35</v>
      </c>
      <c r="O50" s="216"/>
      <c r="P50" s="216"/>
      <c r="Q50" s="217"/>
      <c r="R50" s="30"/>
      <c r="S50" s="30"/>
    </row>
    <row r="51" spans="1:21" ht="46.5" customHeight="1">
      <c r="A51" s="20"/>
      <c r="B51" s="20"/>
      <c r="C51" s="20"/>
      <c r="D51" s="20"/>
      <c r="E51" s="219"/>
      <c r="F51" s="221"/>
      <c r="G51" s="223"/>
      <c r="H51" s="221"/>
      <c r="I51" s="223"/>
      <c r="J51" s="223"/>
      <c r="K51" s="214"/>
      <c r="L51" s="77" t="s">
        <v>34</v>
      </c>
      <c r="M51" s="77"/>
      <c r="N51" s="77" t="s">
        <v>119</v>
      </c>
      <c r="O51" s="77" t="s">
        <v>120</v>
      </c>
      <c r="P51" s="77" t="s">
        <v>42</v>
      </c>
      <c r="Q51" s="22" t="s">
        <v>43</v>
      </c>
      <c r="R51" s="31" t="s">
        <v>126</v>
      </c>
      <c r="S51" s="31" t="s">
        <v>127</v>
      </c>
      <c r="U51" s="12" t="str">
        <f>+N51</f>
        <v>SÍ, TIPO 1 (con lactancia)</v>
      </c>
    </row>
    <row r="52" spans="1:21" s="20" customFormat="1" ht="12.75">
      <c r="E52" s="8" t="s">
        <v>104</v>
      </c>
      <c r="F52" s="8">
        <v>6011.5408126573175</v>
      </c>
      <c r="G52" s="8">
        <v>3000.6148867313914</v>
      </c>
      <c r="H52" s="8">
        <v>125.97195253505932</v>
      </c>
      <c r="I52" s="8">
        <v>161.14778856526431</v>
      </c>
      <c r="J52" s="28">
        <v>4283.8899676375404</v>
      </c>
      <c r="K52" s="8">
        <v>53023.171521035591</v>
      </c>
      <c r="L52" s="8">
        <v>0</v>
      </c>
      <c r="M52" s="8" t="str">
        <f t="shared" ref="M52:M60" si="16">+E52</f>
        <v>CRN CESAR</v>
      </c>
      <c r="N52" s="1">
        <v>72819.822006472488</v>
      </c>
      <c r="O52" s="1">
        <v>154239.23948220065</v>
      </c>
      <c r="P52" s="1">
        <v>50814.967637540445</v>
      </c>
      <c r="Q52" s="8">
        <v>0</v>
      </c>
      <c r="R52" s="81">
        <v>213954.36893203884</v>
      </c>
      <c r="S52" s="8">
        <v>4164.0318230852208</v>
      </c>
      <c r="U52" s="20" t="str">
        <f>+Q51</f>
        <v>NO RECIBIÓ</v>
      </c>
    </row>
    <row r="53" spans="1:21" s="20" customFormat="1" ht="12.75">
      <c r="E53" s="8" t="s">
        <v>105</v>
      </c>
      <c r="F53" s="8">
        <v>5962.3885293060048</v>
      </c>
      <c r="G53" s="8">
        <v>3029.5447680690399</v>
      </c>
      <c r="H53" s="8">
        <v>130.69471413160733</v>
      </c>
      <c r="I53" s="8">
        <v>161.14778856526431</v>
      </c>
      <c r="J53" s="28">
        <v>977.19956850053927</v>
      </c>
      <c r="K53" s="8">
        <v>53023.171521035591</v>
      </c>
      <c r="L53" s="8">
        <v>0</v>
      </c>
      <c r="M53" s="8" t="str">
        <f t="shared" si="16"/>
        <v>CRN CHOCÓ ALTO BAUDÓ</v>
      </c>
      <c r="N53" s="32">
        <v>72819.822006472488</v>
      </c>
      <c r="O53" s="32">
        <v>154929.53074433657</v>
      </c>
      <c r="P53" s="32">
        <v>48640.210355987052</v>
      </c>
      <c r="Q53" s="8">
        <v>0</v>
      </c>
      <c r="R53" s="8">
        <v>225005.82524271845</v>
      </c>
      <c r="S53" s="8">
        <v>4553.3782811938145</v>
      </c>
    </row>
    <row r="54" spans="1:21" s="20" customFormat="1" ht="12.75">
      <c r="E54" s="8" t="s">
        <v>106</v>
      </c>
      <c r="F54" s="8">
        <v>5962.3885293060048</v>
      </c>
      <c r="G54" s="8">
        <v>3029.5447680690399</v>
      </c>
      <c r="H54" s="8">
        <v>130.69471413160733</v>
      </c>
      <c r="I54" s="8">
        <v>161.14778856526431</v>
      </c>
      <c r="J54" s="28">
        <v>977.19956850053927</v>
      </c>
      <c r="K54" s="8">
        <v>53023.171521035591</v>
      </c>
      <c r="L54" s="8">
        <v>0</v>
      </c>
      <c r="M54" s="8" t="str">
        <f t="shared" si="16"/>
        <v>CRN CHOCÓ QUIBDÓ- ITSMINA</v>
      </c>
      <c r="N54" s="32">
        <v>72819.822006472488</v>
      </c>
      <c r="O54" s="32">
        <v>154929.53074433657</v>
      </c>
      <c r="P54" s="32">
        <v>48640.210355987052</v>
      </c>
      <c r="Q54" s="8">
        <v>0</v>
      </c>
      <c r="R54" s="8">
        <v>219996.11650485438</v>
      </c>
      <c r="S54" s="8">
        <v>4346.5318230852208</v>
      </c>
    </row>
    <row r="55" spans="1:21" s="20" customFormat="1" ht="12.75">
      <c r="E55" s="8" t="s">
        <v>107</v>
      </c>
      <c r="F55" s="8">
        <v>6011.5408126573175</v>
      </c>
      <c r="G55" s="8">
        <v>3000.6148867313914</v>
      </c>
      <c r="H55" s="8">
        <v>125.97195253505932</v>
      </c>
      <c r="I55" s="8">
        <v>161.14778856526431</v>
      </c>
      <c r="J55" s="28">
        <v>294.15102481121897</v>
      </c>
      <c r="K55" s="8">
        <v>53023.171521035591</v>
      </c>
      <c r="L55" s="8">
        <v>0</v>
      </c>
      <c r="M55" s="8" t="str">
        <f t="shared" si="16"/>
        <v>CRN CÓRDOBA</v>
      </c>
      <c r="N55" s="32">
        <v>72819.822006472488</v>
      </c>
      <c r="O55" s="32">
        <v>154242.15210355987</v>
      </c>
      <c r="P55" s="32">
        <v>50814.967637540445</v>
      </c>
      <c r="Q55" s="8">
        <v>0</v>
      </c>
      <c r="R55" s="8">
        <v>219996.11650485438</v>
      </c>
      <c r="S55" s="8">
        <v>4346.5318230852208</v>
      </c>
    </row>
    <row r="56" spans="1:21" s="20" customFormat="1" ht="12.75">
      <c r="E56" s="8" t="s">
        <v>108</v>
      </c>
      <c r="F56" s="8">
        <v>6011.4751887810135</v>
      </c>
      <c r="G56" s="8">
        <v>2018.9870550161809</v>
      </c>
      <c r="H56" s="8">
        <v>141.35490830636459</v>
      </c>
      <c r="I56" s="8">
        <v>107.29341963322547</v>
      </c>
      <c r="J56" s="28">
        <v>1384.7259978425027</v>
      </c>
      <c r="K56" s="8">
        <v>53023.13915857605</v>
      </c>
      <c r="L56" s="8">
        <v>0</v>
      </c>
      <c r="M56" s="8" t="str">
        <f t="shared" si="16"/>
        <v>CRN GUAJIRA MANAURE</v>
      </c>
      <c r="N56" s="32">
        <v>72819.822006472488</v>
      </c>
      <c r="O56" s="32">
        <v>154245.0647249191</v>
      </c>
      <c r="P56" s="32">
        <v>50814.973416551082</v>
      </c>
      <c r="Q56" s="8">
        <v>0</v>
      </c>
      <c r="R56" s="8">
        <v>439992.23300970875</v>
      </c>
      <c r="S56" s="8">
        <v>4346.5318230852208</v>
      </c>
    </row>
    <row r="57" spans="1:21" s="20" customFormat="1" ht="12.75">
      <c r="E57" s="8" t="s">
        <v>109</v>
      </c>
      <c r="F57" s="8">
        <v>6011.4751887810135</v>
      </c>
      <c r="G57" s="8">
        <v>2018.9870550161809</v>
      </c>
      <c r="H57" s="8">
        <v>141.35490830636459</v>
      </c>
      <c r="I57" s="8">
        <v>107.29341963322547</v>
      </c>
      <c r="J57" s="28">
        <v>1384.7259978425027</v>
      </c>
      <c r="K57" s="8">
        <v>53023.13915857605</v>
      </c>
      <c r="L57" s="8">
        <v>0</v>
      </c>
      <c r="M57" s="8" t="str">
        <f t="shared" si="16"/>
        <v xml:space="preserve">CRN GUAJIRA RIOHACHA </v>
      </c>
      <c r="N57" s="32">
        <v>72819.822006472488</v>
      </c>
      <c r="O57" s="32">
        <v>154245.0647249191</v>
      </c>
      <c r="P57" s="32">
        <v>50814.973416551082</v>
      </c>
      <c r="Q57" s="8">
        <v>0</v>
      </c>
      <c r="R57" s="8">
        <v>427907.76699029125</v>
      </c>
      <c r="S57" s="8">
        <v>4346.5318230852208</v>
      </c>
    </row>
    <row r="58" spans="1:21" s="20" customFormat="1" ht="12.75">
      <c r="E58" s="8" t="s">
        <v>110</v>
      </c>
      <c r="F58" s="8">
        <v>5962.3885293060048</v>
      </c>
      <c r="G58" s="8">
        <v>3029.5447680690399</v>
      </c>
      <c r="H58" s="8">
        <v>130.69471413160733</v>
      </c>
      <c r="I58" s="8">
        <v>161.14778856526431</v>
      </c>
      <c r="J58" s="28">
        <v>1444.7961165048544</v>
      </c>
      <c r="K58" s="8">
        <v>53023.171521035591</v>
      </c>
      <c r="L58" s="8">
        <v>0</v>
      </c>
      <c r="M58" s="8" t="str">
        <f t="shared" si="16"/>
        <v>CRN NARIÑO EL CHARCO</v>
      </c>
      <c r="N58" s="32">
        <v>72819.822006472488</v>
      </c>
      <c r="O58" s="32">
        <v>154942.15210355987</v>
      </c>
      <c r="P58" s="32">
        <v>48640.210355987052</v>
      </c>
      <c r="Q58" s="8">
        <v>0</v>
      </c>
      <c r="R58" s="8">
        <v>225005.82524271845</v>
      </c>
      <c r="S58" s="8">
        <v>4553.3782811938145</v>
      </c>
    </row>
    <row r="59" spans="1:21" s="20" customFormat="1" ht="12.75">
      <c r="E59" s="8" t="s">
        <v>112</v>
      </c>
      <c r="F59" s="8">
        <v>5962.3885293060048</v>
      </c>
      <c r="G59" s="8">
        <v>3029.5447680690399</v>
      </c>
      <c r="H59" s="8">
        <v>130.69471413160733</v>
      </c>
      <c r="I59" s="8">
        <v>161.14778856526431</v>
      </c>
      <c r="J59" s="28">
        <v>1444.7961165048544</v>
      </c>
      <c r="K59" s="8">
        <v>53023.171521035591</v>
      </c>
      <c r="L59" s="8">
        <v>0</v>
      </c>
      <c r="M59" s="8" t="str">
        <f t="shared" si="16"/>
        <v>CRN NARIÑO TUMACO</v>
      </c>
      <c r="N59" s="32">
        <v>72819.822006472488</v>
      </c>
      <c r="O59" s="32">
        <v>154942.15210355987</v>
      </c>
      <c r="P59" s="32">
        <v>48640.210355987052</v>
      </c>
      <c r="Q59" s="8">
        <v>0</v>
      </c>
      <c r="R59" s="8">
        <v>218777.6699029126</v>
      </c>
      <c r="S59" s="8">
        <v>4303.9419273642579</v>
      </c>
    </row>
    <row r="60" spans="1:21" s="20" customFormat="1" ht="12.75">
      <c r="E60" s="8" t="s">
        <v>111</v>
      </c>
      <c r="F60" s="23">
        <v>5838.162531463503</v>
      </c>
      <c r="G60" s="8">
        <v>3150.3646170442289</v>
      </c>
      <c r="H60" s="8">
        <v>130.69471413160733</v>
      </c>
      <c r="I60" s="8">
        <v>221.41747572815532</v>
      </c>
      <c r="J60" s="28">
        <v>1803.7195253505931</v>
      </c>
      <c r="K60" s="8">
        <v>53023.171521035591</v>
      </c>
      <c r="L60" s="8">
        <v>0</v>
      </c>
      <c r="M60" s="8" t="str">
        <f t="shared" si="16"/>
        <v>CRN VAUPÉS</v>
      </c>
      <c r="N60" s="32">
        <v>85564.482200647253</v>
      </c>
      <c r="O60" s="32">
        <v>163811.08414239483</v>
      </c>
      <c r="P60" s="32">
        <v>53421.7637540453</v>
      </c>
      <c r="Q60" s="8">
        <v>0</v>
      </c>
      <c r="R60" s="8">
        <v>225005.82524271845</v>
      </c>
      <c r="S60" s="8">
        <v>4553.3782811938145</v>
      </c>
    </row>
    <row r="64" spans="1:21" ht="24.75" customHeight="1">
      <c r="E64" s="33"/>
      <c r="F64" s="24" t="s">
        <v>8</v>
      </c>
      <c r="G64" s="24" t="s">
        <v>11</v>
      </c>
      <c r="H64" s="79" t="s">
        <v>129</v>
      </c>
      <c r="I64" s="24" t="s">
        <v>130</v>
      </c>
      <c r="J64" s="83" t="s">
        <v>143</v>
      </c>
      <c r="K64" s="26" t="s">
        <v>9</v>
      </c>
      <c r="L64" s="27" t="s">
        <v>121</v>
      </c>
      <c r="M64" s="27" t="s">
        <v>123</v>
      </c>
      <c r="N64" s="27" t="s">
        <v>10</v>
      </c>
      <c r="O64" s="29" t="s">
        <v>124</v>
      </c>
      <c r="P64" s="29" t="s">
        <v>125</v>
      </c>
    </row>
    <row r="65" spans="5:16">
      <c r="E65" s="28" t="str">
        <f t="shared" ref="E65:G65" si="17">+E52</f>
        <v>CRN CESAR</v>
      </c>
      <c r="F65" s="28">
        <f t="shared" si="17"/>
        <v>6011.5408126573175</v>
      </c>
      <c r="G65" s="28">
        <f t="shared" si="17"/>
        <v>3000.6148867313914</v>
      </c>
      <c r="H65" s="28">
        <f>+H52</f>
        <v>125.97195253505932</v>
      </c>
      <c r="I65" s="28">
        <f t="shared" ref="I65:K65" si="18">+I52</f>
        <v>161.14778856526431</v>
      </c>
      <c r="J65" s="28">
        <f t="shared" si="18"/>
        <v>4283.8899676375404</v>
      </c>
      <c r="K65" s="28">
        <f t="shared" si="18"/>
        <v>53023.171521035591</v>
      </c>
      <c r="L65" s="28">
        <f t="shared" ref="L65:L73" si="19">+N52</f>
        <v>72819.822006472488</v>
      </c>
      <c r="M65" s="28">
        <f>+O52</f>
        <v>154239.23948220065</v>
      </c>
      <c r="N65" s="28">
        <f>+P52</f>
        <v>50814.967637540445</v>
      </c>
      <c r="O65" s="28">
        <f>+R52</f>
        <v>213954.36893203884</v>
      </c>
      <c r="P65" s="28">
        <f>+S52</f>
        <v>4164.0318230852208</v>
      </c>
    </row>
    <row r="66" spans="5:16">
      <c r="E66" s="28" t="str">
        <f t="shared" ref="E66:K66" si="20">+E53</f>
        <v>CRN CHOCÓ ALTO BAUDÓ</v>
      </c>
      <c r="F66" s="28">
        <f t="shared" si="20"/>
        <v>5962.3885293060048</v>
      </c>
      <c r="G66" s="28">
        <f t="shared" si="20"/>
        <v>3029.5447680690399</v>
      </c>
      <c r="H66" s="28">
        <f t="shared" si="20"/>
        <v>130.69471413160733</v>
      </c>
      <c r="I66" s="28">
        <f t="shared" si="20"/>
        <v>161.14778856526431</v>
      </c>
      <c r="J66" s="28">
        <f t="shared" si="20"/>
        <v>977.19956850053927</v>
      </c>
      <c r="K66" s="28">
        <f t="shared" si="20"/>
        <v>53023.171521035591</v>
      </c>
      <c r="L66" s="28">
        <f t="shared" si="19"/>
        <v>72819.822006472488</v>
      </c>
      <c r="M66" s="28">
        <f t="shared" ref="M66:M73" si="21">+O53</f>
        <v>154929.53074433657</v>
      </c>
      <c r="N66" s="28">
        <f t="shared" ref="N66:N73" si="22">+P53</f>
        <v>48640.210355987052</v>
      </c>
      <c r="O66" s="28">
        <f t="shared" ref="O66:O73" si="23">+R53</f>
        <v>225005.82524271845</v>
      </c>
      <c r="P66" s="28">
        <f t="shared" ref="P66:P73" si="24">+S53</f>
        <v>4553.3782811938145</v>
      </c>
    </row>
    <row r="67" spans="5:16">
      <c r="E67" s="28" t="str">
        <f t="shared" ref="E67:K67" si="25">+E54</f>
        <v>CRN CHOCÓ QUIBDÓ- ITSMINA</v>
      </c>
      <c r="F67" s="28">
        <f t="shared" si="25"/>
        <v>5962.3885293060048</v>
      </c>
      <c r="G67" s="28">
        <f t="shared" si="25"/>
        <v>3029.5447680690399</v>
      </c>
      <c r="H67" s="28">
        <f t="shared" si="25"/>
        <v>130.69471413160733</v>
      </c>
      <c r="I67" s="28">
        <f t="shared" si="25"/>
        <v>161.14778856526431</v>
      </c>
      <c r="J67" s="28">
        <f t="shared" si="25"/>
        <v>977.19956850053927</v>
      </c>
      <c r="K67" s="28">
        <f t="shared" si="25"/>
        <v>53023.171521035591</v>
      </c>
      <c r="L67" s="28">
        <f t="shared" si="19"/>
        <v>72819.822006472488</v>
      </c>
      <c r="M67" s="28">
        <f t="shared" si="21"/>
        <v>154929.53074433657</v>
      </c>
      <c r="N67" s="28">
        <f t="shared" si="22"/>
        <v>48640.210355987052</v>
      </c>
      <c r="O67" s="28">
        <f t="shared" si="23"/>
        <v>219996.11650485438</v>
      </c>
      <c r="P67" s="28">
        <f t="shared" si="24"/>
        <v>4346.5318230852208</v>
      </c>
    </row>
    <row r="68" spans="5:16">
      <c r="E68" s="28" t="str">
        <f t="shared" ref="E68:K68" si="26">+E55</f>
        <v>CRN CÓRDOBA</v>
      </c>
      <c r="F68" s="28">
        <f t="shared" si="26"/>
        <v>6011.5408126573175</v>
      </c>
      <c r="G68" s="28">
        <f t="shared" si="26"/>
        <v>3000.6148867313914</v>
      </c>
      <c r="H68" s="28">
        <f t="shared" si="26"/>
        <v>125.97195253505932</v>
      </c>
      <c r="I68" s="28">
        <f t="shared" si="26"/>
        <v>161.14778856526431</v>
      </c>
      <c r="J68" s="28">
        <f t="shared" si="26"/>
        <v>294.15102481121897</v>
      </c>
      <c r="K68" s="28">
        <f t="shared" si="26"/>
        <v>53023.171521035591</v>
      </c>
      <c r="L68" s="28">
        <f t="shared" si="19"/>
        <v>72819.822006472488</v>
      </c>
      <c r="M68" s="28">
        <f t="shared" si="21"/>
        <v>154242.15210355987</v>
      </c>
      <c r="N68" s="28">
        <f t="shared" si="22"/>
        <v>50814.967637540445</v>
      </c>
      <c r="O68" s="28">
        <f t="shared" si="23"/>
        <v>219996.11650485438</v>
      </c>
      <c r="P68" s="28">
        <f t="shared" si="24"/>
        <v>4346.5318230852208</v>
      </c>
    </row>
    <row r="69" spans="5:16">
      <c r="E69" s="28" t="str">
        <f t="shared" ref="E69:K69" si="27">+E56</f>
        <v>CRN GUAJIRA MANAURE</v>
      </c>
      <c r="F69" s="28">
        <f t="shared" si="27"/>
        <v>6011.4751887810135</v>
      </c>
      <c r="G69" s="28">
        <f t="shared" si="27"/>
        <v>2018.9870550161809</v>
      </c>
      <c r="H69" s="28">
        <f t="shared" si="27"/>
        <v>141.35490830636459</v>
      </c>
      <c r="I69" s="28">
        <f t="shared" si="27"/>
        <v>107.29341963322547</v>
      </c>
      <c r="J69" s="28">
        <f t="shared" si="27"/>
        <v>1384.7259978425027</v>
      </c>
      <c r="K69" s="28">
        <f t="shared" si="27"/>
        <v>53023.13915857605</v>
      </c>
      <c r="L69" s="28">
        <f t="shared" si="19"/>
        <v>72819.822006472488</v>
      </c>
      <c r="M69" s="28">
        <f t="shared" si="21"/>
        <v>154245.0647249191</v>
      </c>
      <c r="N69" s="28">
        <f t="shared" si="22"/>
        <v>50814.973416551082</v>
      </c>
      <c r="O69" s="28">
        <f t="shared" si="23"/>
        <v>439992.23300970875</v>
      </c>
      <c r="P69" s="28">
        <f t="shared" si="24"/>
        <v>4346.5318230852208</v>
      </c>
    </row>
    <row r="70" spans="5:16">
      <c r="E70" s="28" t="str">
        <f t="shared" ref="E70:K73" si="28">+E57</f>
        <v xml:space="preserve">CRN GUAJIRA RIOHACHA </v>
      </c>
      <c r="F70" s="28">
        <f t="shared" si="28"/>
        <v>6011.4751887810135</v>
      </c>
      <c r="G70" s="28">
        <f t="shared" si="28"/>
        <v>2018.9870550161809</v>
      </c>
      <c r="H70" s="28">
        <f t="shared" si="28"/>
        <v>141.35490830636459</v>
      </c>
      <c r="I70" s="28">
        <f t="shared" si="28"/>
        <v>107.29341963322547</v>
      </c>
      <c r="J70" s="28">
        <f t="shared" si="28"/>
        <v>1384.7259978425027</v>
      </c>
      <c r="K70" s="28">
        <f t="shared" si="28"/>
        <v>53023.13915857605</v>
      </c>
      <c r="L70" s="28">
        <f t="shared" si="19"/>
        <v>72819.822006472488</v>
      </c>
      <c r="M70" s="28">
        <f t="shared" si="21"/>
        <v>154245.0647249191</v>
      </c>
      <c r="N70" s="28">
        <f t="shared" si="22"/>
        <v>50814.973416551082</v>
      </c>
      <c r="O70" s="28">
        <f t="shared" si="23"/>
        <v>427907.76699029125</v>
      </c>
      <c r="P70" s="28">
        <f t="shared" si="24"/>
        <v>4346.5318230852208</v>
      </c>
    </row>
    <row r="71" spans="5:16">
      <c r="E71" s="28" t="str">
        <f t="shared" si="28"/>
        <v>CRN NARIÑO EL CHARCO</v>
      </c>
      <c r="F71" s="28">
        <f t="shared" si="28"/>
        <v>5962.3885293060048</v>
      </c>
      <c r="G71" s="28">
        <f t="shared" si="28"/>
        <v>3029.5447680690399</v>
      </c>
      <c r="H71" s="28">
        <f t="shared" si="28"/>
        <v>130.69471413160733</v>
      </c>
      <c r="I71" s="28">
        <f t="shared" si="28"/>
        <v>161.14778856526431</v>
      </c>
      <c r="J71" s="28">
        <f t="shared" si="28"/>
        <v>1444.7961165048544</v>
      </c>
      <c r="K71" s="28">
        <f t="shared" si="28"/>
        <v>53023.171521035591</v>
      </c>
      <c r="L71" s="28">
        <f t="shared" si="19"/>
        <v>72819.822006472488</v>
      </c>
      <c r="M71" s="28">
        <f t="shared" si="21"/>
        <v>154942.15210355987</v>
      </c>
      <c r="N71" s="28">
        <f t="shared" si="22"/>
        <v>48640.210355987052</v>
      </c>
      <c r="O71" s="28">
        <f t="shared" si="23"/>
        <v>225005.82524271845</v>
      </c>
      <c r="P71" s="28">
        <f t="shared" si="24"/>
        <v>4553.3782811938145</v>
      </c>
    </row>
    <row r="72" spans="5:16">
      <c r="E72" s="28" t="str">
        <f t="shared" si="28"/>
        <v>CRN NARIÑO TUMACO</v>
      </c>
      <c r="F72" s="28">
        <f t="shared" si="28"/>
        <v>5962.3885293060048</v>
      </c>
      <c r="G72" s="28">
        <f t="shared" si="28"/>
        <v>3029.5447680690399</v>
      </c>
      <c r="H72" s="28">
        <f t="shared" si="28"/>
        <v>130.69471413160733</v>
      </c>
      <c r="I72" s="28">
        <f t="shared" si="28"/>
        <v>161.14778856526431</v>
      </c>
      <c r="J72" s="28">
        <f t="shared" si="28"/>
        <v>1444.7961165048544</v>
      </c>
      <c r="K72" s="28">
        <f t="shared" si="28"/>
        <v>53023.171521035591</v>
      </c>
      <c r="L72" s="28">
        <f t="shared" si="19"/>
        <v>72819.822006472488</v>
      </c>
      <c r="M72" s="28">
        <f t="shared" si="21"/>
        <v>154942.15210355987</v>
      </c>
      <c r="N72" s="28">
        <f t="shared" si="22"/>
        <v>48640.210355987052</v>
      </c>
      <c r="O72" s="28">
        <f t="shared" si="23"/>
        <v>218777.6699029126</v>
      </c>
      <c r="P72" s="28">
        <f t="shared" si="24"/>
        <v>4303.9419273642579</v>
      </c>
    </row>
    <row r="73" spans="5:16">
      <c r="E73" s="28" t="str">
        <f t="shared" si="28"/>
        <v>CRN VAUPÉS</v>
      </c>
      <c r="F73" s="28">
        <f t="shared" si="28"/>
        <v>5838.162531463503</v>
      </c>
      <c r="G73" s="28">
        <f t="shared" si="28"/>
        <v>3150.3646170442289</v>
      </c>
      <c r="H73" s="28">
        <f t="shared" si="28"/>
        <v>130.69471413160733</v>
      </c>
      <c r="I73" s="28">
        <f t="shared" si="28"/>
        <v>221.41747572815532</v>
      </c>
      <c r="J73" s="28">
        <f t="shared" si="28"/>
        <v>1803.7195253505931</v>
      </c>
      <c r="K73" s="28">
        <f t="shared" si="28"/>
        <v>53023.171521035591</v>
      </c>
      <c r="L73" s="28">
        <f t="shared" si="19"/>
        <v>85564.482200647253</v>
      </c>
      <c r="M73" s="28">
        <f t="shared" si="21"/>
        <v>163811.08414239483</v>
      </c>
      <c r="N73" s="28">
        <f t="shared" si="22"/>
        <v>53421.7637540453</v>
      </c>
      <c r="O73" s="28">
        <f t="shared" si="23"/>
        <v>225005.82524271845</v>
      </c>
      <c r="P73" s="28">
        <f t="shared" si="24"/>
        <v>4553.3782811938145</v>
      </c>
    </row>
  </sheetData>
  <customSheetViews>
    <customSheetView guid="{43C4F8AB-C55D-4394-8FD0-D968C42F6A91}" showGridLines="0" topLeftCell="E1">
      <selection activeCell="E7" sqref="E7"/>
      <pageMargins left="0.7" right="0.7" top="0.75" bottom="0.75" header="0.3" footer="0.3"/>
      <pageSetup paperSize="9" orientation="portrait" r:id="rId1"/>
    </customSheetView>
  </customSheetViews>
  <mergeCells count="17">
    <mergeCell ref="N17:Q17"/>
    <mergeCell ref="K16:L16"/>
    <mergeCell ref="E17:E18"/>
    <mergeCell ref="F17:F18"/>
    <mergeCell ref="I17:I18"/>
    <mergeCell ref="K17:K18"/>
    <mergeCell ref="G17:G18"/>
    <mergeCell ref="H17:H18"/>
    <mergeCell ref="J17:J18"/>
    <mergeCell ref="K50:K51"/>
    <mergeCell ref="N50:Q50"/>
    <mergeCell ref="E50:E51"/>
    <mergeCell ref="F50:F51"/>
    <mergeCell ref="G50:G51"/>
    <mergeCell ref="H50:H51"/>
    <mergeCell ref="I50:I51"/>
    <mergeCell ref="J50:J51"/>
  </mergeCell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Instructivo Diligenciamiento</vt:lpstr>
      <vt:lpstr>FACTURACIÓN CRN</vt:lpstr>
      <vt:lpstr>Hoja1</vt:lpstr>
      <vt:lpstr>_SIR1</vt:lpstr>
      <vt:lpstr>_SIR2</vt:lpstr>
      <vt:lpstr>'FACTURACIÓN CRN'!Área_de_impresión</vt:lpstr>
      <vt:lpstr>NO</vt:lpstr>
      <vt:lpstr>RACION</vt:lpstr>
      <vt:lpstr>seleccione</vt:lpstr>
      <vt:lpstr>SI</vt:lpstr>
      <vt:lpstr>SINRACION</vt:lpstr>
      <vt:lpstr>VISITAS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dc:creator>
  <cp:lastModifiedBy>Mateo Orozco Jimenez</cp:lastModifiedBy>
  <cp:lastPrinted>2019-06-12T20:48:33Z</cp:lastPrinted>
  <dcterms:created xsi:type="dcterms:W3CDTF">2005-06-26T20:27:27Z</dcterms:created>
  <dcterms:modified xsi:type="dcterms:W3CDTF">2019-07-15T16:22:54Z</dcterms:modified>
</cp:coreProperties>
</file>